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75" windowWidth="15480" windowHeight="11580" tabRatio="788"/>
  </bookViews>
  <sheets>
    <sheet name="TABELA HONORÁRIOS MÉDICOS201819" sheetId="1" r:id="rId1"/>
    <sheet name="Parâmetro - Portes e Uco" sheetId="7" r:id="rId2"/>
    <sheet name="CoberturaRolANS" sheetId="22" r:id="rId3"/>
    <sheet name="Fisioterapia" sheetId="23" r:id="rId4"/>
  </sheets>
  <definedNames>
    <definedName name="_xlnm._FilterDatabase" localSheetId="0" hidden="1">'TABELA HONORÁRIOS MÉDICOS201819'!$A$5:$Q$4752</definedName>
  </definedNames>
  <calcPr calcId="125725"/>
</workbook>
</file>

<file path=xl/calcChain.xml><?xml version="1.0" encoding="utf-8"?>
<calcChain xmlns="http://schemas.openxmlformats.org/spreadsheetml/2006/main">
  <c r="Q176" i="1"/>
  <c r="H176"/>
  <c r="F176"/>
  <c r="N4460"/>
  <c r="K4460"/>
  <c r="F4460"/>
  <c r="Q4460" l="1"/>
  <c r="C41" i="23" l="1"/>
  <c r="C42" s="1"/>
  <c r="C40"/>
  <c r="C38"/>
  <c r="C26"/>
  <c r="C17"/>
  <c r="C15"/>
  <c r="C3"/>
  <c r="E1"/>
  <c r="A5038" i="22"/>
  <c r="A5037"/>
  <c r="A4972"/>
  <c r="A4971"/>
  <c r="A4925"/>
  <c r="A4924"/>
  <c r="A4916"/>
  <c r="A4903"/>
  <c r="A4892"/>
  <c r="A4872"/>
  <c r="A4871"/>
  <c r="A4869"/>
  <c r="A4826"/>
  <c r="A4825"/>
  <c r="A4821"/>
  <c r="A4796"/>
  <c r="A4795"/>
  <c r="A4783"/>
  <c r="A4722"/>
  <c r="A4721"/>
  <c r="A4606"/>
  <c r="A4591"/>
  <c r="A4588"/>
  <c r="A4583"/>
  <c r="A4569"/>
  <c r="A4552"/>
  <c r="A4544"/>
  <c r="A4525"/>
  <c r="A4515"/>
  <c r="A4501"/>
  <c r="A4486"/>
  <c r="A4474"/>
  <c r="A4453"/>
  <c r="A4452"/>
  <c r="A4449"/>
  <c r="A4439"/>
  <c r="A4435"/>
  <c r="A4422"/>
  <c r="A4413"/>
  <c r="A4410"/>
  <c r="A4403"/>
  <c r="A4393"/>
  <c r="A4384"/>
  <c r="A4370"/>
  <c r="A4355"/>
  <c r="A4354"/>
  <c r="A4313"/>
  <c r="A4312"/>
  <c r="A4297"/>
  <c r="A4282"/>
  <c r="A4260"/>
  <c r="A4259"/>
  <c r="A4131"/>
  <c r="A4114"/>
  <c r="A4111"/>
  <c r="A4110"/>
  <c r="A3760"/>
  <c r="A3725"/>
  <c r="A3686"/>
  <c r="A3635"/>
  <c r="A3575"/>
  <c r="A3537"/>
  <c r="A3253"/>
  <c r="A3211"/>
  <c r="A3210"/>
  <c r="A3114"/>
  <c r="A3089"/>
  <c r="A2890"/>
  <c r="A2820"/>
  <c r="A2787"/>
  <c r="A2786"/>
  <c r="A2772"/>
  <c r="A2766"/>
  <c r="A2686"/>
  <c r="A2675"/>
  <c r="A2668"/>
  <c r="A2667"/>
  <c r="A2636"/>
  <c r="A2634"/>
  <c r="A2633"/>
  <c r="A2630"/>
  <c r="A2626"/>
  <c r="A2623"/>
  <c r="A2620"/>
  <c r="A2617"/>
  <c r="A2614"/>
  <c r="A2611"/>
  <c r="A2610"/>
  <c r="A2606"/>
  <c r="A2602"/>
  <c r="A2565"/>
  <c r="A2561"/>
  <c r="A2524"/>
  <c r="A2523"/>
  <c r="A2503"/>
  <c r="A2498"/>
  <c r="A2470"/>
  <c r="A2461"/>
  <c r="A2457"/>
  <c r="A2448"/>
  <c r="A2421"/>
  <c r="A2407"/>
  <c r="A2393"/>
  <c r="A2392"/>
  <c r="A2365"/>
  <c r="A2358"/>
  <c r="A2351"/>
  <c r="A2335"/>
  <c r="A2327"/>
  <c r="A2310"/>
  <c r="A2309"/>
  <c r="A2281"/>
  <c r="A2224"/>
  <c r="A2173"/>
  <c r="A2115"/>
  <c r="A2114"/>
  <c r="A2081"/>
  <c r="A2070"/>
  <c r="A2062"/>
  <c r="A2044"/>
  <c r="A1977"/>
  <c r="A1944"/>
  <c r="A1868"/>
  <c r="A1830"/>
  <c r="A1795"/>
  <c r="A1794"/>
  <c r="A1789"/>
  <c r="A1787"/>
  <c r="A1780"/>
  <c r="A1764"/>
  <c r="A1752"/>
  <c r="A1723"/>
  <c r="A1706"/>
  <c r="A1691"/>
  <c r="A1686"/>
  <c r="A1675"/>
  <c r="A1660"/>
  <c r="A1616"/>
  <c r="A1609"/>
  <c r="A1597"/>
  <c r="A1592"/>
  <c r="A1586"/>
  <c r="A1574"/>
  <c r="A1573"/>
  <c r="A1567"/>
  <c r="A1539"/>
  <c r="A1518"/>
  <c r="A1493"/>
  <c r="A1487"/>
  <c r="A1469"/>
  <c r="A1468"/>
  <c r="A1462"/>
  <c r="A1454"/>
  <c r="A1447"/>
  <c r="A1437"/>
  <c r="A1430"/>
  <c r="A1419"/>
  <c r="A1406"/>
  <c r="A1380"/>
  <c r="A1363"/>
  <c r="A1329"/>
  <c r="A1311"/>
  <c r="A1291"/>
  <c r="A1259"/>
  <c r="A1238"/>
  <c r="A1209"/>
  <c r="A1196"/>
  <c r="A1110"/>
  <c r="A1084"/>
  <c r="A1066"/>
  <c r="A1052"/>
  <c r="A1041"/>
  <c r="A1023"/>
  <c r="A981"/>
  <c r="A977"/>
  <c r="A968"/>
  <c r="A953"/>
  <c r="A949"/>
  <c r="A943"/>
  <c r="A939"/>
  <c r="A932"/>
  <c r="A928"/>
  <c r="A919"/>
  <c r="A910"/>
  <c r="A891"/>
  <c r="A882"/>
  <c r="A860"/>
  <c r="A859"/>
  <c r="A826"/>
  <c r="A795"/>
  <c r="A794"/>
  <c r="A760"/>
  <c r="A707"/>
  <c r="A706"/>
  <c r="A692"/>
  <c r="A676"/>
  <c r="A666"/>
  <c r="A655"/>
  <c r="A654"/>
  <c r="A646"/>
  <c r="A633"/>
  <c r="A627"/>
  <c r="A615"/>
  <c r="A611"/>
  <c r="A606"/>
  <c r="N3938" i="1" l="1"/>
  <c r="Q3943"/>
  <c r="Q3942"/>
  <c r="N2566"/>
  <c r="N2280"/>
  <c r="N2509"/>
  <c r="N2508"/>
  <c r="N2567"/>
  <c r="N3718"/>
  <c r="N3702"/>
  <c r="N4539"/>
  <c r="K4539"/>
  <c r="N4483"/>
  <c r="K4483"/>
  <c r="N2807" l="1"/>
  <c r="F3940"/>
  <c r="F3927"/>
  <c r="Q3827"/>
  <c r="Q3826"/>
  <c r="Q3768"/>
  <c r="Q3767"/>
  <c r="E41" i="7" l="1"/>
  <c r="E37"/>
  <c r="E33"/>
  <c r="E28"/>
  <c r="E24"/>
  <c r="E19"/>
  <c r="E16"/>
  <c r="E14"/>
  <c r="H2280" i="1" l="1"/>
  <c r="H1826"/>
  <c r="H1823"/>
  <c r="H1824"/>
  <c r="H1825"/>
  <c r="H2567"/>
  <c r="H2509"/>
  <c r="H4247"/>
  <c r="H2566"/>
  <c r="H2508"/>
  <c r="F15"/>
  <c r="F14"/>
  <c r="F9"/>
  <c r="Q415" l="1"/>
  <c r="Q3940"/>
  <c r="N3937"/>
  <c r="N2810"/>
  <c r="I138" i="7"/>
  <c r="I136"/>
  <c r="I134"/>
  <c r="I132"/>
  <c r="I124"/>
  <c r="I123"/>
  <c r="I113"/>
  <c r="I102"/>
  <c r="I101"/>
  <c r="I95"/>
  <c r="I92"/>
  <c r="I89"/>
  <c r="I87"/>
  <c r="I85"/>
  <c r="I83"/>
  <c r="I81"/>
  <c r="I79"/>
  <c r="I70"/>
  <c r="I68"/>
  <c r="I66"/>
  <c r="I64"/>
  <c r="I58"/>
  <c r="I50"/>
  <c r="I42"/>
  <c r="I35"/>
  <c r="I33"/>
  <c r="I23"/>
  <c r="I18"/>
  <c r="I14"/>
  <c r="I9"/>
  <c r="N838" i="1"/>
  <c r="H838"/>
  <c r="F180"/>
  <c r="F179"/>
  <c r="C9" i="7"/>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47"/>
  <c r="D47"/>
  <c r="C48"/>
  <c r="D48"/>
  <c r="C49"/>
  <c r="D49"/>
  <c r="D8"/>
  <c r="C8"/>
  <c r="H721" i="1"/>
  <c r="H719"/>
  <c r="H720"/>
  <c r="H2333"/>
  <c r="H1670"/>
  <c r="H2397"/>
  <c r="H1669"/>
  <c r="H627"/>
  <c r="F1669" l="1"/>
  <c r="P1669" s="1"/>
  <c r="F1670"/>
  <c r="P1670" s="1"/>
  <c r="F4247"/>
  <c r="P4247" s="1"/>
  <c r="Q4247" s="1"/>
  <c r="F2810"/>
  <c r="Q2810" s="1"/>
  <c r="F3937"/>
  <c r="F3938"/>
  <c r="Q3938" s="1"/>
  <c r="F4723"/>
  <c r="Q4723" s="1"/>
  <c r="F2566"/>
  <c r="P2566" s="1"/>
  <c r="Q2566" s="1"/>
  <c r="F2280"/>
  <c r="P2280" s="1"/>
  <c r="Q2280" s="1"/>
  <c r="F2807"/>
  <c r="Q2807" s="1"/>
  <c r="F1826"/>
  <c r="P1826" s="1"/>
  <c r="Q1826" s="1"/>
  <c r="F720"/>
  <c r="P720" s="1"/>
  <c r="F2333"/>
  <c r="P2333" s="1"/>
  <c r="F278"/>
  <c r="Q278" s="1"/>
  <c r="F1823"/>
  <c r="F1825"/>
  <c r="F721"/>
  <c r="P721" s="1"/>
  <c r="F1824"/>
  <c r="F719"/>
  <c r="P719" s="1"/>
  <c r="F2509"/>
  <c r="F2567"/>
  <c r="F2397"/>
  <c r="P2397" s="1"/>
  <c r="F2508"/>
  <c r="F4483"/>
  <c r="Q4483" s="1"/>
  <c r="F4539"/>
  <c r="Q4539" s="1"/>
  <c r="F3702"/>
  <c r="Q3702" s="1"/>
  <c r="F3718"/>
  <c r="Q3718" s="1"/>
  <c r="F3520"/>
  <c r="Q3520" s="1"/>
  <c r="F3521"/>
  <c r="Q3521" s="1"/>
  <c r="F3503"/>
  <c r="Q3503" s="1"/>
  <c r="Q3937"/>
  <c r="F838"/>
  <c r="P838" s="1"/>
  <c r="Q1669"/>
  <c r="F627"/>
  <c r="P627" s="1"/>
  <c r="Q627" s="1"/>
  <c r="Q720" l="1"/>
  <c r="Q1670"/>
  <c r="Q719"/>
  <c r="Q2333"/>
  <c r="Q721"/>
  <c r="P1824"/>
  <c r="Q1824" s="1"/>
  <c r="P1823"/>
  <c r="Q1823" s="1"/>
  <c r="P1825"/>
  <c r="Q1825" s="1"/>
  <c r="Q2397"/>
  <c r="P2508"/>
  <c r="Q2508" s="1"/>
  <c r="P2567"/>
  <c r="Q2567" s="1"/>
  <c r="P2509"/>
  <c r="Q2509" s="1"/>
  <c r="Q838"/>
  <c r="F3506"/>
  <c r="Q3506" s="1"/>
  <c r="F3490"/>
  <c r="Q3490" s="1"/>
  <c r="F3501"/>
  <c r="Q3501" s="1"/>
  <c r="F3701" l="1"/>
  <c r="Q3701" s="1"/>
  <c r="F3076"/>
  <c r="Q3076" s="1"/>
  <c r="F3157"/>
  <c r="Q3157" s="1"/>
  <c r="F3513"/>
  <c r="Q3513" s="1"/>
  <c r="F3514"/>
  <c r="Q3514" s="1"/>
  <c r="F3519"/>
  <c r="Q3519" s="1"/>
  <c r="F3518"/>
  <c r="Q3518" s="1"/>
  <c r="N4377"/>
  <c r="N4372"/>
  <c r="H4353"/>
  <c r="H4350"/>
  <c r="H4349"/>
  <c r="H4348"/>
  <c r="H4347"/>
  <c r="H4346"/>
  <c r="H4345"/>
  <c r="H4344"/>
  <c r="H4343"/>
  <c r="H4342"/>
  <c r="H4341"/>
  <c r="H4340"/>
  <c r="H4339"/>
  <c r="H4338"/>
  <c r="H4337"/>
  <c r="H4336"/>
  <c r="H4335"/>
  <c r="H4334"/>
  <c r="H4333"/>
  <c r="H4332"/>
  <c r="H4331"/>
  <c r="H4330"/>
  <c r="H4329"/>
  <c r="H4328"/>
  <c r="H4327"/>
  <c r="H4326"/>
  <c r="H4325"/>
  <c r="H4324"/>
  <c r="H4323"/>
  <c r="H4322"/>
  <c r="H4321"/>
  <c r="H4320"/>
  <c r="H4319"/>
  <c r="H4318"/>
  <c r="H4317"/>
  <c r="H4316"/>
  <c r="H4315"/>
  <c r="H4314"/>
  <c r="H4313"/>
  <c r="H4312"/>
  <c r="H4311"/>
  <c r="H4310"/>
  <c r="H4309"/>
  <c r="H4308"/>
  <c r="H4307"/>
  <c r="H4306"/>
  <c r="H4305"/>
  <c r="H4304"/>
  <c r="H4303"/>
  <c r="H4302"/>
  <c r="H4301"/>
  <c r="H4300"/>
  <c r="H4299"/>
  <c r="H4298"/>
  <c r="H4297"/>
  <c r="H4296"/>
  <c r="H4295"/>
  <c r="H4294"/>
  <c r="H4293"/>
  <c r="H4292"/>
  <c r="H4291"/>
  <c r="H4290"/>
  <c r="H4289"/>
  <c r="H4288"/>
  <c r="H4287"/>
  <c r="H4286"/>
  <c r="H4285"/>
  <c r="H4284"/>
  <c r="H4283"/>
  <c r="H4282"/>
  <c r="H4281"/>
  <c r="H4280"/>
  <c r="H4279"/>
  <c r="H4278"/>
  <c r="H4277"/>
  <c r="H4276"/>
  <c r="H4275"/>
  <c r="H4274"/>
  <c r="H4273"/>
  <c r="H4272"/>
  <c r="H4271"/>
  <c r="H4270"/>
  <c r="H4269"/>
  <c r="H4268"/>
  <c r="H4267"/>
  <c r="H4266"/>
  <c r="H4265"/>
  <c r="H4264"/>
  <c r="H4263"/>
  <c r="H4262"/>
  <c r="H4261"/>
  <c r="H4260"/>
  <c r="H4259"/>
  <c r="H4258"/>
  <c r="H4257"/>
  <c r="H4256"/>
  <c r="H4255"/>
  <c r="H4254"/>
  <c r="H4253"/>
  <c r="H4252"/>
  <c r="H4251"/>
  <c r="H4250"/>
  <c r="H4249"/>
  <c r="H4248"/>
  <c r="H4246"/>
  <c r="H3746"/>
  <c r="H3745"/>
  <c r="H2715"/>
  <c r="H2714"/>
  <c r="H2713"/>
  <c r="H2712"/>
  <c r="H2711"/>
  <c r="H2710"/>
  <c r="H2709"/>
  <c r="H2708"/>
  <c r="H2707"/>
  <c r="H2706"/>
  <c r="H2705"/>
  <c r="H2704"/>
  <c r="H2703"/>
  <c r="H2701"/>
  <c r="H2700"/>
  <c r="H2699"/>
  <c r="H2698"/>
  <c r="H2697"/>
  <c r="H2696"/>
  <c r="H2695"/>
  <c r="H2694"/>
  <c r="H2693"/>
  <c r="H2692"/>
  <c r="H2691"/>
  <c r="H2690"/>
  <c r="H2689"/>
  <c r="H2688"/>
  <c r="H2687"/>
  <c r="H2686"/>
  <c r="H2680"/>
  <c r="H2679"/>
  <c r="H2678"/>
  <c r="H2675"/>
  <c r="H2673"/>
  <c r="H2672"/>
  <c r="H2671"/>
  <c r="H2669"/>
  <c r="H2668"/>
  <c r="H2666"/>
  <c r="H2665"/>
  <c r="H2664"/>
  <c r="H2663"/>
  <c r="H2662"/>
  <c r="H2661"/>
  <c r="H2660"/>
  <c r="H2659"/>
  <c r="H2658"/>
  <c r="H2657"/>
  <c r="H2656"/>
  <c r="H2655"/>
  <c r="H2654"/>
  <c r="H2653"/>
  <c r="H2652"/>
  <c r="H2651"/>
  <c r="H2650"/>
  <c r="H2649"/>
  <c r="H2648"/>
  <c r="H2647"/>
  <c r="H2646"/>
  <c r="H2645"/>
  <c r="H2644"/>
  <c r="H2643"/>
  <c r="H2642"/>
  <c r="H2641"/>
  <c r="H2640"/>
  <c r="H2639"/>
  <c r="H2638"/>
  <c r="H2637"/>
  <c r="H2636"/>
  <c r="H2635"/>
  <c r="H2634"/>
  <c r="H2633"/>
  <c r="H2632"/>
  <c r="H2628"/>
  <c r="H2627"/>
  <c r="H2626"/>
  <c r="H2624"/>
  <c r="H2623"/>
  <c r="H2622"/>
  <c r="H2621"/>
  <c r="H2620"/>
  <c r="H2619"/>
  <c r="H2618"/>
  <c r="H2617"/>
  <c r="H2616"/>
  <c r="H2615"/>
  <c r="H2614"/>
  <c r="H2613"/>
  <c r="H2612"/>
  <c r="H2611"/>
  <c r="H2610"/>
  <c r="H2609"/>
  <c r="H2608"/>
  <c r="H2607"/>
  <c r="H2606"/>
  <c r="H2605"/>
  <c r="H2604"/>
  <c r="H2603"/>
  <c r="H2602"/>
  <c r="H2601"/>
  <c r="H2600"/>
  <c r="H2599"/>
  <c r="H2598"/>
  <c r="H2597"/>
  <c r="H2596"/>
  <c r="H2595"/>
  <c r="H2590"/>
  <c r="H2588"/>
  <c r="H2587"/>
  <c r="H2586"/>
  <c r="H2585"/>
  <c r="H2584"/>
  <c r="H2583"/>
  <c r="H2582"/>
  <c r="H2581"/>
  <c r="H2580"/>
  <c r="H2579"/>
  <c r="H2578"/>
  <c r="H2577"/>
  <c r="H2576"/>
  <c r="H2573"/>
  <c r="H2572"/>
  <c r="H2571"/>
  <c r="H2570"/>
  <c r="H2569"/>
  <c r="H2568"/>
  <c r="H2565"/>
  <c r="H2564"/>
  <c r="H2563"/>
  <c r="H2562"/>
  <c r="H2561"/>
  <c r="H2560"/>
  <c r="H2559"/>
  <c r="H2558"/>
  <c r="H2557"/>
  <c r="H2556"/>
  <c r="H2555"/>
  <c r="H2554"/>
  <c r="H2553"/>
  <c r="H2552"/>
  <c r="H2550"/>
  <c r="H2549"/>
  <c r="H2548"/>
  <c r="H2547"/>
  <c r="H2546"/>
  <c r="H2545"/>
  <c r="H2544"/>
  <c r="H2542"/>
  <c r="H2541"/>
  <c r="H2540"/>
  <c r="H2510"/>
  <c r="H2507"/>
  <c r="H2506"/>
  <c r="H2505"/>
  <c r="H2504"/>
  <c r="H2503"/>
  <c r="H2501"/>
  <c r="H2498"/>
  <c r="H2496"/>
  <c r="H2495"/>
  <c r="H2494"/>
  <c r="H2493"/>
  <c r="H2492"/>
  <c r="H2490"/>
  <c r="H2489"/>
  <c r="H2488"/>
  <c r="H2487"/>
  <c r="H2486"/>
  <c r="H2485"/>
  <c r="H2484"/>
  <c r="H2483"/>
  <c r="H2482"/>
  <c r="H2481"/>
  <c r="H2480"/>
  <c r="H2479"/>
  <c r="H2478"/>
  <c r="H2477"/>
  <c r="H2476"/>
  <c r="H2475"/>
  <c r="H2472"/>
  <c r="H2471"/>
  <c r="H2470"/>
  <c r="H2469"/>
  <c r="H2468"/>
  <c r="H2467"/>
  <c r="H2466"/>
  <c r="H2465"/>
  <c r="H2464"/>
  <c r="H2463"/>
  <c r="H2462"/>
  <c r="H2461"/>
  <c r="H2459"/>
  <c r="H2458"/>
  <c r="H2457"/>
  <c r="H2456"/>
  <c r="H2455"/>
  <c r="H2454"/>
  <c r="H2453"/>
  <c r="H2452"/>
  <c r="H2451"/>
  <c r="H2450"/>
  <c r="H2448"/>
  <c r="H2447"/>
  <c r="H2443"/>
  <c r="H2442"/>
  <c r="H2441"/>
  <c r="H2440"/>
  <c r="H2439"/>
  <c r="H2438"/>
  <c r="H2437"/>
  <c r="H2436"/>
  <c r="H2435"/>
  <c r="H2434"/>
  <c r="H2433"/>
  <c r="H2432"/>
  <c r="H2431"/>
  <c r="H2430"/>
  <c r="H2429"/>
  <c r="H2428"/>
  <c r="H2427"/>
  <c r="H2426"/>
  <c r="H2425"/>
  <c r="H2424"/>
  <c r="H2423"/>
  <c r="H2422"/>
  <c r="H2421"/>
  <c r="H2420"/>
  <c r="H2419"/>
  <c r="H2410"/>
  <c r="H2409"/>
  <c r="H2408"/>
  <c r="H2407"/>
  <c r="H2406"/>
  <c r="H2404"/>
  <c r="H2403"/>
  <c r="H2402"/>
  <c r="H2401"/>
  <c r="H2400"/>
  <c r="H2399"/>
  <c r="H2396"/>
  <c r="H2395"/>
  <c r="H2394"/>
  <c r="H2393"/>
  <c r="H2392"/>
  <c r="H2391"/>
  <c r="H2390"/>
  <c r="H2389"/>
  <c r="H2388"/>
  <c r="H2387"/>
  <c r="H2386"/>
  <c r="H2385"/>
  <c r="H2383"/>
  <c r="H2382"/>
  <c r="H2381"/>
  <c r="H2380"/>
  <c r="H2379"/>
  <c r="H2378"/>
  <c r="H2373"/>
  <c r="H2372"/>
  <c r="H2371"/>
  <c r="H2370"/>
  <c r="H2369"/>
  <c r="H2368"/>
  <c r="H2367"/>
  <c r="H2366"/>
  <c r="H2365"/>
  <c r="H2364"/>
  <c r="H2363"/>
  <c r="H2359"/>
  <c r="H2358"/>
  <c r="H2357"/>
  <c r="H2356"/>
  <c r="H2355"/>
  <c r="H2354"/>
  <c r="H2353"/>
  <c r="H2352"/>
  <c r="H2351"/>
  <c r="H2350"/>
  <c r="H2349"/>
  <c r="H2348"/>
  <c r="H2347"/>
  <c r="H2346"/>
  <c r="H2345"/>
  <c r="H2344"/>
  <c r="H2343"/>
  <c r="H2342"/>
  <c r="H2341"/>
  <c r="H2340"/>
  <c r="H2339"/>
  <c r="H2338"/>
  <c r="H2337"/>
  <c r="H2336"/>
  <c r="H2335"/>
  <c r="H2332"/>
  <c r="H2331"/>
  <c r="H2330"/>
  <c r="H2329"/>
  <c r="H2328"/>
  <c r="H2327"/>
  <c r="H2326"/>
  <c r="H2325"/>
  <c r="H2324"/>
  <c r="H2323"/>
  <c r="H2322"/>
  <c r="H2321"/>
  <c r="H2320"/>
  <c r="H2319"/>
  <c r="H2318"/>
  <c r="H2317"/>
  <c r="H2316"/>
  <c r="H2315"/>
  <c r="H2314"/>
  <c r="H2313"/>
  <c r="H2312"/>
  <c r="H2311"/>
  <c r="H2310"/>
  <c r="H2309"/>
  <c r="H2308"/>
  <c r="H2307"/>
  <c r="H2306"/>
  <c r="H2305"/>
  <c r="H2304"/>
  <c r="H2303"/>
  <c r="H2302"/>
  <c r="H2301"/>
  <c r="H2300"/>
  <c r="H2299"/>
  <c r="H2298"/>
  <c r="H2297"/>
  <c r="H2296"/>
  <c r="H2295"/>
  <c r="H2294"/>
  <c r="H2293"/>
  <c r="H2292"/>
  <c r="H2291"/>
  <c r="H2290"/>
  <c r="H2289"/>
  <c r="H2288"/>
  <c r="H2287"/>
  <c r="H2286"/>
  <c r="H2285"/>
  <c r="H2284"/>
  <c r="H2283"/>
  <c r="H2282"/>
  <c r="H2279"/>
  <c r="H2278"/>
  <c r="H2277"/>
  <c r="H2276"/>
  <c r="H2275"/>
  <c r="H2274"/>
  <c r="H2273"/>
  <c r="H2272"/>
  <c r="H2271"/>
  <c r="H2270"/>
  <c r="H2269"/>
  <c r="H2268"/>
  <c r="H2267"/>
  <c r="H2266"/>
  <c r="H2265"/>
  <c r="H2264"/>
  <c r="H2263"/>
  <c r="H2262"/>
  <c r="H2261"/>
  <c r="H2260"/>
  <c r="H2259"/>
  <c r="H2258"/>
  <c r="H2257"/>
  <c r="H2256"/>
  <c r="H2255"/>
  <c r="H2254"/>
  <c r="H2253"/>
  <c r="H2252"/>
  <c r="H2251"/>
  <c r="H2250"/>
  <c r="H2249"/>
  <c r="H2248"/>
  <c r="H2247"/>
  <c r="H2246"/>
  <c r="H2245"/>
  <c r="H2244"/>
  <c r="H2243"/>
  <c r="H2242"/>
  <c r="H2241"/>
  <c r="H2240"/>
  <c r="H2239"/>
  <c r="H2238"/>
  <c r="H2237"/>
  <c r="H2236"/>
  <c r="H2234"/>
  <c r="H2233"/>
  <c r="H2232"/>
  <c r="H2231"/>
  <c r="H2230"/>
  <c r="H2229"/>
  <c r="H2228"/>
  <c r="H2227"/>
  <c r="H2226"/>
  <c r="H2225"/>
  <c r="H2224"/>
  <c r="H2223"/>
  <c r="H2222"/>
  <c r="H2221"/>
  <c r="H2220"/>
  <c r="H2219"/>
  <c r="H2217"/>
  <c r="H2216"/>
  <c r="H2215"/>
  <c r="H2214"/>
  <c r="H2213"/>
  <c r="H2212"/>
  <c r="H2211"/>
  <c r="H2210"/>
  <c r="H2209"/>
  <c r="H2208"/>
  <c r="H2207"/>
  <c r="H2206"/>
  <c r="H2205"/>
  <c r="H2204"/>
  <c r="H2203"/>
  <c r="H2202"/>
  <c r="H2201"/>
  <c r="H2200"/>
  <c r="H2199"/>
  <c r="H2198"/>
  <c r="H2197"/>
  <c r="H2196"/>
  <c r="H2195"/>
  <c r="H2194"/>
  <c r="H2193"/>
  <c r="H2192"/>
  <c r="H2191"/>
  <c r="H2190"/>
  <c r="H2189"/>
  <c r="H2188"/>
  <c r="H2187"/>
  <c r="H2186"/>
  <c r="H2185"/>
  <c r="H2184"/>
  <c r="H2183"/>
  <c r="H2182"/>
  <c r="H2181"/>
  <c r="H2179"/>
  <c r="H2178"/>
  <c r="H2177"/>
  <c r="H2176"/>
  <c r="H2175"/>
  <c r="H2174"/>
  <c r="H2173"/>
  <c r="H2172"/>
  <c r="H2171"/>
  <c r="H2170"/>
  <c r="H2169"/>
  <c r="H2168"/>
  <c r="H2167"/>
  <c r="H2166"/>
  <c r="H2165"/>
  <c r="H2164"/>
  <c r="H2163"/>
  <c r="H2162"/>
  <c r="H2161"/>
  <c r="H2160"/>
  <c r="H2159"/>
  <c r="H2158"/>
  <c r="H2157"/>
  <c r="H2156"/>
  <c r="H2155"/>
  <c r="H2154"/>
  <c r="H2153"/>
  <c r="H2152"/>
  <c r="H2151"/>
  <c r="H2150"/>
  <c r="H2149"/>
  <c r="H2148"/>
  <c r="H2146"/>
  <c r="H2145"/>
  <c r="H2144"/>
  <c r="H2143"/>
  <c r="H2138"/>
  <c r="H2137"/>
  <c r="H2136"/>
  <c r="H2135"/>
  <c r="H2134"/>
  <c r="H2133"/>
  <c r="H2131"/>
  <c r="H2130"/>
  <c r="H2129"/>
  <c r="H2128"/>
  <c r="H2127"/>
  <c r="H2126"/>
  <c r="H2125"/>
  <c r="H2124"/>
  <c r="H2123"/>
  <c r="H2122"/>
  <c r="H2121"/>
  <c r="H2120"/>
  <c r="H2119"/>
  <c r="H2118"/>
  <c r="H2116"/>
  <c r="H2115"/>
  <c r="H2114"/>
  <c r="H2113"/>
  <c r="H2112"/>
  <c r="H2111"/>
  <c r="H2110"/>
  <c r="H2109"/>
  <c r="H2108"/>
  <c r="H2107"/>
  <c r="H2106"/>
  <c r="H2105"/>
  <c r="H2104"/>
  <c r="H2103"/>
  <c r="H2102"/>
  <c r="H2101"/>
  <c r="H2100"/>
  <c r="H2099"/>
  <c r="H2098"/>
  <c r="H2097"/>
  <c r="H2096"/>
  <c r="H2095"/>
  <c r="H2094"/>
  <c r="H2093"/>
  <c r="H2092"/>
  <c r="H2091"/>
  <c r="H2090"/>
  <c r="H2089"/>
  <c r="H2088"/>
  <c r="H2087"/>
  <c r="H2086"/>
  <c r="H2085"/>
  <c r="H2084"/>
  <c r="H2083"/>
  <c r="H2082"/>
  <c r="H2081"/>
  <c r="H2080"/>
  <c r="H2079"/>
  <c r="H2078"/>
  <c r="H2077"/>
  <c r="H2076"/>
  <c r="H2075"/>
  <c r="H2074"/>
  <c r="H2073"/>
  <c r="H2072"/>
  <c r="H2071"/>
  <c r="H2070"/>
  <c r="H2069"/>
  <c r="H2068"/>
  <c r="H2067"/>
  <c r="H2066"/>
  <c r="H2065"/>
  <c r="H2064"/>
  <c r="H2063"/>
  <c r="H2062"/>
  <c r="H2061"/>
  <c r="H2060"/>
  <c r="H2059"/>
  <c r="H2058"/>
  <c r="H2055"/>
  <c r="H2054"/>
  <c r="H2053"/>
  <c r="H2052"/>
  <c r="H2051"/>
  <c r="H2050"/>
  <c r="H2049"/>
  <c r="H2048"/>
  <c r="H2047"/>
  <c r="H2046"/>
  <c r="H2045"/>
  <c r="H2044"/>
  <c r="H2041"/>
  <c r="H2040"/>
  <c r="H2039"/>
  <c r="H2038"/>
  <c r="H2037"/>
  <c r="H2036"/>
  <c r="H2035"/>
  <c r="H2034"/>
  <c r="H2033"/>
  <c r="H2032"/>
  <c r="H2031"/>
  <c r="H2030"/>
  <c r="H2029"/>
  <c r="H2028"/>
  <c r="H2027"/>
  <c r="H2026"/>
  <c r="H2024"/>
  <c r="H2023"/>
  <c r="H2022"/>
  <c r="H2021"/>
  <c r="H2020"/>
  <c r="H2019"/>
  <c r="H2018"/>
  <c r="H2017"/>
  <c r="H2016"/>
  <c r="H2015"/>
  <c r="H2014"/>
  <c r="H2013"/>
  <c r="H2012"/>
  <c r="H2011"/>
  <c r="H2010"/>
  <c r="H2009"/>
  <c r="H2008"/>
  <c r="H2007"/>
  <c r="H2006"/>
  <c r="H2005"/>
  <c r="H2004"/>
  <c r="H2003"/>
  <c r="H2002"/>
  <c r="H2001"/>
  <c r="H2000"/>
  <c r="H1999"/>
  <c r="H1998"/>
  <c r="H1997"/>
  <c r="H1996"/>
  <c r="H1995"/>
  <c r="H1994"/>
  <c r="H1993"/>
  <c r="H1992"/>
  <c r="H1991"/>
  <c r="H1990"/>
  <c r="H1989"/>
  <c r="H1988"/>
  <c r="H1987"/>
  <c r="H1986"/>
  <c r="H1985"/>
  <c r="H1984"/>
  <c r="H1983"/>
  <c r="H1982"/>
  <c r="H1981"/>
  <c r="H1980"/>
  <c r="H1979"/>
  <c r="H1978"/>
  <c r="H1977"/>
  <c r="H1976"/>
  <c r="H1975"/>
  <c r="H1974"/>
  <c r="H1972"/>
  <c r="H1971"/>
  <c r="H1970"/>
  <c r="H1969"/>
  <c r="H1968"/>
  <c r="H1967"/>
  <c r="H1966"/>
  <c r="H1965"/>
  <c r="H1964"/>
  <c r="H1963"/>
  <c r="H1962"/>
  <c r="H1961"/>
  <c r="H1960"/>
  <c r="H1959"/>
  <c r="H1958"/>
  <c r="H1957"/>
  <c r="H1956"/>
  <c r="H1955"/>
  <c r="H1954"/>
  <c r="H1952"/>
  <c r="H1951"/>
  <c r="H1950"/>
  <c r="H1949"/>
  <c r="H1948"/>
  <c r="H1947"/>
  <c r="H1946"/>
  <c r="H1945"/>
  <c r="H1944"/>
  <c r="H1943"/>
  <c r="H1942"/>
  <c r="H1941"/>
  <c r="H1940"/>
  <c r="H1939"/>
  <c r="H1938"/>
  <c r="H1937"/>
  <c r="H1936"/>
  <c r="H1935"/>
  <c r="H1934"/>
  <c r="H1933"/>
  <c r="H1932"/>
  <c r="H1931"/>
  <c r="H1930"/>
  <c r="H1929"/>
  <c r="H1928"/>
  <c r="H1927"/>
  <c r="H1926"/>
  <c r="H1925"/>
  <c r="H1924"/>
  <c r="H1923"/>
  <c r="H1922"/>
  <c r="H1921"/>
  <c r="H1920"/>
  <c r="H1918"/>
  <c r="H1917"/>
  <c r="H1916"/>
  <c r="H1915"/>
  <c r="H1914"/>
  <c r="H1913"/>
  <c r="H1912"/>
  <c r="H1911"/>
  <c r="H1910"/>
  <c r="H1909"/>
  <c r="H1908"/>
  <c r="H1907"/>
  <c r="H1906"/>
  <c r="H1905"/>
  <c r="H1904"/>
  <c r="H1903"/>
  <c r="H1902"/>
  <c r="H1901"/>
  <c r="H1900"/>
  <c r="H1899"/>
  <c r="H1898"/>
  <c r="H1897"/>
  <c r="H1896"/>
  <c r="H1895"/>
  <c r="H1894"/>
  <c r="H1893"/>
  <c r="H1892"/>
  <c r="H1891"/>
  <c r="H1890"/>
  <c r="H1889"/>
  <c r="H1888"/>
  <c r="H1881"/>
  <c r="H1880"/>
  <c r="H1879"/>
  <c r="H1877"/>
  <c r="H1875"/>
  <c r="H1874"/>
  <c r="H1873"/>
  <c r="H1872"/>
  <c r="H1871"/>
  <c r="H1870"/>
  <c r="H1868"/>
  <c r="H1867"/>
  <c r="H1866"/>
  <c r="H1865"/>
  <c r="H1863"/>
  <c r="H1862"/>
  <c r="H1861"/>
  <c r="H1860"/>
  <c r="H1859"/>
  <c r="H1858"/>
  <c r="H1857"/>
  <c r="H1856"/>
  <c r="H1855"/>
  <c r="H1854"/>
  <c r="H1852"/>
  <c r="H1851"/>
  <c r="H1849"/>
  <c r="H1844"/>
  <c r="H1822"/>
  <c r="H1821"/>
  <c r="H1820"/>
  <c r="H1819"/>
  <c r="H1818"/>
  <c r="H1817"/>
  <c r="H1816"/>
  <c r="H1815"/>
  <c r="H1814"/>
  <c r="H1813"/>
  <c r="H1812"/>
  <c r="H1811"/>
  <c r="H1810"/>
  <c r="H1809"/>
  <c r="H1808"/>
  <c r="H1807"/>
  <c r="H1806"/>
  <c r="H1805"/>
  <c r="H1804"/>
  <c r="H1803"/>
  <c r="H1802"/>
  <c r="H1801"/>
  <c r="H1800"/>
  <c r="H1794"/>
  <c r="H1793"/>
  <c r="H1792"/>
  <c r="H1791"/>
  <c r="H1790"/>
  <c r="H1789"/>
  <c r="H1788"/>
  <c r="H1787"/>
  <c r="H1786"/>
  <c r="H1785"/>
  <c r="H1784"/>
  <c r="H1783"/>
  <c r="H1782"/>
  <c r="H1781"/>
  <c r="H1779"/>
  <c r="H1778"/>
  <c r="H1777"/>
  <c r="H1776"/>
  <c r="H1775"/>
  <c r="H1774"/>
  <c r="H1773"/>
  <c r="H1772"/>
  <c r="H1771"/>
  <c r="H1770"/>
  <c r="H1769"/>
  <c r="H1768"/>
  <c r="H1767"/>
  <c r="H1766"/>
  <c r="H1756"/>
  <c r="H1755"/>
  <c r="H1754"/>
  <c r="H1753"/>
  <c r="H1752"/>
  <c r="H1751"/>
  <c r="H1750"/>
  <c r="H1749"/>
  <c r="H1748"/>
  <c r="H1747"/>
  <c r="H1734"/>
  <c r="H1733"/>
  <c r="H1732"/>
  <c r="H1731"/>
  <c r="H1730"/>
  <c r="H1729"/>
  <c r="H1728"/>
  <c r="H1726"/>
  <c r="H1725"/>
  <c r="H1724"/>
  <c r="H1723"/>
  <c r="H1721"/>
  <c r="H1720"/>
  <c r="H1719"/>
  <c r="H1718"/>
  <c r="H1717"/>
  <c r="H1716"/>
  <c r="H1715"/>
  <c r="H1714"/>
  <c r="H1713"/>
  <c r="H1712"/>
  <c r="H1711"/>
  <c r="H1710"/>
  <c r="H1709"/>
  <c r="H1708"/>
  <c r="H1707"/>
  <c r="H1706"/>
  <c r="H1705"/>
  <c r="H1704"/>
  <c r="H1703"/>
  <c r="H1702"/>
  <c r="H1701"/>
  <c r="H1700"/>
  <c r="H1699"/>
  <c r="H1698"/>
  <c r="H1697"/>
  <c r="H1696"/>
  <c r="H1695"/>
  <c r="H1694"/>
  <c r="H1693"/>
  <c r="H1692"/>
  <c r="H1691"/>
  <c r="H1690"/>
  <c r="H1689"/>
  <c r="H1688"/>
  <c r="H1687"/>
  <c r="H1686"/>
  <c r="H1685"/>
  <c r="H1684"/>
  <c r="H1683"/>
  <c r="H1682"/>
  <c r="H1681"/>
  <c r="H1680"/>
  <c r="H1679"/>
  <c r="H1676"/>
  <c r="H1675"/>
  <c r="H1674"/>
  <c r="H1673"/>
  <c r="H1672"/>
  <c r="H1668"/>
  <c r="H1667"/>
  <c r="H1666"/>
  <c r="H1665"/>
  <c r="H1664"/>
  <c r="H1663"/>
  <c r="H1662"/>
  <c r="H1661"/>
  <c r="H1660"/>
  <c r="H1659"/>
  <c r="H1656"/>
  <c r="H1655"/>
  <c r="H1654"/>
  <c r="H1653"/>
  <c r="H1651"/>
  <c r="H1650"/>
  <c r="H1649"/>
  <c r="H1648"/>
  <c r="H1647"/>
  <c r="H1645"/>
  <c r="H1644"/>
  <c r="H1643"/>
  <c r="H1642"/>
  <c r="H1641"/>
  <c r="H1640"/>
  <c r="H1639"/>
  <c r="H1638"/>
  <c r="H1637"/>
  <c r="H1636"/>
  <c r="H1635"/>
  <c r="H1633"/>
  <c r="H1632"/>
  <c r="H1631"/>
  <c r="H1629"/>
  <c r="H1628"/>
  <c r="H1627"/>
  <c r="H1626"/>
  <c r="H1625"/>
  <c r="H1624"/>
  <c r="H1623"/>
  <c r="H1622"/>
  <c r="H1621"/>
  <c r="H1620"/>
  <c r="H1619"/>
  <c r="H1618"/>
  <c r="H1617"/>
  <c r="H1616"/>
  <c r="H1615"/>
  <c r="H1614"/>
  <c r="H1613"/>
  <c r="H1612"/>
  <c r="H1611"/>
  <c r="H1610"/>
  <c r="H1609"/>
  <c r="H1608"/>
  <c r="H1607"/>
  <c r="H1606"/>
  <c r="H1604"/>
  <c r="H1603"/>
  <c r="H1602"/>
  <c r="H1601"/>
  <c r="H1600"/>
  <c r="H1599"/>
  <c r="H1598"/>
  <c r="H1597"/>
  <c r="H1596"/>
  <c r="H1595"/>
  <c r="H1594"/>
  <c r="H1593"/>
  <c r="H1592"/>
  <c r="H1591"/>
  <c r="H1590"/>
  <c r="H1589"/>
  <c r="H1588"/>
  <c r="H1587"/>
  <c r="H1586"/>
  <c r="H1585"/>
  <c r="H1583"/>
  <c r="H1582"/>
  <c r="H1581"/>
  <c r="H1580"/>
  <c r="H1579"/>
  <c r="H1578"/>
  <c r="H1577"/>
  <c r="H1576"/>
  <c r="H1575"/>
  <c r="H1574"/>
  <c r="H1573"/>
  <c r="H1572"/>
  <c r="H1571"/>
  <c r="H1570"/>
  <c r="H1569"/>
  <c r="H1568"/>
  <c r="H1567"/>
  <c r="H1566"/>
  <c r="H1565"/>
  <c r="H1564"/>
  <c r="H1563"/>
  <c r="H1561"/>
  <c r="H1560"/>
  <c r="H1559"/>
  <c r="H1558"/>
  <c r="H1557"/>
  <c r="H1555"/>
  <c r="H1554"/>
  <c r="H1553"/>
  <c r="H1552"/>
  <c r="H1551"/>
  <c r="H1550"/>
  <c r="H1549"/>
  <c r="H1548"/>
  <c r="H1547"/>
  <c r="H1546"/>
  <c r="H1545"/>
  <c r="H1544"/>
  <c r="H1543"/>
  <c r="H1542"/>
  <c r="H1541"/>
  <c r="H1540"/>
  <c r="H1539"/>
  <c r="H1527"/>
  <c r="H1526"/>
  <c r="H1525"/>
  <c r="H1524"/>
  <c r="H1523"/>
  <c r="H1521"/>
  <c r="H1520"/>
  <c r="H1519"/>
  <c r="H1518"/>
  <c r="H1517"/>
  <c r="H1516"/>
  <c r="H1515"/>
  <c r="H1513"/>
  <c r="H1512"/>
  <c r="H1511"/>
  <c r="H1510"/>
  <c r="H1509"/>
  <c r="H1508"/>
  <c r="H1506"/>
  <c r="H1505"/>
  <c r="H1504"/>
  <c r="H1503"/>
  <c r="H1502"/>
  <c r="H1501"/>
  <c r="H1500"/>
  <c r="H1499"/>
  <c r="H1498"/>
  <c r="H1496"/>
  <c r="H1495"/>
  <c r="H1494"/>
  <c r="H1493"/>
  <c r="H1492"/>
  <c r="H1491"/>
  <c r="H1489"/>
  <c r="H1488"/>
  <c r="H1487"/>
  <c r="H1486"/>
  <c r="H1485"/>
  <c r="H1484"/>
  <c r="H1483"/>
  <c r="H1482"/>
  <c r="H1481"/>
  <c r="H1480"/>
  <c r="H1478"/>
  <c r="H1477"/>
  <c r="H1476"/>
  <c r="H1475"/>
  <c r="H1474"/>
  <c r="H1473"/>
  <c r="H1472"/>
  <c r="H1471"/>
  <c r="H1470"/>
  <c r="H1468"/>
  <c r="H1467"/>
  <c r="H1466"/>
  <c r="H1465"/>
  <c r="H1464"/>
  <c r="H1463"/>
  <c r="H1462"/>
  <c r="H1461"/>
  <c r="H1460"/>
  <c r="H1459"/>
  <c r="H1458"/>
  <c r="H1457"/>
  <c r="H1456"/>
  <c r="H1455"/>
  <c r="H1454"/>
  <c r="H1453"/>
  <c r="H1452"/>
  <c r="H1451"/>
  <c r="H1450"/>
  <c r="H1449"/>
  <c r="H1448"/>
  <c r="H1447"/>
  <c r="H1446"/>
  <c r="H1445"/>
  <c r="H1442"/>
  <c r="H1441"/>
  <c r="H1440"/>
  <c r="H1439"/>
  <c r="H1438"/>
  <c r="H1437"/>
  <c r="H1436"/>
  <c r="H1435"/>
  <c r="H1434"/>
  <c r="H1433"/>
  <c r="H1432"/>
  <c r="H1431"/>
  <c r="H1429"/>
  <c r="H1428"/>
  <c r="H1427"/>
  <c r="H1426"/>
  <c r="H1425"/>
  <c r="H1424"/>
  <c r="H1423"/>
  <c r="H1422"/>
  <c r="H1421"/>
  <c r="H1420"/>
  <c r="H1419"/>
  <c r="H1418"/>
  <c r="H1417"/>
  <c r="H1416"/>
  <c r="H1415"/>
  <c r="H1414"/>
  <c r="H1413"/>
  <c r="H1412"/>
  <c r="H1411"/>
  <c r="H1410"/>
  <c r="H1409"/>
  <c r="H1407"/>
  <c r="H1406"/>
  <c r="H1405"/>
  <c r="H1404"/>
  <c r="H1403"/>
  <c r="H1402"/>
  <c r="H1401"/>
  <c r="H1400"/>
  <c r="H1399"/>
  <c r="H1398"/>
  <c r="H1397"/>
  <c r="H1395"/>
  <c r="H1394"/>
  <c r="H1393"/>
  <c r="H1392"/>
  <c r="H1391"/>
  <c r="H1390"/>
  <c r="H1389"/>
  <c r="H1388"/>
  <c r="H1386"/>
  <c r="H1385"/>
  <c r="H1384"/>
  <c r="H1383"/>
  <c r="H1382"/>
  <c r="H1381"/>
  <c r="H1380"/>
  <c r="H1379"/>
  <c r="H1377"/>
  <c r="H1376"/>
  <c r="H1375"/>
  <c r="H1374"/>
  <c r="H1373"/>
  <c r="H1372"/>
  <c r="H1371"/>
  <c r="H1370"/>
  <c r="H1368"/>
  <c r="H1367"/>
  <c r="H1366"/>
  <c r="H1365"/>
  <c r="H1364"/>
  <c r="H1363"/>
  <c r="H1362"/>
  <c r="H1361"/>
  <c r="H1360"/>
  <c r="H1358"/>
  <c r="H1357"/>
  <c r="H1356"/>
  <c r="H1355"/>
  <c r="H1354"/>
  <c r="H1353"/>
  <c r="H1352"/>
  <c r="H1351"/>
  <c r="H1350"/>
  <c r="H1349"/>
  <c r="H1348"/>
  <c r="H1347"/>
  <c r="H1346"/>
  <c r="H1345"/>
  <c r="H1344"/>
  <c r="H1343"/>
  <c r="H1342"/>
  <c r="H1341"/>
  <c r="H1340"/>
  <c r="H1339"/>
  <c r="H1338"/>
  <c r="H1336"/>
  <c r="H1335"/>
  <c r="H1334"/>
  <c r="H1333"/>
  <c r="H1332"/>
  <c r="H1331"/>
  <c r="H1330"/>
  <c r="H1325"/>
  <c r="H1324"/>
  <c r="H1323"/>
  <c r="H1322"/>
  <c r="H1321"/>
  <c r="H1320"/>
  <c r="H1318"/>
  <c r="H1317"/>
  <c r="H1316"/>
  <c r="H1315"/>
  <c r="H1314"/>
  <c r="H1313"/>
  <c r="H1312"/>
  <c r="H1311"/>
  <c r="H1310"/>
  <c r="H1308"/>
  <c r="H1307"/>
  <c r="H1306"/>
  <c r="H1305"/>
  <c r="H1304"/>
  <c r="H1303"/>
  <c r="H1302"/>
  <c r="H1301"/>
  <c r="H1300"/>
  <c r="H1299"/>
  <c r="H1298"/>
  <c r="H1297"/>
  <c r="H1296"/>
  <c r="H1295"/>
  <c r="H1294"/>
  <c r="H1293"/>
  <c r="H1292"/>
  <c r="H1291"/>
  <c r="H1290"/>
  <c r="H1289"/>
  <c r="H1288"/>
  <c r="H1286"/>
  <c r="H1285"/>
  <c r="H1284"/>
  <c r="H1283"/>
  <c r="H1282"/>
  <c r="H1281"/>
  <c r="H1280"/>
  <c r="H1278"/>
  <c r="H1277"/>
  <c r="H1276"/>
  <c r="H1275"/>
  <c r="H1274"/>
  <c r="H1272"/>
  <c r="H1271"/>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7"/>
  <c r="H1216"/>
  <c r="H1214"/>
  <c r="H1213"/>
  <c r="H1212"/>
  <c r="H1211"/>
  <c r="H1209"/>
  <c r="H1208"/>
  <c r="H1207"/>
  <c r="H1206"/>
  <c r="H1205"/>
  <c r="H1204"/>
  <c r="H1203"/>
  <c r="H1202"/>
  <c r="H1201"/>
  <c r="H1200"/>
  <c r="H1199"/>
  <c r="H1198"/>
  <c r="H1197"/>
  <c r="H1196"/>
  <c r="H1195"/>
  <c r="H1194"/>
  <c r="H1193"/>
  <c r="H1192"/>
  <c r="H1191"/>
  <c r="H1190"/>
  <c r="H1189"/>
  <c r="H1188"/>
  <c r="H1187"/>
  <c r="H1186"/>
  <c r="H1185"/>
  <c r="H1183"/>
  <c r="H1182"/>
  <c r="H1181"/>
  <c r="H1180"/>
  <c r="H1179"/>
  <c r="H1178"/>
  <c r="H1177"/>
  <c r="H1176"/>
  <c r="H1174"/>
  <c r="H1173"/>
  <c r="H1172"/>
  <c r="H1170"/>
  <c r="H1169"/>
  <c r="H1168"/>
  <c r="H1167"/>
  <c r="H1166"/>
  <c r="H1165"/>
  <c r="H1164"/>
  <c r="H1163"/>
  <c r="H1162"/>
  <c r="H1161"/>
  <c r="H1160"/>
  <c r="H1159"/>
  <c r="H1157"/>
  <c r="H1156"/>
  <c r="H1155"/>
  <c r="H1154"/>
  <c r="H1153"/>
  <c r="H1152"/>
  <c r="H1151"/>
  <c r="H1150"/>
  <c r="H1149"/>
  <c r="H1147"/>
  <c r="H1146"/>
  <c r="H1145"/>
  <c r="H1144"/>
  <c r="H1143"/>
  <c r="H1142"/>
  <c r="H1141"/>
  <c r="H1139"/>
  <c r="H1138"/>
  <c r="H1137"/>
  <c r="H1136"/>
  <c r="H1135"/>
  <c r="H1134"/>
  <c r="H1132"/>
  <c r="H1131"/>
  <c r="H1130"/>
  <c r="H1129"/>
  <c r="H1128"/>
  <c r="H1127"/>
  <c r="H1125"/>
  <c r="H1124"/>
  <c r="H1123"/>
  <c r="H1121"/>
  <c r="H1120"/>
  <c r="H1119"/>
  <c r="H1118"/>
  <c r="H1117"/>
  <c r="H1115"/>
  <c r="H1114"/>
  <c r="H1113"/>
  <c r="H1112"/>
  <c r="H1111"/>
  <c r="H1110"/>
  <c r="H1109"/>
  <c r="H1108"/>
  <c r="H1106"/>
  <c r="H1105"/>
  <c r="H1104"/>
  <c r="H1103"/>
  <c r="H1102"/>
  <c r="H1101"/>
  <c r="H1100"/>
  <c r="H1095"/>
  <c r="H1094"/>
  <c r="H1093"/>
  <c r="H1092"/>
  <c r="H1090"/>
  <c r="H1089"/>
  <c r="H1088"/>
  <c r="H1087"/>
  <c r="H1086"/>
  <c r="H1085"/>
  <c r="H1084"/>
  <c r="H1083"/>
  <c r="H1082"/>
  <c r="H1081"/>
  <c r="H1080"/>
  <c r="H1079"/>
  <c r="H1078"/>
  <c r="H1077"/>
  <c r="H1076"/>
  <c r="H1075"/>
  <c r="H1074"/>
  <c r="H1073"/>
  <c r="H1072"/>
  <c r="H1071"/>
  <c r="H1070"/>
  <c r="H1068"/>
  <c r="H1067"/>
  <c r="H1066"/>
  <c r="H1065"/>
  <c r="H1064"/>
  <c r="H1063"/>
  <c r="H1062"/>
  <c r="H1061"/>
  <c r="H1060"/>
  <c r="H1059"/>
  <c r="H1057"/>
  <c r="H1056"/>
  <c r="H1055"/>
  <c r="H1053"/>
  <c r="H1050"/>
  <c r="H1049"/>
  <c r="H1048"/>
  <c r="H1047"/>
  <c r="H1046"/>
  <c r="H1025"/>
  <c r="H1024"/>
  <c r="H1023"/>
  <c r="H1022"/>
  <c r="H1021"/>
  <c r="H1019"/>
  <c r="H1018"/>
  <c r="H1017"/>
  <c r="H1015"/>
  <c r="H1014"/>
  <c r="H1013"/>
  <c r="H1012"/>
  <c r="H1011"/>
  <c r="H1010"/>
  <c r="H1006"/>
  <c r="H1005"/>
  <c r="H1004"/>
  <c r="H1002"/>
  <c r="H1001"/>
  <c r="H1000"/>
  <c r="H999"/>
  <c r="H998"/>
  <c r="H997"/>
  <c r="H996"/>
  <c r="H995"/>
  <c r="H993"/>
  <c r="H992"/>
  <c r="H991"/>
  <c r="H990"/>
  <c r="H989"/>
  <c r="H988"/>
  <c r="H987"/>
  <c r="H986"/>
  <c r="H984"/>
  <c r="H983"/>
  <c r="H982"/>
  <c r="H981"/>
  <c r="H980"/>
  <c r="H979"/>
  <c r="H978"/>
  <c r="H977"/>
  <c r="H976"/>
  <c r="H975"/>
  <c r="H974"/>
  <c r="H973"/>
  <c r="H972"/>
  <c r="H971"/>
  <c r="H970"/>
  <c r="H969"/>
  <c r="H968"/>
  <c r="H967"/>
  <c r="H965"/>
  <c r="H964"/>
  <c r="H963"/>
  <c r="H962"/>
  <c r="H961"/>
  <c r="H960"/>
  <c r="H959"/>
  <c r="H958"/>
  <c r="H956"/>
  <c r="H955"/>
  <c r="H954"/>
  <c r="H953"/>
  <c r="H952"/>
  <c r="H951"/>
  <c r="H950"/>
  <c r="H949"/>
  <c r="H948"/>
  <c r="H947"/>
  <c r="H946"/>
  <c r="H945"/>
  <c r="H944"/>
  <c r="H943"/>
  <c r="H942"/>
  <c r="H941"/>
  <c r="H940"/>
  <c r="H939"/>
  <c r="H938"/>
  <c r="H937"/>
  <c r="H936"/>
  <c r="H934"/>
  <c r="H932"/>
  <c r="H931"/>
  <c r="H930"/>
  <c r="H929"/>
  <c r="H928"/>
  <c r="H927"/>
  <c r="H926"/>
  <c r="H925"/>
  <c r="H924"/>
  <c r="H923"/>
  <c r="H922"/>
  <c r="H921"/>
  <c r="H920"/>
  <c r="H919"/>
  <c r="H918"/>
  <c r="H917"/>
  <c r="H916"/>
  <c r="H915"/>
  <c r="H914"/>
  <c r="H913"/>
  <c r="H912"/>
  <c r="H911"/>
  <c r="H910"/>
  <c r="H909"/>
  <c r="H908"/>
  <c r="H907"/>
  <c r="H906"/>
  <c r="H904"/>
  <c r="H900"/>
  <c r="H899"/>
  <c r="H898"/>
  <c r="H897"/>
  <c r="H895"/>
  <c r="H894"/>
  <c r="H893"/>
  <c r="H892"/>
  <c r="H891"/>
  <c r="H890"/>
  <c r="H889"/>
  <c r="H888"/>
  <c r="H887"/>
  <c r="H886"/>
  <c r="H885"/>
  <c r="H884"/>
  <c r="H883"/>
  <c r="H882"/>
  <c r="H881"/>
  <c r="H880"/>
  <c r="H879"/>
  <c r="H878"/>
  <c r="H877"/>
  <c r="H876"/>
  <c r="H875"/>
  <c r="H858"/>
  <c r="H857"/>
  <c r="H856"/>
  <c r="H855"/>
  <c r="H854"/>
  <c r="H853"/>
  <c r="H852"/>
  <c r="H851"/>
  <c r="H850"/>
  <c r="H849"/>
  <c r="H848"/>
  <c r="H847"/>
  <c r="H846"/>
  <c r="H845"/>
  <c r="H844"/>
  <c r="H843"/>
  <c r="H842"/>
  <c r="H841"/>
  <c r="H840"/>
  <c r="H839"/>
  <c r="H837"/>
  <c r="H836"/>
  <c r="H835"/>
  <c r="H834"/>
  <c r="H833"/>
  <c r="H832"/>
  <c r="H831"/>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89"/>
  <c r="H788"/>
  <c r="H787"/>
  <c r="H786"/>
  <c r="H785"/>
  <c r="H784"/>
  <c r="H782"/>
  <c r="H781"/>
  <c r="H780"/>
  <c r="H779"/>
  <c r="H778"/>
  <c r="H777"/>
  <c r="H776"/>
  <c r="H775"/>
  <c r="H774"/>
  <c r="H773"/>
  <c r="H772"/>
  <c r="H770"/>
  <c r="H769"/>
  <c r="H768"/>
  <c r="H767"/>
  <c r="H766"/>
  <c r="H765"/>
  <c r="H763"/>
  <c r="H762"/>
  <c r="H761"/>
  <c r="H760"/>
  <c r="H759"/>
  <c r="H758"/>
  <c r="H757"/>
  <c r="H756"/>
  <c r="H754"/>
  <c r="H753"/>
  <c r="H752"/>
  <c r="H751"/>
  <c r="H750"/>
  <c r="H748"/>
  <c r="H747"/>
  <c r="H746"/>
  <c r="H744"/>
  <c r="H743"/>
  <c r="H742"/>
  <c r="H741"/>
  <c r="H740"/>
  <c r="H739"/>
  <c r="H738"/>
  <c r="H737"/>
  <c r="H736"/>
  <c r="H730"/>
  <c r="H728"/>
  <c r="H727"/>
  <c r="H726"/>
  <c r="H718"/>
  <c r="H717"/>
  <c r="H716"/>
  <c r="H715"/>
  <c r="H714"/>
  <c r="H713"/>
  <c r="H712"/>
  <c r="H711"/>
  <c r="H710"/>
  <c r="H707"/>
  <c r="H706"/>
  <c r="H705"/>
  <c r="H704"/>
  <c r="H702"/>
  <c r="H701"/>
  <c r="H700"/>
  <c r="H699"/>
  <c r="H698"/>
  <c r="H697"/>
  <c r="H696"/>
  <c r="H695"/>
  <c r="H694"/>
  <c r="H693"/>
  <c r="H692"/>
  <c r="H690"/>
  <c r="H689"/>
  <c r="H688"/>
  <c r="H686"/>
  <c r="H685"/>
  <c r="H684"/>
  <c r="H677"/>
  <c r="H676"/>
  <c r="H675"/>
  <c r="H674"/>
  <c r="H673"/>
  <c r="H672"/>
  <c r="H671"/>
  <c r="H670"/>
  <c r="H669"/>
  <c r="H668"/>
  <c r="H667"/>
  <c r="H666"/>
  <c r="H665"/>
  <c r="H664"/>
  <c r="H662"/>
  <c r="H661"/>
  <c r="H660"/>
  <c r="H659"/>
  <c r="H658"/>
  <c r="H657"/>
  <c r="H656"/>
  <c r="H654"/>
  <c r="H653"/>
  <c r="H652"/>
  <c r="H651"/>
  <c r="H644"/>
  <c r="H643"/>
  <c r="H642"/>
  <c r="H640"/>
  <c r="H639"/>
  <c r="H638"/>
  <c r="H629"/>
  <c r="H625"/>
  <c r="H624"/>
  <c r="H622"/>
  <c r="H621"/>
  <c r="H620"/>
  <c r="H619"/>
  <c r="H618"/>
  <c r="H617"/>
  <c r="H616"/>
  <c r="H615"/>
  <c r="H614"/>
  <c r="H613"/>
  <c r="H612"/>
  <c r="H611"/>
  <c r="H610"/>
  <c r="H608"/>
  <c r="H607"/>
  <c r="H606"/>
  <c r="H604"/>
  <c r="H603"/>
  <c r="H602"/>
  <c r="H601"/>
  <c r="H600"/>
  <c r="H599"/>
  <c r="H598"/>
  <c r="H597"/>
  <c r="H596"/>
  <c r="H595"/>
  <c r="H593"/>
  <c r="H592"/>
  <c r="H591"/>
  <c r="H590"/>
  <c r="H589"/>
  <c r="H587"/>
  <c r="H581"/>
  <c r="H580"/>
  <c r="H579"/>
  <c r="H578"/>
  <c r="H577"/>
  <c r="H576"/>
  <c r="H575"/>
  <c r="H574"/>
  <c r="H572"/>
  <c r="H571"/>
  <c r="H570"/>
  <c r="H569"/>
  <c r="H568"/>
  <c r="H566"/>
  <c r="H565"/>
  <c r="H564"/>
  <c r="H563"/>
  <c r="H560"/>
  <c r="H559"/>
  <c r="H558"/>
  <c r="H557"/>
  <c r="H556"/>
  <c r="H555"/>
  <c r="H554"/>
  <c r="H552"/>
  <c r="H551"/>
  <c r="H550"/>
  <c r="H549"/>
  <c r="H548"/>
  <c r="H547"/>
  <c r="H546"/>
  <c r="H545"/>
  <c r="H544"/>
  <c r="H543"/>
  <c r="H542"/>
  <c r="H540"/>
  <c r="H539"/>
  <c r="H538"/>
  <c r="H537"/>
  <c r="H536"/>
  <c r="H534"/>
  <c r="H533"/>
  <c r="H532"/>
  <c r="H531"/>
  <c r="H530"/>
  <c r="H529"/>
  <c r="H528"/>
  <c r="H527"/>
  <c r="H526"/>
  <c r="H525"/>
  <c r="H524"/>
  <c r="H523"/>
  <c r="H521"/>
  <c r="H520"/>
  <c r="H519"/>
  <c r="H518"/>
  <c r="H517"/>
  <c r="H515"/>
  <c r="H514"/>
  <c r="H513"/>
  <c r="H512"/>
  <c r="H511"/>
  <c r="H510"/>
  <c r="H509"/>
  <c r="H508"/>
  <c r="H507"/>
  <c r="H506"/>
  <c r="H505"/>
  <c r="H504"/>
  <c r="H503"/>
  <c r="H501"/>
  <c r="H499"/>
  <c r="H498"/>
  <c r="H497"/>
  <c r="H496"/>
  <c r="H495"/>
  <c r="H494"/>
  <c r="H493"/>
  <c r="H492"/>
  <c r="H491"/>
  <c r="H490"/>
  <c r="H489"/>
  <c r="H488"/>
  <c r="H487"/>
  <c r="H486"/>
  <c r="H485"/>
  <c r="H484"/>
  <c r="H483"/>
  <c r="H482"/>
  <c r="H481"/>
  <c r="H480"/>
  <c r="H478"/>
  <c r="H477"/>
  <c r="H476"/>
  <c r="H475"/>
  <c r="H474"/>
  <c r="H473"/>
  <c r="H472"/>
  <c r="H471"/>
  <c r="H470"/>
  <c r="H469"/>
  <c r="H468"/>
  <c r="H467"/>
  <c r="H466"/>
  <c r="H465"/>
  <c r="H464"/>
  <c r="H463"/>
  <c r="H462"/>
  <c r="H461"/>
  <c r="H460"/>
  <c r="H459"/>
  <c r="H458"/>
  <c r="H457"/>
  <c r="H456"/>
  <c r="H454"/>
  <c r="H453"/>
  <c r="H452"/>
  <c r="H451"/>
  <c r="H450"/>
  <c r="H449"/>
  <c r="H448"/>
  <c r="H447"/>
  <c r="H446"/>
  <c r="H445"/>
  <c r="H444"/>
  <c r="H443"/>
  <c r="H442"/>
  <c r="H439"/>
  <c r="H438"/>
  <c r="H437"/>
  <c r="H436"/>
  <c r="H435"/>
  <c r="H434"/>
  <c r="H433"/>
  <c r="H431"/>
  <c r="H430"/>
  <c r="H429"/>
  <c r="H428"/>
  <c r="H426"/>
  <c r="H425"/>
  <c r="H424"/>
  <c r="H423"/>
  <c r="H422"/>
  <c r="H419"/>
  <c r="H418"/>
  <c r="H414"/>
  <c r="H413"/>
  <c r="H412"/>
  <c r="H411"/>
  <c r="H410"/>
  <c r="H409"/>
  <c r="H408"/>
  <c r="H407"/>
  <c r="H406"/>
  <c r="H405"/>
  <c r="H404"/>
  <c r="H403"/>
  <c r="H401"/>
  <c r="H399"/>
  <c r="H398"/>
  <c r="H397"/>
  <c r="H396"/>
  <c r="H395"/>
  <c r="H394"/>
  <c r="H391"/>
  <c r="H390"/>
  <c r="H389"/>
  <c r="H374"/>
  <c r="H373"/>
  <c r="H370"/>
  <c r="H369"/>
  <c r="H368"/>
  <c r="H367"/>
  <c r="H366"/>
  <c r="H364"/>
  <c r="H363"/>
  <c r="H362"/>
  <c r="H361"/>
  <c r="H359"/>
  <c r="H358"/>
  <c r="H357"/>
  <c r="H356"/>
  <c r="H355"/>
  <c r="H353"/>
  <c r="H352"/>
  <c r="H351"/>
  <c r="H350"/>
  <c r="H349"/>
  <c r="H344"/>
  <c r="H343"/>
  <c r="H341"/>
  <c r="H340"/>
  <c r="H339"/>
  <c r="H338"/>
  <c r="H337"/>
  <c r="H336"/>
  <c r="H335"/>
  <c r="H334"/>
  <c r="H333"/>
  <c r="H330"/>
  <c r="H328"/>
  <c r="H327"/>
  <c r="H326"/>
  <c r="H325"/>
  <c r="H324"/>
  <c r="H323"/>
  <c r="H322"/>
  <c r="H320"/>
  <c r="H319"/>
  <c r="H318"/>
  <c r="H317"/>
  <c r="H316"/>
  <c r="H314"/>
  <c r="H313"/>
  <c r="H309"/>
  <c r="H308"/>
  <c r="H307"/>
  <c r="H306"/>
  <c r="H305"/>
  <c r="H304"/>
  <c r="H303"/>
  <c r="H302"/>
  <c r="H301"/>
  <c r="H300"/>
  <c r="H299"/>
  <c r="H294"/>
  <c r="H293"/>
  <c r="H292"/>
  <c r="F18" l="1"/>
  <c r="Q18" s="1"/>
  <c r="F19"/>
  <c r="Q19" s="1"/>
  <c r="F17"/>
  <c r="Q17" s="1"/>
  <c r="F16"/>
  <c r="Q16" s="1"/>
  <c r="F13"/>
  <c r="Q13" s="1"/>
  <c r="F12"/>
  <c r="Q12" s="1"/>
  <c r="F11"/>
  <c r="Q11" s="1"/>
  <c r="F10"/>
  <c r="Q10" s="1"/>
  <c r="Q9"/>
  <c r="Q14"/>
  <c r="Q15"/>
  <c r="F8" l="1"/>
  <c r="Q8" s="1"/>
  <c r="F7"/>
  <c r="Q7" s="1"/>
  <c r="N4749"/>
  <c r="N4748"/>
  <c r="N4747"/>
  <c r="N4746"/>
  <c r="N4745"/>
  <c r="N4743"/>
  <c r="N4740"/>
  <c r="N4739"/>
  <c r="N4737"/>
  <c r="N4718"/>
  <c r="N4717"/>
  <c r="N4716"/>
  <c r="N4715"/>
  <c r="N4704"/>
  <c r="N4703"/>
  <c r="N4702"/>
  <c r="N4701"/>
  <c r="N4700"/>
  <c r="N4698"/>
  <c r="N4697"/>
  <c r="N4696"/>
  <c r="N4693"/>
  <c r="N4692"/>
  <c r="N4689"/>
  <c r="N4687"/>
  <c r="N4686"/>
  <c r="N4685"/>
  <c r="N4683"/>
  <c r="N4677"/>
  <c r="N4676"/>
  <c r="N4675"/>
  <c r="N4673"/>
  <c r="N4671"/>
  <c r="N4670"/>
  <c r="N4669"/>
  <c r="N4668"/>
  <c r="N4666"/>
  <c r="N4665"/>
  <c r="N4664"/>
  <c r="N4663"/>
  <c r="N4662"/>
  <c r="N4661"/>
  <c r="N4660"/>
  <c r="N4659"/>
  <c r="N4657"/>
  <c r="N4656"/>
  <c r="N4655"/>
  <c r="N4654"/>
  <c r="N4653"/>
  <c r="N4652"/>
  <c r="N4651"/>
  <c r="N4648"/>
  <c r="N4646"/>
  <c r="N4644"/>
  <c r="N4643"/>
  <c r="N4642"/>
  <c r="N4639"/>
  <c r="N4638"/>
  <c r="N4637"/>
  <c r="N4601"/>
  <c r="N4600"/>
  <c r="N4599"/>
  <c r="N4598"/>
  <c r="N4597"/>
  <c r="N4596"/>
  <c r="N4595"/>
  <c r="N4593"/>
  <c r="N4592"/>
  <c r="N4591"/>
  <c r="N4590"/>
  <c r="N4589"/>
  <c r="N4588"/>
  <c r="N4587"/>
  <c r="N4586"/>
  <c r="N4585"/>
  <c r="N4584"/>
  <c r="N4583"/>
  <c r="N4582"/>
  <c r="N4580"/>
  <c r="N4579"/>
  <c r="N4578"/>
  <c r="N4577"/>
  <c r="N4576"/>
  <c r="N4575"/>
  <c r="N4574"/>
  <c r="N4573"/>
  <c r="N4572"/>
  <c r="N4571"/>
  <c r="N4567"/>
  <c r="N4566"/>
  <c r="N4565"/>
  <c r="N4564"/>
  <c r="N4563"/>
  <c r="N4562"/>
  <c r="N4561"/>
  <c r="N4560"/>
  <c r="N4559"/>
  <c r="N4558"/>
  <c r="N4557"/>
  <c r="N4556"/>
  <c r="N4555"/>
  <c r="N4554"/>
  <c r="N4553"/>
  <c r="N4552"/>
  <c r="N4545"/>
  <c r="N4543"/>
  <c r="N4542"/>
  <c r="N4541"/>
  <c r="N4540"/>
  <c r="N4538"/>
  <c r="N4537"/>
  <c r="N4536"/>
  <c r="N4535"/>
  <c r="N4534"/>
  <c r="N4533"/>
  <c r="N4532"/>
  <c r="N4531"/>
  <c r="N4530"/>
  <c r="N4529"/>
  <c r="N4528"/>
  <c r="N4527"/>
  <c r="N4526"/>
  <c r="N4525"/>
  <c r="N4524"/>
  <c r="N4523"/>
  <c r="N4522"/>
  <c r="N4521"/>
  <c r="N4520"/>
  <c r="N4519"/>
  <c r="N4518"/>
  <c r="N4517"/>
  <c r="N4516"/>
  <c r="N4515"/>
  <c r="N4514"/>
  <c r="N4513"/>
  <c r="N4512"/>
  <c r="N4511"/>
  <c r="N4510"/>
  <c r="N4509"/>
  <c r="N4508"/>
  <c r="N4507"/>
  <c r="N4506"/>
  <c r="N4505"/>
  <c r="N4504"/>
  <c r="N4503"/>
  <c r="N4502"/>
  <c r="N4501"/>
  <c r="N4500"/>
  <c r="N4490"/>
  <c r="N4485"/>
  <c r="N4484"/>
  <c r="N4482"/>
  <c r="N4481"/>
  <c r="N4480"/>
  <c r="N4479"/>
  <c r="N4478"/>
  <c r="N4477"/>
  <c r="N4476"/>
  <c r="N4475"/>
  <c r="N4474"/>
  <c r="N4473"/>
  <c r="N4472"/>
  <c r="N4471"/>
  <c r="N4470"/>
  <c r="N4469"/>
  <c r="N4468"/>
  <c r="N4467"/>
  <c r="N4466"/>
  <c r="N4465"/>
  <c r="N4464"/>
  <c r="N4463"/>
  <c r="N4462"/>
  <c r="N4461"/>
  <c r="N4459"/>
  <c r="N4458"/>
  <c r="N4457"/>
  <c r="N4456"/>
  <c r="N4455"/>
  <c r="N4454"/>
  <c r="N4453"/>
  <c r="N4452"/>
  <c r="N4438"/>
  <c r="N4435"/>
  <c r="N4434"/>
  <c r="N4433"/>
  <c r="N4432"/>
  <c r="N4431"/>
  <c r="N4430"/>
  <c r="N4429"/>
  <c r="N4428"/>
  <c r="N4425"/>
  <c r="N4424"/>
  <c r="N4423"/>
  <c r="N4422"/>
  <c r="N4421"/>
  <c r="N4420"/>
  <c r="N4419"/>
  <c r="N4418"/>
  <c r="N4417"/>
  <c r="N4416"/>
  <c r="N4415"/>
  <c r="N4414"/>
  <c r="N4413"/>
  <c r="N4412"/>
  <c r="N4411"/>
  <c r="N4410"/>
  <c r="N4409"/>
  <c r="N4408"/>
  <c r="N4407"/>
  <c r="N4406"/>
  <c r="N4405"/>
  <c r="N4404"/>
  <c r="N4403"/>
  <c r="N4402"/>
  <c r="N4401"/>
  <c r="N4400"/>
  <c r="N4399"/>
  <c r="N4398"/>
  <c r="N4397"/>
  <c r="N4396"/>
  <c r="N4395"/>
  <c r="N4394"/>
  <c r="N4393"/>
  <c r="N4392"/>
  <c r="N4391"/>
  <c r="N4390"/>
  <c r="N4389"/>
  <c r="N4388"/>
  <c r="N4387"/>
  <c r="N4386"/>
  <c r="N4385"/>
  <c r="N4384"/>
  <c r="N4383"/>
  <c r="N4382"/>
  <c r="N4381"/>
  <c r="N4380"/>
  <c r="N4379"/>
  <c r="N4378"/>
  <c r="N4376"/>
  <c r="N4375"/>
  <c r="N4374"/>
  <c r="N4373"/>
  <c r="N4371"/>
  <c r="N4370"/>
  <c r="N4369"/>
  <c r="N4368"/>
  <c r="N4242"/>
  <c r="N4241"/>
  <c r="N4240"/>
  <c r="N4239"/>
  <c r="N4238"/>
  <c r="N4237"/>
  <c r="N4236"/>
  <c r="N4235"/>
  <c r="N4234"/>
  <c r="N4233"/>
  <c r="N4232"/>
  <c r="N4231"/>
  <c r="N4230"/>
  <c r="N4229"/>
  <c r="N4227"/>
  <c r="N4226"/>
  <c r="N4224"/>
  <c r="N4223"/>
  <c r="N4222"/>
  <c r="N4215"/>
  <c r="N4214"/>
  <c r="N4213"/>
  <c r="N4212"/>
  <c r="N4211"/>
  <c r="N4210"/>
  <c r="N4209"/>
  <c r="N4207"/>
  <c r="N4206"/>
  <c r="N4205"/>
  <c r="N4204"/>
  <c r="N4203"/>
  <c r="N4202"/>
  <c r="N4201"/>
  <c r="N4200"/>
  <c r="N4199"/>
  <c r="N4197"/>
  <c r="N4196"/>
  <c r="N4195"/>
  <c r="N4194"/>
  <c r="N4193"/>
  <c r="N4192"/>
  <c r="N4191"/>
  <c r="N4190"/>
  <c r="N4189"/>
  <c r="N4188"/>
  <c r="N4187"/>
  <c r="N4186"/>
  <c r="N4184"/>
  <c r="N4183"/>
  <c r="N4182"/>
  <c r="N4181"/>
  <c r="N4180"/>
  <c r="N4179"/>
  <c r="N4178"/>
  <c r="N4176"/>
  <c r="N4175"/>
  <c r="N4174"/>
  <c r="N4173"/>
  <c r="N4172"/>
  <c r="N4171"/>
  <c r="N4170"/>
  <c r="N4169"/>
  <c r="N4168"/>
  <c r="N4167"/>
  <c r="N4166"/>
  <c r="N4165"/>
  <c r="N4163"/>
  <c r="N4162"/>
  <c r="N4161"/>
  <c r="N4160"/>
  <c r="N4159"/>
  <c r="N4158"/>
  <c r="N4157"/>
  <c r="N4155"/>
  <c r="N4154"/>
  <c r="N4153"/>
  <c r="N4152"/>
  <c r="N4151"/>
  <c r="N4150"/>
  <c r="N4149"/>
  <c r="N4148"/>
  <c r="N4147"/>
  <c r="N4146"/>
  <c r="N4145"/>
  <c r="N4144"/>
  <c r="N4143"/>
  <c r="N4141"/>
  <c r="N4140"/>
  <c r="N4139"/>
  <c r="N4138"/>
  <c r="N4137"/>
  <c r="N4136"/>
  <c r="N4135"/>
  <c r="N4134"/>
  <c r="N4133"/>
  <c r="N4132"/>
  <c r="N4131"/>
  <c r="N4130"/>
  <c r="N4129"/>
  <c r="N4128"/>
  <c r="N4126"/>
  <c r="N4125"/>
  <c r="N4124"/>
  <c r="N4123"/>
  <c r="N4122"/>
  <c r="N4121"/>
  <c r="N4120"/>
  <c r="N4119"/>
  <c r="N4118"/>
  <c r="N4117"/>
  <c r="N4116"/>
  <c r="N4114"/>
  <c r="N4113"/>
  <c r="N4112"/>
  <c r="N4111"/>
  <c r="N4110"/>
  <c r="N4109"/>
  <c r="N4108"/>
  <c r="N4107"/>
  <c r="N4106"/>
  <c r="N4105"/>
  <c r="N4104"/>
  <c r="N4103"/>
  <c r="N4102"/>
  <c r="N4101"/>
  <c r="N4100"/>
  <c r="N4099"/>
  <c r="N4098"/>
  <c r="N4097"/>
  <c r="N4086"/>
  <c r="N4084"/>
  <c r="N4083"/>
  <c r="N4082"/>
  <c r="N4081"/>
  <c r="N4080"/>
  <c r="N4079"/>
  <c r="N4078"/>
  <c r="N4077"/>
  <c r="N4074"/>
  <c r="N4073"/>
  <c r="N4072"/>
  <c r="N4068"/>
  <c r="N4067"/>
  <c r="N4066"/>
  <c r="N4065"/>
  <c r="N4064"/>
  <c r="N4063"/>
  <c r="N4062"/>
  <c r="N4061"/>
  <c r="N4060"/>
  <c r="N4059"/>
  <c r="N4058"/>
  <c r="N4056"/>
  <c r="N4055"/>
  <c r="N4054"/>
  <c r="N4053"/>
  <c r="N4052"/>
  <c r="N4051"/>
  <c r="N4050"/>
  <c r="N4048"/>
  <c r="N4047"/>
  <c r="N4045"/>
  <c r="N4044"/>
  <c r="N4043"/>
  <c r="N4042"/>
  <c r="N4041"/>
  <c r="N4040"/>
  <c r="N4038"/>
  <c r="N4037"/>
  <c r="N4036"/>
  <c r="N4035"/>
  <c r="N4034"/>
  <c r="N4033"/>
  <c r="N4032"/>
  <c r="N4031"/>
  <c r="N4029"/>
  <c r="N4028"/>
  <c r="N4027"/>
  <c r="N4026"/>
  <c r="N4025"/>
  <c r="N4024"/>
  <c r="N4023"/>
  <c r="N4022"/>
  <c r="N4020"/>
  <c r="N4019"/>
  <c r="N4018"/>
  <c r="N4017"/>
  <c r="N4016"/>
  <c r="N4015"/>
  <c r="N4014"/>
  <c r="N4013"/>
  <c r="N4012"/>
  <c r="N4011"/>
  <c r="N4010"/>
  <c r="N4006"/>
  <c r="N4005"/>
  <c r="N4004"/>
  <c r="N4003"/>
  <c r="N4002"/>
  <c r="N4001"/>
  <c r="N4000"/>
  <c r="N3999"/>
  <c r="N3998"/>
  <c r="N3997"/>
  <c r="N3996"/>
  <c r="N3995"/>
  <c r="N3994"/>
  <c r="N3980"/>
  <c r="N3979"/>
  <c r="N3978"/>
  <c r="N3977"/>
  <c r="N3976"/>
  <c r="N3975"/>
  <c r="N3974"/>
  <c r="N3973"/>
  <c r="N3972"/>
  <c r="N3971"/>
  <c r="N3970"/>
  <c r="N3969"/>
  <c r="N3968"/>
  <c r="N3967"/>
  <c r="N3966"/>
  <c r="N3965"/>
  <c r="N3964"/>
  <c r="N3963"/>
  <c r="N3962"/>
  <c r="N3961"/>
  <c r="N3960"/>
  <c r="N3959"/>
  <c r="N3958"/>
  <c r="N3957"/>
  <c r="N3956"/>
  <c r="N3955"/>
  <c r="N3954"/>
  <c r="N3953"/>
  <c r="N3952"/>
  <c r="N3951"/>
  <c r="N3950"/>
  <c r="N3949"/>
  <c r="N3948"/>
  <c r="N3947"/>
  <c r="N3946"/>
  <c r="N3945"/>
  <c r="N3936"/>
  <c r="N3935"/>
  <c r="N3934"/>
  <c r="N3933"/>
  <c r="N3932"/>
  <c r="N3931"/>
  <c r="N3930"/>
  <c r="N3929"/>
  <c r="N3928"/>
  <c r="N3926"/>
  <c r="N3925"/>
  <c r="N3924"/>
  <c r="N3923"/>
  <c r="N3922"/>
  <c r="N3921"/>
  <c r="N3920"/>
  <c r="N3919"/>
  <c r="N3918"/>
  <c r="N3917"/>
  <c r="N3916"/>
  <c r="N3915"/>
  <c r="N3913"/>
  <c r="N3912"/>
  <c r="N3911"/>
  <c r="N3910"/>
  <c r="N3909"/>
  <c r="N3908"/>
  <c r="N3907"/>
  <c r="N3906"/>
  <c r="N3905"/>
  <c r="N3904"/>
  <c r="N3903"/>
  <c r="N3902"/>
  <c r="N3901"/>
  <c r="N3900"/>
  <c r="N3899"/>
  <c r="N3898"/>
  <c r="N3897"/>
  <c r="N3896"/>
  <c r="N3895"/>
  <c r="N3894"/>
  <c r="N3892"/>
  <c r="N3891"/>
  <c r="N3890"/>
  <c r="N3889"/>
  <c r="N3888"/>
  <c r="N3887"/>
  <c r="N3886"/>
  <c r="N3885"/>
  <c r="N3884"/>
  <c r="N3883"/>
  <c r="N3882"/>
  <c r="N3881"/>
  <c r="N3880"/>
  <c r="N3879"/>
  <c r="N3878"/>
  <c r="N3877"/>
  <c r="N3876"/>
  <c r="N3875"/>
  <c r="N3874"/>
  <c r="N3873"/>
  <c r="N3872"/>
  <c r="N3861"/>
  <c r="N3860"/>
  <c r="N3859"/>
  <c r="N3857"/>
  <c r="N3856"/>
  <c r="N3855"/>
  <c r="N3854"/>
  <c r="N3853"/>
  <c r="N3852"/>
  <c r="N3851"/>
  <c r="N3850"/>
  <c r="N3849"/>
  <c r="N3848"/>
  <c r="N3847"/>
  <c r="N3845"/>
  <c r="N3844"/>
  <c r="N3843"/>
  <c r="N3842"/>
  <c r="N3841"/>
  <c r="N3840"/>
  <c r="N3839"/>
  <c r="N3836"/>
  <c r="N3835"/>
  <c r="N3834"/>
  <c r="N3833"/>
  <c r="N3832"/>
  <c r="N3831"/>
  <c r="N3830"/>
  <c r="N3829"/>
  <c r="N3828"/>
  <c r="N3824"/>
  <c r="N3823"/>
  <c r="N3821"/>
  <c r="N3820"/>
  <c r="N3819"/>
  <c r="N3818"/>
  <c r="N3817"/>
  <c r="N3816"/>
  <c r="N3815"/>
  <c r="N3814"/>
  <c r="N3813"/>
  <c r="N3812"/>
  <c r="N3811"/>
  <c r="N3810"/>
  <c r="N3809"/>
  <c r="N3808"/>
  <c r="N3807"/>
  <c r="N3806"/>
  <c r="N3805"/>
  <c r="N3804"/>
  <c r="N3803"/>
  <c r="N3802"/>
  <c r="N3801"/>
  <c r="N3800"/>
  <c r="N3799"/>
  <c r="N3798"/>
  <c r="N3797"/>
  <c r="N3796"/>
  <c r="N3795"/>
  <c r="N3794"/>
  <c r="N3793"/>
  <c r="N3792"/>
  <c r="N3791"/>
  <c r="N3790"/>
  <c r="N3789"/>
  <c r="N3788"/>
  <c r="N3787"/>
  <c r="N3786"/>
  <c r="N3785"/>
  <c r="N3784"/>
  <c r="N3783"/>
  <c r="N3782"/>
  <c r="N3781"/>
  <c r="N3780"/>
  <c r="N3779"/>
  <c r="N3778"/>
  <c r="N3777"/>
  <c r="N3776"/>
  <c r="N3775"/>
  <c r="N3774"/>
  <c r="N3773"/>
  <c r="N3772"/>
  <c r="N3771"/>
  <c r="N3764"/>
  <c r="N3763"/>
  <c r="N3762"/>
  <c r="N3761"/>
  <c r="N3760"/>
  <c r="N3759"/>
  <c r="N3758"/>
  <c r="N3757"/>
  <c r="N3756"/>
  <c r="N3755"/>
  <c r="N3754"/>
  <c r="N3753"/>
  <c r="N3752"/>
  <c r="N3750"/>
  <c r="N3749"/>
  <c r="N3748"/>
  <c r="N3747"/>
  <c r="N3746"/>
  <c r="N3745"/>
  <c r="N3744"/>
  <c r="N3743"/>
  <c r="N3742"/>
  <c r="N3741"/>
  <c r="N3738"/>
  <c r="N3737"/>
  <c r="N3736"/>
  <c r="N3735"/>
  <c r="N3734"/>
  <c r="N3733"/>
  <c r="N3732"/>
  <c r="N3731"/>
  <c r="N3730"/>
  <c r="N3729"/>
  <c r="N3728"/>
  <c r="N3727"/>
  <c r="N3726"/>
  <c r="N3725"/>
  <c r="N3724"/>
  <c r="N3723"/>
  <c r="N3715"/>
  <c r="N3714"/>
  <c r="N3713"/>
  <c r="N3712"/>
  <c r="N3711"/>
  <c r="N3710"/>
  <c r="N3709"/>
  <c r="N3708"/>
  <c r="N3707"/>
  <c r="N3706"/>
  <c r="N3705"/>
  <c r="N3704"/>
  <c r="N3703"/>
  <c r="N3700"/>
  <c r="N3699"/>
  <c r="N3698"/>
  <c r="N3697"/>
  <c r="N3696"/>
  <c r="N3695"/>
  <c r="N3694"/>
  <c r="N3693"/>
  <c r="N3692"/>
  <c r="N3691"/>
  <c r="N3690"/>
  <c r="N3689"/>
  <c r="N3688"/>
  <c r="N3687"/>
  <c r="N3686"/>
  <c r="N3684"/>
  <c r="N3683"/>
  <c r="N3682"/>
  <c r="N3681"/>
  <c r="N3680"/>
  <c r="N3679"/>
  <c r="N3678"/>
  <c r="N3677"/>
  <c r="N3676"/>
  <c r="N3675"/>
  <c r="N3674"/>
  <c r="N3673"/>
  <c r="N3672"/>
  <c r="N3671"/>
  <c r="N3670"/>
  <c r="N3669"/>
  <c r="N3668"/>
  <c r="N3667"/>
  <c r="N3666"/>
  <c r="N3665"/>
  <c r="N3664"/>
  <c r="N3663"/>
  <c r="N3662"/>
  <c r="N3661"/>
  <c r="N3660"/>
  <c r="N3659"/>
  <c r="N3658"/>
  <c r="N3656"/>
  <c r="N3655"/>
  <c r="N3654"/>
  <c r="N3653"/>
  <c r="N3652"/>
  <c r="N3651"/>
  <c r="N3650"/>
  <c r="N3648"/>
  <c r="N3647"/>
  <c r="N3646"/>
  <c r="N3645"/>
  <c r="N3644"/>
  <c r="N3643"/>
  <c r="N3641"/>
  <c r="N3640"/>
  <c r="N3639"/>
  <c r="N3638"/>
  <c r="N3637"/>
  <c r="N3636"/>
  <c r="N3635"/>
  <c r="N3634"/>
  <c r="N3633"/>
  <c r="N3632"/>
  <c r="N3631"/>
  <c r="N3630"/>
  <c r="N3629"/>
  <c r="N3628"/>
  <c r="N3627"/>
  <c r="N3626"/>
  <c r="N3625"/>
  <c r="N3624"/>
  <c r="N3623"/>
  <c r="N3622"/>
  <c r="N3621"/>
  <c r="N3620"/>
  <c r="N3619"/>
  <c r="N3618"/>
  <c r="N3617"/>
  <c r="N3616"/>
  <c r="N3615"/>
  <c r="N3614"/>
  <c r="N3613"/>
  <c r="N3612"/>
  <c r="N3611"/>
  <c r="N3610"/>
  <c r="N3609"/>
  <c r="N3608"/>
  <c r="N3606"/>
  <c r="N3605"/>
  <c r="N3604"/>
  <c r="N3603"/>
  <c r="N3602"/>
  <c r="N3601"/>
  <c r="N3600"/>
  <c r="N3599"/>
  <c r="N3598"/>
  <c r="N3597"/>
  <c r="N3596"/>
  <c r="N3595"/>
  <c r="N3594"/>
  <c r="N3593"/>
  <c r="N3592"/>
  <c r="N3591"/>
  <c r="N3590"/>
  <c r="N3589"/>
  <c r="N3588"/>
  <c r="N3587"/>
  <c r="N3586"/>
  <c r="N3585"/>
  <c r="N3584"/>
  <c r="N3583"/>
  <c r="N3582"/>
  <c r="N3581"/>
  <c r="N3580"/>
  <c r="N3579"/>
  <c r="N3578"/>
  <c r="N3577"/>
  <c r="N3576"/>
  <c r="N3575"/>
  <c r="N3574"/>
  <c r="N3573"/>
  <c r="N3572"/>
  <c r="N3571"/>
  <c r="N3570"/>
  <c r="N3569"/>
  <c r="N3568"/>
  <c r="N3567"/>
  <c r="N3566"/>
  <c r="N3565"/>
  <c r="N3564"/>
  <c r="N3563"/>
  <c r="N3562"/>
  <c r="N3561"/>
  <c r="N3560"/>
  <c r="N3559"/>
  <c r="N3558"/>
  <c r="N3556"/>
  <c r="N3555"/>
  <c r="N3554"/>
  <c r="N3552"/>
  <c r="N3551"/>
  <c r="N3550"/>
  <c r="N3549"/>
  <c r="N3548"/>
  <c r="N3546"/>
  <c r="N3545"/>
  <c r="N3544"/>
  <c r="N3542"/>
  <c r="N3541"/>
  <c r="N3540"/>
  <c r="N3539"/>
  <c r="N3538"/>
  <c r="N3537"/>
  <c r="N3536"/>
  <c r="N3535"/>
  <c r="N3534"/>
  <c r="N3533"/>
  <c r="N3532"/>
  <c r="N3531"/>
  <c r="N3530"/>
  <c r="N3529"/>
  <c r="N3528"/>
  <c r="N3527"/>
  <c r="N3526"/>
  <c r="N3517"/>
  <c r="N3516"/>
  <c r="N3515"/>
  <c r="N3512"/>
  <c r="N3511"/>
  <c r="N3510"/>
  <c r="N3509"/>
  <c r="N3508"/>
  <c r="N3507"/>
  <c r="N3505"/>
  <c r="N3504"/>
  <c r="N3502"/>
  <c r="N3500"/>
  <c r="N3499"/>
  <c r="N3498"/>
  <c r="N3497"/>
  <c r="N3496"/>
  <c r="N3495"/>
  <c r="N3494"/>
  <c r="N3493"/>
  <c r="N3492"/>
  <c r="N3491"/>
  <c r="N3489"/>
  <c r="N3488"/>
  <c r="N3487"/>
  <c r="N3486"/>
  <c r="N3485"/>
  <c r="N3484"/>
  <c r="N3483"/>
  <c r="N3482"/>
  <c r="N3481"/>
  <c r="N3480"/>
  <c r="N3479"/>
  <c r="N3478"/>
  <c r="N3477"/>
  <c r="N3476"/>
  <c r="N3475"/>
  <c r="N3474"/>
  <c r="N3473"/>
  <c r="N3472"/>
  <c r="N3471"/>
  <c r="N3470"/>
  <c r="N3469"/>
  <c r="N3468"/>
  <c r="N3467"/>
  <c r="N3466"/>
  <c r="N3465"/>
  <c r="N3464"/>
  <c r="N3463"/>
  <c r="N3462"/>
  <c r="N3461"/>
  <c r="N3460"/>
  <c r="N3459"/>
  <c r="N3458"/>
  <c r="N3457"/>
  <c r="N3456"/>
  <c r="N3455"/>
  <c r="N3454"/>
  <c r="N3453"/>
  <c r="N3452"/>
  <c r="N3451"/>
  <c r="N3450"/>
  <c r="N3449"/>
  <c r="N3448"/>
  <c r="N3447"/>
  <c r="N3446"/>
  <c r="N3445"/>
  <c r="N3444"/>
  <c r="N3443"/>
  <c r="N3442"/>
  <c r="N3441"/>
  <c r="N3440"/>
  <c r="N3439"/>
  <c r="N3438"/>
  <c r="N3437"/>
  <c r="N3436"/>
  <c r="N3435"/>
  <c r="N3434"/>
  <c r="N3433"/>
  <c r="N3432"/>
  <c r="N3431"/>
  <c r="N3430"/>
  <c r="N3429"/>
  <c r="N3428"/>
  <c r="N3427"/>
  <c r="N3426"/>
  <c r="N3425"/>
  <c r="N3424"/>
  <c r="N3423"/>
  <c r="N3422"/>
  <c r="N3421"/>
  <c r="N3420"/>
  <c r="N3419"/>
  <c r="N3418"/>
  <c r="N3417"/>
  <c r="N3416"/>
  <c r="N3415"/>
  <c r="N3414"/>
  <c r="N3413"/>
  <c r="N3412"/>
  <c r="N3411"/>
  <c r="N3410"/>
  <c r="N3409"/>
  <c r="N3408"/>
  <c r="N3407"/>
  <c r="N3406"/>
  <c r="N3405"/>
  <c r="N3404"/>
  <c r="N3403"/>
  <c r="N3402"/>
  <c r="N3401"/>
  <c r="N3400"/>
  <c r="N3399"/>
  <c r="N3398"/>
  <c r="N3397"/>
  <c r="N3396"/>
  <c r="N3395"/>
  <c r="N3394"/>
  <c r="N3393"/>
  <c r="N3392"/>
  <c r="N3391"/>
  <c r="N3390"/>
  <c r="N3389"/>
  <c r="N3388"/>
  <c r="N3387"/>
  <c r="N3386"/>
  <c r="N3385"/>
  <c r="N3384"/>
  <c r="N3383"/>
  <c r="N3382"/>
  <c r="N3381"/>
  <c r="N3380"/>
  <c r="N3379"/>
  <c r="N3378"/>
  <c r="N3377"/>
  <c r="N3376"/>
  <c r="N3375"/>
  <c r="N3374"/>
  <c r="N3373"/>
  <c r="N3372"/>
  <c r="N3371"/>
  <c r="N3370"/>
  <c r="N3369"/>
  <c r="N3368"/>
  <c r="N3367"/>
  <c r="N3366"/>
  <c r="N3365"/>
  <c r="N3364"/>
  <c r="N3363"/>
  <c r="N3362"/>
  <c r="N3361"/>
  <c r="N3360"/>
  <c r="N3359"/>
  <c r="N3358"/>
  <c r="N3357"/>
  <c r="N3356"/>
  <c r="N3355"/>
  <c r="N3354"/>
  <c r="N3353"/>
  <c r="N3352"/>
  <c r="N3351"/>
  <c r="N3350"/>
  <c r="N3349"/>
  <c r="N3348"/>
  <c r="N3347"/>
  <c r="N3346"/>
  <c r="N3345"/>
  <c r="N3344"/>
  <c r="N3343"/>
  <c r="N3342"/>
  <c r="N3341"/>
  <c r="N3340"/>
  <c r="N3339"/>
  <c r="N3338"/>
  <c r="N3337"/>
  <c r="N3336"/>
  <c r="N3335"/>
  <c r="N3334"/>
  <c r="N3333"/>
  <c r="N3332"/>
  <c r="N3331"/>
  <c r="N3330"/>
  <c r="N3329"/>
  <c r="N3328"/>
  <c r="N3327"/>
  <c r="N3326"/>
  <c r="N3325"/>
  <c r="N3324"/>
  <c r="N3323"/>
  <c r="N3322"/>
  <c r="N3321"/>
  <c r="N3320"/>
  <c r="N3319"/>
  <c r="N3315"/>
  <c r="N3314"/>
  <c r="N3313"/>
  <c r="N3312"/>
  <c r="N3311"/>
  <c r="N3310"/>
  <c r="N3309"/>
  <c r="N3308"/>
  <c r="N3307"/>
  <c r="N3306"/>
  <c r="N3305"/>
  <c r="N3304"/>
  <c r="N3303"/>
  <c r="N3302"/>
  <c r="N3301"/>
  <c r="N3300"/>
  <c r="N3299"/>
  <c r="N3298"/>
  <c r="N3297"/>
  <c r="N3296"/>
  <c r="N3295"/>
  <c r="N3294"/>
  <c r="N3293"/>
  <c r="N3292"/>
  <c r="N3291"/>
  <c r="N3290"/>
  <c r="N3289"/>
  <c r="N3288"/>
  <c r="N3287"/>
  <c r="N3286"/>
  <c r="N3285"/>
  <c r="N3284"/>
  <c r="N3283"/>
  <c r="N3282"/>
  <c r="N3281"/>
  <c r="N3280"/>
  <c r="N3279"/>
  <c r="N3278"/>
  <c r="N3277"/>
  <c r="N3276"/>
  <c r="N3275"/>
  <c r="N3274"/>
  <c r="N3273"/>
  <c r="N3272"/>
  <c r="N3271"/>
  <c r="N3270"/>
  <c r="N3269"/>
  <c r="N3268"/>
  <c r="N3267"/>
  <c r="N3266"/>
  <c r="N3265"/>
  <c r="N3264"/>
  <c r="N3263"/>
  <c r="N3262"/>
  <c r="N3261"/>
  <c r="N3260"/>
  <c r="N3259"/>
  <c r="N3258"/>
  <c r="N3257"/>
  <c r="N3256"/>
  <c r="N3255"/>
  <c r="N3254"/>
  <c r="N3253"/>
  <c r="N3252"/>
  <c r="N3251"/>
  <c r="N3250"/>
  <c r="N3249"/>
  <c r="N3248"/>
  <c r="N3247"/>
  <c r="N3246"/>
  <c r="N3245"/>
  <c r="N3244"/>
  <c r="N3243"/>
  <c r="N3242"/>
  <c r="N3241"/>
  <c r="N3240"/>
  <c r="N3239"/>
  <c r="N3238"/>
  <c r="N3237"/>
  <c r="N3236"/>
  <c r="N3235"/>
  <c r="N3234"/>
  <c r="N3233"/>
  <c r="N3232"/>
  <c r="N3231"/>
  <c r="N3230"/>
  <c r="N3229"/>
  <c r="N3228"/>
  <c r="N3227"/>
  <c r="N3226"/>
  <c r="N3225"/>
  <c r="N3224"/>
  <c r="N3223"/>
  <c r="N3222"/>
  <c r="N3221"/>
  <c r="N3220"/>
  <c r="N3219"/>
  <c r="N3218"/>
  <c r="N3217"/>
  <c r="N3216"/>
  <c r="N3215"/>
  <c r="N3214"/>
  <c r="N3209"/>
  <c r="N3208"/>
  <c r="N3207"/>
  <c r="N3206"/>
  <c r="N3205"/>
  <c r="N3204"/>
  <c r="N3203"/>
  <c r="N3202"/>
  <c r="N3201"/>
  <c r="N3200"/>
  <c r="N3199"/>
  <c r="N3198"/>
  <c r="N3197"/>
  <c r="N3196"/>
  <c r="N3195"/>
  <c r="N3194"/>
  <c r="N3193"/>
  <c r="N3192"/>
  <c r="N3191"/>
  <c r="N3190"/>
  <c r="N3189"/>
  <c r="N3188"/>
  <c r="N3187"/>
  <c r="N3186"/>
  <c r="N3185"/>
  <c r="N3184"/>
  <c r="N3183"/>
  <c r="N3182"/>
  <c r="N3181"/>
  <c r="N3180"/>
  <c r="N3179"/>
  <c r="N3178"/>
  <c r="N3177"/>
  <c r="N3176"/>
  <c r="N3175"/>
  <c r="N3174"/>
  <c r="N3173"/>
  <c r="N3172"/>
  <c r="N3171"/>
  <c r="N3170"/>
  <c r="N3169"/>
  <c r="N3168"/>
  <c r="N3167"/>
  <c r="N3166"/>
  <c r="N3165"/>
  <c r="N3164"/>
  <c r="N3163"/>
  <c r="N3162"/>
  <c r="N3161"/>
  <c r="N3160"/>
  <c r="N3159"/>
  <c r="N3158"/>
  <c r="N3156"/>
  <c r="N3155"/>
  <c r="N3154"/>
  <c r="N3153"/>
  <c r="N3152"/>
  <c r="N3151"/>
  <c r="N3150"/>
  <c r="N3149"/>
  <c r="N3148"/>
  <c r="N3147"/>
  <c r="N3146"/>
  <c r="N3145"/>
  <c r="N3144"/>
  <c r="N3143"/>
  <c r="N3142"/>
  <c r="N3141"/>
  <c r="N3140"/>
  <c r="N3139"/>
  <c r="N3138"/>
  <c r="N3137"/>
  <c r="N3136"/>
  <c r="N3135"/>
  <c r="N3134"/>
  <c r="N3133"/>
  <c r="N3132"/>
  <c r="N3131"/>
  <c r="N3130"/>
  <c r="N3129"/>
  <c r="N3128"/>
  <c r="N3127"/>
  <c r="N3126"/>
  <c r="N3125"/>
  <c r="N3124"/>
  <c r="N3123"/>
  <c r="N3122"/>
  <c r="N3121"/>
  <c r="N3120"/>
  <c r="N3118"/>
  <c r="N3117"/>
  <c r="N3116"/>
  <c r="N3115"/>
  <c r="N3114"/>
  <c r="N3113"/>
  <c r="N3112"/>
  <c r="N3111"/>
  <c r="N3110"/>
  <c r="N3109"/>
  <c r="N3108"/>
  <c r="N3107"/>
  <c r="N3106"/>
  <c r="N3105"/>
  <c r="N3104"/>
  <c r="N3103"/>
  <c r="N3102"/>
  <c r="N3101"/>
  <c r="N3100"/>
  <c r="N3098"/>
  <c r="N3097"/>
  <c r="N3096"/>
  <c r="N3095"/>
  <c r="N3094"/>
  <c r="N3093"/>
  <c r="N3092"/>
  <c r="N3091"/>
  <c r="N3090"/>
  <c r="N3089"/>
  <c r="N3088"/>
  <c r="N3087"/>
  <c r="N3086"/>
  <c r="N3085"/>
  <c r="N3084"/>
  <c r="N3083"/>
  <c r="N3082"/>
  <c r="N3081"/>
  <c r="N3080"/>
  <c r="N3079"/>
  <c r="N3078"/>
  <c r="N3077"/>
  <c r="N3075"/>
  <c r="N3074"/>
  <c r="N3073"/>
  <c r="N3072"/>
  <c r="N3071"/>
  <c r="N3070"/>
  <c r="N3069"/>
  <c r="N3068"/>
  <c r="N3067"/>
  <c r="N3066"/>
  <c r="N3065"/>
  <c r="N3064"/>
  <c r="N3063"/>
  <c r="N3062"/>
  <c r="N3061"/>
  <c r="N3060"/>
  <c r="N3059"/>
  <c r="N3058"/>
  <c r="N3057"/>
  <c r="N3056"/>
  <c r="N3055"/>
  <c r="N3054"/>
  <c r="N3053"/>
  <c r="N3052"/>
  <c r="N3051"/>
  <c r="N3050"/>
  <c r="N3049"/>
  <c r="N3048"/>
  <c r="N3047"/>
  <c r="N3046"/>
  <c r="N3045"/>
  <c r="N3044"/>
  <c r="N3043"/>
  <c r="N3042"/>
  <c r="N3041"/>
  <c r="N3040"/>
  <c r="N3039"/>
  <c r="N3038"/>
  <c r="N3037"/>
  <c r="N3036"/>
  <c r="N3035"/>
  <c r="N3034"/>
  <c r="N3033"/>
  <c r="N3032"/>
  <c r="N3031"/>
  <c r="N3030"/>
  <c r="N3029"/>
  <c r="N3028"/>
  <c r="N3027"/>
  <c r="N3026"/>
  <c r="N3025"/>
  <c r="N3024"/>
  <c r="N3023"/>
  <c r="N3022"/>
  <c r="N3021"/>
  <c r="N3020"/>
  <c r="N3019"/>
  <c r="N3018"/>
  <c r="N3017"/>
  <c r="N3016"/>
  <c r="N3015"/>
  <c r="N3014"/>
  <c r="N3013"/>
  <c r="N3012"/>
  <c r="N3011"/>
  <c r="N3010"/>
  <c r="N3009"/>
  <c r="N3008"/>
  <c r="N3007"/>
  <c r="N3006"/>
  <c r="N3005"/>
  <c r="N3004"/>
  <c r="N3003"/>
  <c r="N3002"/>
  <c r="N3001"/>
  <c r="N3000"/>
  <c r="N2999"/>
  <c r="N2998"/>
  <c r="N2997"/>
  <c r="N2996"/>
  <c r="N2995"/>
  <c r="N2994"/>
  <c r="N2993"/>
  <c r="N2992"/>
  <c r="N2991"/>
  <c r="N2990"/>
  <c r="N2989"/>
  <c r="N2988"/>
  <c r="N2987"/>
  <c r="N2986"/>
  <c r="N2985"/>
  <c r="N2984"/>
  <c r="N2983"/>
  <c r="N2982"/>
  <c r="N2981"/>
  <c r="N2980"/>
  <c r="N2979"/>
  <c r="N2978"/>
  <c r="N2977"/>
  <c r="N2976"/>
  <c r="N2975"/>
  <c r="N2974"/>
  <c r="N2973"/>
  <c r="N2972"/>
  <c r="N2971"/>
  <c r="N2970"/>
  <c r="N2969"/>
  <c r="N2968"/>
  <c r="N2967"/>
  <c r="N2966"/>
  <c r="N2965"/>
  <c r="N2964"/>
  <c r="N2963"/>
  <c r="N2962"/>
  <c r="N2961"/>
  <c r="N2960"/>
  <c r="N2959"/>
  <c r="N2958"/>
  <c r="N2957"/>
  <c r="N2956"/>
  <c r="N2955"/>
  <c r="N2954"/>
  <c r="N2953"/>
  <c r="N2952"/>
  <c r="N2951"/>
  <c r="N2950"/>
  <c r="N2949"/>
  <c r="N2948"/>
  <c r="N2947"/>
  <c r="N2946"/>
  <c r="N2945"/>
  <c r="N2944"/>
  <c r="N2943"/>
  <c r="N2942"/>
  <c r="N2941"/>
  <c r="N2940"/>
  <c r="N2939"/>
  <c r="N2938"/>
  <c r="N2937"/>
  <c r="N2927"/>
  <c r="N2926"/>
  <c r="N2925"/>
  <c r="N2924"/>
  <c r="N2923"/>
  <c r="N2922"/>
  <c r="N2921"/>
  <c r="N2920"/>
  <c r="N2919"/>
  <c r="N2918"/>
  <c r="N2917"/>
  <c r="N2916"/>
  <c r="N2914"/>
  <c r="N2913"/>
  <c r="N2912"/>
  <c r="N2911"/>
  <c r="N2910"/>
  <c r="N2909"/>
  <c r="N2908"/>
  <c r="N2907"/>
  <c r="N2906"/>
  <c r="N2905"/>
  <c r="N2904"/>
  <c r="N2903"/>
  <c r="N2902"/>
  <c r="N2901"/>
  <c r="N2900"/>
  <c r="N2899"/>
  <c r="N2898"/>
  <c r="N2897"/>
  <c r="N2896"/>
  <c r="N2895"/>
  <c r="N2894"/>
  <c r="N2893"/>
  <c r="N2892"/>
  <c r="N2891"/>
  <c r="N2890"/>
  <c r="N2889"/>
  <c r="N2888"/>
  <c r="N2887"/>
  <c r="N2886"/>
  <c r="N2885"/>
  <c r="N2884"/>
  <c r="N2882"/>
  <c r="N2881"/>
  <c r="N2880"/>
  <c r="N2879"/>
  <c r="N2878"/>
  <c r="N2877"/>
  <c r="N2876"/>
  <c r="N2875"/>
  <c r="N2874"/>
  <c r="N2872"/>
  <c r="N2871"/>
  <c r="N2870"/>
  <c r="N2869"/>
  <c r="N2868"/>
  <c r="N2867"/>
  <c r="N2866"/>
  <c r="N2865"/>
  <c r="N2862"/>
  <c r="N2861"/>
  <c r="N2860"/>
  <c r="N2859"/>
  <c r="N2858"/>
  <c r="N2857"/>
  <c r="N2856"/>
  <c r="N2855"/>
  <c r="N2854"/>
  <c r="N2853"/>
  <c r="N2852"/>
  <c r="N2851"/>
  <c r="N2850"/>
  <c r="N2849"/>
  <c r="N2848"/>
  <c r="N2847"/>
  <c r="N2846"/>
  <c r="N2845"/>
  <c r="N2844"/>
  <c r="N2841"/>
  <c r="N2840"/>
  <c r="N2839"/>
  <c r="N2838"/>
  <c r="N2837"/>
  <c r="N2836"/>
  <c r="N2830"/>
  <c r="N2829"/>
  <c r="N2828"/>
  <c r="N2827"/>
  <c r="N2825"/>
  <c r="N2824"/>
  <c r="N2823"/>
  <c r="N2822"/>
  <c r="N2820"/>
  <c r="N2819"/>
  <c r="N2818"/>
  <c r="N2817"/>
  <c r="N2812"/>
  <c r="N2811"/>
  <c r="N2809"/>
  <c r="N2808"/>
  <c r="N2806"/>
  <c r="N2805"/>
  <c r="N2804"/>
  <c r="N2803"/>
  <c r="N2802"/>
  <c r="N2801"/>
  <c r="N2800"/>
  <c r="N2799"/>
  <c r="N2798"/>
  <c r="N2797"/>
  <c r="N2796"/>
  <c r="N2795"/>
  <c r="N2794"/>
  <c r="N2793"/>
  <c r="N2792"/>
  <c r="N2791"/>
  <c r="N2790"/>
  <c r="N2789"/>
  <c r="N2788"/>
  <c r="N2787"/>
  <c r="N2786"/>
  <c r="N2785"/>
  <c r="N2784"/>
  <c r="N2783"/>
  <c r="N2782"/>
  <c r="N2781"/>
  <c r="N2780"/>
  <c r="N2779"/>
  <c r="N2778"/>
  <c r="N2777"/>
  <c r="N2776"/>
  <c r="N2775"/>
  <c r="N2774"/>
  <c r="N2773"/>
  <c r="N2772"/>
  <c r="N2771"/>
  <c r="N2770"/>
  <c r="N2769"/>
  <c r="N2768"/>
  <c r="N2767"/>
  <c r="N2766"/>
  <c r="N2765"/>
  <c r="N2764"/>
  <c r="N2763"/>
  <c r="N2762"/>
  <c r="N2761"/>
  <c r="N2760"/>
  <c r="N2759"/>
  <c r="N2758"/>
  <c r="N2757"/>
  <c r="N2756"/>
  <c r="N2755"/>
  <c r="N2754"/>
  <c r="N2753"/>
  <c r="N2752"/>
  <c r="N2751"/>
  <c r="N2749"/>
  <c r="N2748"/>
  <c r="N2747"/>
  <c r="N2746"/>
  <c r="N2745"/>
  <c r="N2744"/>
  <c r="N2743"/>
  <c r="N2742"/>
  <c r="N2741"/>
  <c r="N2739"/>
  <c r="N2738"/>
  <c r="N2737"/>
  <c r="N2736"/>
  <c r="N2735"/>
  <c r="N2734"/>
  <c r="N1761"/>
  <c r="N1760"/>
  <c r="N1759"/>
  <c r="N271"/>
  <c r="N270"/>
  <c r="N269"/>
  <c r="N267"/>
  <c r="N264"/>
  <c r="N263"/>
  <c r="N260"/>
  <c r="N177"/>
  <c r="N158"/>
  <c r="N157"/>
  <c r="N156"/>
  <c r="N155"/>
  <c r="N154"/>
  <c r="N153"/>
  <c r="N152"/>
  <c r="N151"/>
  <c r="N150"/>
  <c r="N149"/>
  <c r="N148"/>
  <c r="N147"/>
  <c r="N146"/>
  <c r="N145"/>
  <c r="N144"/>
  <c r="N143"/>
  <c r="N142"/>
  <c r="N141"/>
  <c r="N140"/>
  <c r="N139"/>
  <c r="N138"/>
  <c r="N137"/>
  <c r="N136"/>
  <c r="N135"/>
  <c r="N134"/>
  <c r="N133"/>
  <c r="N129"/>
  <c r="N128"/>
  <c r="N127"/>
  <c r="N126"/>
  <c r="N124"/>
  <c r="N123"/>
  <c r="N122"/>
  <c r="N121"/>
  <c r="N120"/>
  <c r="N119"/>
  <c r="N117"/>
  <c r="N116"/>
  <c r="N115"/>
  <c r="N114"/>
  <c r="N112"/>
  <c r="N111"/>
  <c r="N110"/>
  <c r="N109"/>
  <c r="N108"/>
  <c r="N105"/>
  <c r="N104"/>
  <c r="N103"/>
  <c r="N102"/>
  <c r="N101"/>
  <c r="N100"/>
  <c r="N97"/>
  <c r="N96"/>
  <c r="N95"/>
  <c r="N94"/>
  <c r="N90"/>
  <c r="N88"/>
  <c r="K4545"/>
  <c r="K4543"/>
  <c r="K4542"/>
  <c r="K4541"/>
  <c r="K4540"/>
  <c r="K4538"/>
  <c r="K4537"/>
  <c r="K4536"/>
  <c r="K4535"/>
  <c r="K4534"/>
  <c r="K4533"/>
  <c r="K4532"/>
  <c r="K4531"/>
  <c r="K4530"/>
  <c r="K4529"/>
  <c r="K4528"/>
  <c r="K4527"/>
  <c r="K4526"/>
  <c r="K4525"/>
  <c r="K4524"/>
  <c r="K4523"/>
  <c r="K4522"/>
  <c r="K4521"/>
  <c r="K4520"/>
  <c r="K4519"/>
  <c r="K4518"/>
  <c r="K4517"/>
  <c r="K4516"/>
  <c r="K4515"/>
  <c r="K4514"/>
  <c r="K4513"/>
  <c r="K4512"/>
  <c r="K4511"/>
  <c r="K4510"/>
  <c r="K4509"/>
  <c r="K4508"/>
  <c r="K4507"/>
  <c r="K4506"/>
  <c r="K4505"/>
  <c r="K4504"/>
  <c r="K4503"/>
  <c r="K4502"/>
  <c r="K4501"/>
  <c r="K4500"/>
  <c r="K4490"/>
  <c r="K4485"/>
  <c r="K4484"/>
  <c r="K4482"/>
  <c r="K4481"/>
  <c r="K4480"/>
  <c r="K4479"/>
  <c r="K4478"/>
  <c r="K4477"/>
  <c r="K4476"/>
  <c r="K4475"/>
  <c r="K4474"/>
  <c r="K4473"/>
  <c r="K4472"/>
  <c r="K4471"/>
  <c r="K4470"/>
  <c r="K4469"/>
  <c r="K4468"/>
  <c r="K4467"/>
  <c r="K4466"/>
  <c r="K4465"/>
  <c r="K4464"/>
  <c r="K4463"/>
  <c r="K4462"/>
  <c r="K4461"/>
  <c r="K4459"/>
  <c r="K4458"/>
  <c r="K4457"/>
  <c r="K4456"/>
  <c r="K4455"/>
  <c r="K4454"/>
  <c r="K4453"/>
  <c r="K4452"/>
  <c r="K4438"/>
  <c r="K4435"/>
  <c r="K4434"/>
  <c r="K4433"/>
  <c r="K4432"/>
  <c r="K4431"/>
  <c r="K4430"/>
  <c r="K4429"/>
  <c r="K4428"/>
  <c r="K4425"/>
  <c r="K4424"/>
  <c r="K4423"/>
  <c r="K4422"/>
  <c r="K4421"/>
  <c r="K4420"/>
  <c r="K4419"/>
  <c r="K4418"/>
  <c r="K4417"/>
  <c r="K4416"/>
  <c r="K4413"/>
  <c r="K4412"/>
  <c r="K4411"/>
  <c r="K4410"/>
  <c r="K4409"/>
  <c r="K4408"/>
  <c r="K4407"/>
  <c r="K4406"/>
  <c r="K4405"/>
  <c r="K4404"/>
  <c r="K4403"/>
  <c r="K4402"/>
  <c r="K4401"/>
  <c r="K4400"/>
  <c r="K4399"/>
  <c r="K4398"/>
  <c r="K4397"/>
  <c r="K4396"/>
  <c r="K4395"/>
  <c r="K4394"/>
  <c r="K4393"/>
  <c r="K4392"/>
  <c r="K4391"/>
  <c r="K4390"/>
  <c r="K4389"/>
  <c r="K4388"/>
  <c r="K4387"/>
  <c r="K4386"/>
  <c r="K4385"/>
  <c r="K4384"/>
  <c r="K4383"/>
  <c r="K4382"/>
  <c r="K4381"/>
  <c r="K4380"/>
  <c r="K4379"/>
  <c r="K4378"/>
  <c r="K4377"/>
  <c r="K4376"/>
  <c r="K4375"/>
  <c r="K4374"/>
  <c r="K4373"/>
  <c r="K4372"/>
  <c r="K4371"/>
  <c r="K4370"/>
  <c r="K4369"/>
  <c r="K4368"/>
  <c r="K4242"/>
  <c r="K4241"/>
  <c r="K4240"/>
  <c r="K4239"/>
  <c r="K4238"/>
  <c r="K4237"/>
  <c r="K4236"/>
  <c r="K4235"/>
  <c r="K4234"/>
  <c r="K4233"/>
  <c r="K4232"/>
  <c r="K4231"/>
  <c r="K4230"/>
  <c r="K4229"/>
  <c r="K4223"/>
  <c r="K4222"/>
  <c r="K4215"/>
  <c r="K4214"/>
  <c r="K4213"/>
  <c r="K4212"/>
  <c r="K4211"/>
  <c r="K4210"/>
  <c r="K4209"/>
  <c r="K4196"/>
  <c r="K4191"/>
  <c r="K4190"/>
  <c r="K4189"/>
  <c r="K4188"/>
  <c r="K4187"/>
  <c r="K4186"/>
  <c r="K4184"/>
  <c r="K4183"/>
  <c r="K4182"/>
  <c r="K4181"/>
  <c r="K4180"/>
  <c r="K4179"/>
  <c r="K4178"/>
  <c r="K4176"/>
  <c r="K4175"/>
  <c r="K4174"/>
  <c r="K4173"/>
  <c r="K4172"/>
  <c r="K4171"/>
  <c r="K4170"/>
  <c r="K4169"/>
  <c r="K4168"/>
  <c r="K4167"/>
  <c r="K4166"/>
  <c r="K4165"/>
  <c r="K4163"/>
  <c r="K4162"/>
  <c r="K4161"/>
  <c r="K4160"/>
  <c r="K4159"/>
  <c r="K4158"/>
  <c r="K4157"/>
  <c r="K4155"/>
  <c r="K4154"/>
  <c r="K4153"/>
  <c r="K4152"/>
  <c r="K4151"/>
  <c r="K4150"/>
  <c r="K4149"/>
  <c r="K4148"/>
  <c r="K4147"/>
  <c r="K4146"/>
  <c r="K4145"/>
  <c r="K4144"/>
  <c r="K4143"/>
  <c r="K4141"/>
  <c r="K4140"/>
  <c r="K4139"/>
  <c r="K4138"/>
  <c r="K4137"/>
  <c r="K4136"/>
  <c r="K4135"/>
  <c r="K4134"/>
  <c r="K4133"/>
  <c r="K4132"/>
  <c r="K4131"/>
  <c r="K4130"/>
  <c r="K4129"/>
  <c r="K4128"/>
  <c r="K4126"/>
  <c r="K4125"/>
  <c r="K4124"/>
  <c r="K4123"/>
  <c r="K4122"/>
  <c r="K4121"/>
  <c r="K4120"/>
  <c r="K4119"/>
  <c r="K4118"/>
  <c r="K4117"/>
  <c r="K4116"/>
  <c r="K4114"/>
  <c r="K4113"/>
  <c r="K4112"/>
  <c r="K4111"/>
  <c r="K4110"/>
  <c r="K4109"/>
  <c r="K4108"/>
  <c r="K4107"/>
  <c r="K4106"/>
  <c r="K4105"/>
  <c r="K4104"/>
  <c r="K4103"/>
  <c r="K4102"/>
  <c r="K4101"/>
  <c r="K4100"/>
  <c r="K4099"/>
  <c r="K4098"/>
  <c r="K4097"/>
  <c r="K4086"/>
  <c r="K4074"/>
  <c r="K4073"/>
  <c r="K4072"/>
  <c r="K4068"/>
  <c r="K4067"/>
  <c r="K4066"/>
  <c r="K4061"/>
  <c r="K4059"/>
  <c r="K4058"/>
  <c r="K4056"/>
  <c r="K4055"/>
  <c r="K4054"/>
  <c r="K4053"/>
  <c r="K4052"/>
  <c r="K4051"/>
  <c r="K4050"/>
  <c r="K4048"/>
  <c r="K4047"/>
  <c r="K4041"/>
  <c r="K4040"/>
  <c r="K4036"/>
  <c r="K4035"/>
  <c r="K4034"/>
  <c r="K4032"/>
  <c r="K4031"/>
  <c r="K4028"/>
  <c r="K4027"/>
  <c r="K4026"/>
  <c r="K4025"/>
  <c r="K4024"/>
  <c r="K4023"/>
  <c r="K4022"/>
  <c r="K4020"/>
  <c r="K4019"/>
  <c r="K4018"/>
  <c r="K4017"/>
  <c r="K4016"/>
  <c r="K4015"/>
  <c r="K4014"/>
  <c r="K4013"/>
  <c r="K4012"/>
  <c r="K4011"/>
  <c r="K4010"/>
  <c r="K4006"/>
  <c r="K4005"/>
  <c r="K4004"/>
  <c r="K4003"/>
  <c r="K4002"/>
  <c r="K4001"/>
  <c r="K4000"/>
  <c r="K3999"/>
  <c r="K3998"/>
  <c r="K3997"/>
  <c r="K3996"/>
  <c r="K3995"/>
  <c r="K3994"/>
  <c r="Q2714"/>
  <c r="Q2713"/>
  <c r="Q2712"/>
  <c r="Q2711"/>
  <c r="Q2710"/>
  <c r="Q2709"/>
  <c r="Q2708"/>
  <c r="Q2707"/>
  <c r="Q2706"/>
  <c r="Q2705"/>
  <c r="Q2703"/>
  <c r="Q2687"/>
  <c r="Q2686"/>
  <c r="F4713"/>
  <c r="Q4713" s="1"/>
  <c r="F4711"/>
  <c r="Q4711" s="1"/>
  <c r="F4700"/>
  <c r="F4673"/>
  <c r="F4657"/>
  <c r="F4656"/>
  <c r="F4654"/>
  <c r="F3979"/>
  <c r="Q3979" s="1"/>
  <c r="F3978"/>
  <c r="F3977"/>
  <c r="F3976"/>
  <c r="F3975"/>
  <c r="F3974"/>
  <c r="F3973"/>
  <c r="F3935"/>
  <c r="F3857"/>
  <c r="F3856"/>
  <c r="F3849"/>
  <c r="F3848"/>
  <c r="F3847"/>
  <c r="F3845"/>
  <c r="F3844"/>
  <c r="F3842"/>
  <c r="F3841"/>
  <c r="F3840"/>
  <c r="F3839"/>
  <c r="F3836"/>
  <c r="F3835"/>
  <c r="F3834"/>
  <c r="F3833"/>
  <c r="F3829"/>
  <c r="F3824"/>
  <c r="F3823"/>
  <c r="F3821"/>
  <c r="F3820"/>
  <c r="F3819"/>
  <c r="F3818"/>
  <c r="F3817"/>
  <c r="F3816"/>
  <c r="F3815"/>
  <c r="F3814"/>
  <c r="F3813"/>
  <c r="F3812"/>
  <c r="F3811"/>
  <c r="F3810"/>
  <c r="F3809"/>
  <c r="F3808"/>
  <c r="F3807"/>
  <c r="F3806"/>
  <c r="F3805"/>
  <c r="F3804"/>
  <c r="F3803"/>
  <c r="F3802"/>
  <c r="F3801"/>
  <c r="F3800"/>
  <c r="F3799"/>
  <c r="F3798"/>
  <c r="F3797"/>
  <c r="F3796"/>
  <c r="F3795"/>
  <c r="F3794"/>
  <c r="F3793"/>
  <c r="F3792"/>
  <c r="F3791"/>
  <c r="F3790"/>
  <c r="F3789"/>
  <c r="F3788"/>
  <c r="F3787"/>
  <c r="F3786"/>
  <c r="F3785"/>
  <c r="F3784"/>
  <c r="F3783"/>
  <c r="F3782"/>
  <c r="F3781"/>
  <c r="F3780"/>
  <c r="F3779"/>
  <c r="F3778"/>
  <c r="F3777"/>
  <c r="F3776"/>
  <c r="F3775"/>
  <c r="F3774"/>
  <c r="F3773"/>
  <c r="F3772"/>
  <c r="F3771"/>
  <c r="F3764"/>
  <c r="F3763"/>
  <c r="F3762"/>
  <c r="F3761"/>
  <c r="F3760"/>
  <c r="F3759"/>
  <c r="F3758"/>
  <c r="F3757"/>
  <c r="F3756"/>
  <c r="F3755"/>
  <c r="F3754"/>
  <c r="F3753"/>
  <c r="F3752"/>
  <c r="F3750"/>
  <c r="F3749"/>
  <c r="F3741"/>
  <c r="F3736"/>
  <c r="F3735"/>
  <c r="F3734"/>
  <c r="F3733"/>
  <c r="F3724"/>
  <c r="F3723"/>
  <c r="F3715"/>
  <c r="F3714"/>
  <c r="F3713"/>
  <c r="F3712"/>
  <c r="F3711"/>
  <c r="F3709"/>
  <c r="F3708"/>
  <c r="F3707"/>
  <c r="F3706"/>
  <c r="F3705"/>
  <c r="F3704"/>
  <c r="F3703"/>
  <c r="F3700"/>
  <c r="F3699"/>
  <c r="F3698"/>
  <c r="F3697"/>
  <c r="F3696"/>
  <c r="F3695"/>
  <c r="F3694"/>
  <c r="F3693"/>
  <c r="F3692"/>
  <c r="F3691"/>
  <c r="F3690"/>
  <c r="F3689"/>
  <c r="F3688"/>
  <c r="F3687"/>
  <c r="F3686"/>
  <c r="F3684"/>
  <c r="F3683"/>
  <c r="F3682"/>
  <c r="F3681"/>
  <c r="F3680"/>
  <c r="F3679"/>
  <c r="F3678"/>
  <c r="F3677"/>
  <c r="F3676"/>
  <c r="F3675"/>
  <c r="F3674"/>
  <c r="F3673"/>
  <c r="F3672"/>
  <c r="F3671"/>
  <c r="F3670"/>
  <c r="F3669"/>
  <c r="F3668"/>
  <c r="F3667"/>
  <c r="F3666"/>
  <c r="F3665"/>
  <c r="F3664"/>
  <c r="F3663"/>
  <c r="F3662"/>
  <c r="F3661"/>
  <c r="F3660"/>
  <c r="F3659"/>
  <c r="F3658"/>
  <c r="F3656"/>
  <c r="F3655"/>
  <c r="F3654"/>
  <c r="F3653"/>
  <c r="F3652"/>
  <c r="F3651"/>
  <c r="F3650"/>
  <c r="F3648"/>
  <c r="F3647"/>
  <c r="F3646"/>
  <c r="F3645"/>
  <c r="F3644"/>
  <c r="F3643"/>
  <c r="F3641"/>
  <c r="F3640"/>
  <c r="F3639"/>
  <c r="F3638"/>
  <c r="F3637"/>
  <c r="F3636"/>
  <c r="F3635"/>
  <c r="F3634"/>
  <c r="F3633"/>
  <c r="F3632"/>
  <c r="F3631"/>
  <c r="F3630"/>
  <c r="F3629"/>
  <c r="F3628"/>
  <c r="F3627"/>
  <c r="F3626"/>
  <c r="F3625"/>
  <c r="F3624"/>
  <c r="F3623"/>
  <c r="F3622"/>
  <c r="F3621"/>
  <c r="F3620"/>
  <c r="F3619"/>
  <c r="F3618"/>
  <c r="F3617"/>
  <c r="F3616"/>
  <c r="F3615"/>
  <c r="F3614"/>
  <c r="F3613"/>
  <c r="F3612"/>
  <c r="F3611"/>
  <c r="F3610"/>
  <c r="F3609"/>
  <c r="F3608"/>
  <c r="F3606"/>
  <c r="F3605"/>
  <c r="F3604"/>
  <c r="F3603"/>
  <c r="F3602"/>
  <c r="F3601"/>
  <c r="F3600"/>
  <c r="F3599"/>
  <c r="F3598"/>
  <c r="F3597"/>
  <c r="F3596"/>
  <c r="F3595"/>
  <c r="F3594"/>
  <c r="F3593"/>
  <c r="F3592"/>
  <c r="F3591"/>
  <c r="F3590"/>
  <c r="F3589"/>
  <c r="F3588"/>
  <c r="F3587"/>
  <c r="F3586"/>
  <c r="F3585"/>
  <c r="F3584"/>
  <c r="F3583"/>
  <c r="F3582"/>
  <c r="F3581"/>
  <c r="F3580"/>
  <c r="F3579"/>
  <c r="F3578"/>
  <c r="F3577"/>
  <c r="F3576"/>
  <c r="F3575"/>
  <c r="F3574"/>
  <c r="F3573"/>
  <c r="F3572"/>
  <c r="F3571"/>
  <c r="F3570"/>
  <c r="F3569"/>
  <c r="F3568"/>
  <c r="F3567"/>
  <c r="F3566"/>
  <c r="F3565"/>
  <c r="F3564"/>
  <c r="F3563"/>
  <c r="F3562"/>
  <c r="F3561"/>
  <c r="F3560"/>
  <c r="F3559"/>
  <c r="F3558"/>
  <c r="F3556"/>
  <c r="F3555"/>
  <c r="F3554"/>
  <c r="F3552"/>
  <c r="F3551"/>
  <c r="F3550"/>
  <c r="F3549"/>
  <c r="F3548"/>
  <c r="F3546"/>
  <c r="F3545"/>
  <c r="F3544"/>
  <c r="F3539"/>
  <c r="F3538"/>
  <c r="F3537"/>
  <c r="F3536"/>
  <c r="F3535"/>
  <c r="F3534"/>
  <c r="F3533"/>
  <c r="F3532"/>
  <c r="F3531"/>
  <c r="F3530"/>
  <c r="F3529"/>
  <c r="F3528"/>
  <c r="F3527"/>
  <c r="F3526"/>
  <c r="F3517"/>
  <c r="F3512"/>
  <c r="F3511"/>
  <c r="F3510"/>
  <c r="F3509"/>
  <c r="F3500"/>
  <c r="F3499"/>
  <c r="F3498"/>
  <c r="F3497"/>
  <c r="F3496"/>
  <c r="F3495"/>
  <c r="F3494"/>
  <c r="F3493"/>
  <c r="F3492"/>
  <c r="F3491"/>
  <c r="F3489"/>
  <c r="F3488"/>
  <c r="F3487"/>
  <c r="F3486"/>
  <c r="F3485"/>
  <c r="F3484"/>
  <c r="F3483"/>
  <c r="F3482"/>
  <c r="F3481"/>
  <c r="F3480"/>
  <c r="F3479"/>
  <c r="F3478"/>
  <c r="F3477"/>
  <c r="F3476"/>
  <c r="F3475"/>
  <c r="F3474"/>
  <c r="F3473"/>
  <c r="F3472"/>
  <c r="F3471"/>
  <c r="F3470"/>
  <c r="F3469"/>
  <c r="F3468"/>
  <c r="F3467"/>
  <c r="F3466"/>
  <c r="F3465"/>
  <c r="F3464"/>
  <c r="F3463"/>
  <c r="F3462"/>
  <c r="F3461"/>
  <c r="F3460"/>
  <c r="F3459"/>
  <c r="F3458"/>
  <c r="F3457"/>
  <c r="F3456"/>
  <c r="F3455"/>
  <c r="F3454"/>
  <c r="F3453"/>
  <c r="F3452"/>
  <c r="F3451"/>
  <c r="F3450"/>
  <c r="F3449"/>
  <c r="F3448"/>
  <c r="F3447"/>
  <c r="F3446"/>
  <c r="F3445"/>
  <c r="F3444"/>
  <c r="F3443"/>
  <c r="F3442"/>
  <c r="F3441"/>
  <c r="F3440"/>
  <c r="F3439"/>
  <c r="F3438"/>
  <c r="F3437"/>
  <c r="F3436"/>
  <c r="F3435"/>
  <c r="F3434"/>
  <c r="F3433"/>
  <c r="F3432"/>
  <c r="F3431"/>
  <c r="F3430"/>
  <c r="F3429"/>
  <c r="F3428"/>
  <c r="F3427"/>
  <c r="F3426"/>
  <c r="F3425"/>
  <c r="F3424"/>
  <c r="F3423"/>
  <c r="F3422"/>
  <c r="F3421"/>
  <c r="F3420"/>
  <c r="F3419"/>
  <c r="F3418"/>
  <c r="F3417"/>
  <c r="F3416"/>
  <c r="F3415"/>
  <c r="F3414"/>
  <c r="F3413"/>
  <c r="F3412"/>
  <c r="F3411"/>
  <c r="F3410"/>
  <c r="F3409"/>
  <c r="F3408"/>
  <c r="F3407"/>
  <c r="F3406"/>
  <c r="F3405"/>
  <c r="F3404"/>
  <c r="F3403"/>
  <c r="F3402"/>
  <c r="F3401"/>
  <c r="F3400"/>
  <c r="F3399"/>
  <c r="F3398"/>
  <c r="F3397"/>
  <c r="F3396"/>
  <c r="F3395"/>
  <c r="F3394"/>
  <c r="F3393"/>
  <c r="F3392"/>
  <c r="F3391"/>
  <c r="F3390"/>
  <c r="F3389"/>
  <c r="F3388"/>
  <c r="F3387"/>
  <c r="F3386"/>
  <c r="F3385"/>
  <c r="F3384"/>
  <c r="F3383"/>
  <c r="F3382"/>
  <c r="F3381"/>
  <c r="F3380"/>
  <c r="F3379"/>
  <c r="F3378"/>
  <c r="F3377"/>
  <c r="F3376"/>
  <c r="F3375"/>
  <c r="F3374"/>
  <c r="F3373"/>
  <c r="F3372"/>
  <c r="F3371"/>
  <c r="F3370"/>
  <c r="F3369"/>
  <c r="F3368"/>
  <c r="F3367"/>
  <c r="F3366"/>
  <c r="F3365"/>
  <c r="F3364"/>
  <c r="F3363"/>
  <c r="F3362"/>
  <c r="F3361"/>
  <c r="F3360"/>
  <c r="F3359"/>
  <c r="F3358"/>
  <c r="F3357"/>
  <c r="F3356"/>
  <c r="F3355"/>
  <c r="F3354"/>
  <c r="F3353"/>
  <c r="F3352"/>
  <c r="F3351"/>
  <c r="F3350"/>
  <c r="F3349"/>
  <c r="F3348"/>
  <c r="F3347"/>
  <c r="F3346"/>
  <c r="F3345"/>
  <c r="F3344"/>
  <c r="F3343"/>
  <c r="F3342"/>
  <c r="F3341"/>
  <c r="F3340"/>
  <c r="F3339"/>
  <c r="F3338"/>
  <c r="F3337"/>
  <c r="F3336"/>
  <c r="F3335"/>
  <c r="F3334"/>
  <c r="F3333"/>
  <c r="F3332"/>
  <c r="F3331"/>
  <c r="F3330"/>
  <c r="F3329"/>
  <c r="F3328"/>
  <c r="F3327"/>
  <c r="F3326"/>
  <c r="F3325"/>
  <c r="F3324"/>
  <c r="F3323"/>
  <c r="F3322"/>
  <c r="F3321"/>
  <c r="F3320"/>
  <c r="F3319"/>
  <c r="F3315"/>
  <c r="F3314"/>
  <c r="F3313"/>
  <c r="F3312"/>
  <c r="F3311"/>
  <c r="F3310"/>
  <c r="F3309"/>
  <c r="F3308"/>
  <c r="F3307"/>
  <c r="F3306"/>
  <c r="F3305"/>
  <c r="F3304"/>
  <c r="F3303"/>
  <c r="F3302"/>
  <c r="F3301"/>
  <c r="F3300"/>
  <c r="F3299"/>
  <c r="F3298"/>
  <c r="F3297"/>
  <c r="F3296"/>
  <c r="F3295"/>
  <c r="F3294"/>
  <c r="F3293"/>
  <c r="F3292"/>
  <c r="F3291"/>
  <c r="F3290"/>
  <c r="F3289"/>
  <c r="F3288"/>
  <c r="F3287"/>
  <c r="F3286"/>
  <c r="F3285"/>
  <c r="F3284"/>
  <c r="F3283"/>
  <c r="F3282"/>
  <c r="F3281"/>
  <c r="F3280"/>
  <c r="F3279"/>
  <c r="F3278"/>
  <c r="F3277"/>
  <c r="F3276"/>
  <c r="F3275"/>
  <c r="F3274"/>
  <c r="F3273"/>
  <c r="F3272"/>
  <c r="F3271"/>
  <c r="F3270"/>
  <c r="F3269"/>
  <c r="F3268"/>
  <c r="F3267"/>
  <c r="F3266"/>
  <c r="F3265"/>
  <c r="F3264"/>
  <c r="F3263"/>
  <c r="F3262"/>
  <c r="F3261"/>
  <c r="F3260"/>
  <c r="F3259"/>
  <c r="F3258"/>
  <c r="F3257"/>
  <c r="F3256"/>
  <c r="F3255"/>
  <c r="F3254"/>
  <c r="F3253"/>
  <c r="F3252"/>
  <c r="F3251"/>
  <c r="F3250"/>
  <c r="F3249"/>
  <c r="F3248"/>
  <c r="F3247"/>
  <c r="F3246"/>
  <c r="F3245"/>
  <c r="F3244"/>
  <c r="F3243"/>
  <c r="F3242"/>
  <c r="F3241"/>
  <c r="F3240"/>
  <c r="F3239"/>
  <c r="F3234"/>
  <c r="F3233"/>
  <c r="F3232"/>
  <c r="F3231"/>
  <c r="F3230"/>
  <c r="F3229"/>
  <c r="F3228"/>
  <c r="F3227"/>
  <c r="F3226"/>
  <c r="F3225"/>
  <c r="F3222"/>
  <c r="F3221"/>
  <c r="F3220"/>
  <c r="F3219"/>
  <c r="F3218"/>
  <c r="F3217"/>
  <c r="F3216"/>
  <c r="F3215"/>
  <c r="F3214"/>
  <c r="F3209"/>
  <c r="F3208"/>
  <c r="F3207"/>
  <c r="F3204"/>
  <c r="F3203"/>
  <c r="F3201"/>
  <c r="F3198"/>
  <c r="F3197"/>
  <c r="F3196"/>
  <c r="F3195"/>
  <c r="F3194"/>
  <c r="F3193"/>
  <c r="F3192"/>
  <c r="F3191"/>
  <c r="F3190"/>
  <c r="F3189"/>
  <c r="F3188"/>
  <c r="F3187"/>
  <c r="F3186"/>
  <c r="F3185"/>
  <c r="F3184"/>
  <c r="F3183"/>
  <c r="F3182"/>
  <c r="F3181"/>
  <c r="F3180"/>
  <c r="F3179"/>
  <c r="F3178"/>
  <c r="F3177"/>
  <c r="F3176"/>
  <c r="F3175"/>
  <c r="F3174"/>
  <c r="F3173"/>
  <c r="F3172"/>
  <c r="F3171"/>
  <c r="F3170"/>
  <c r="F3169"/>
  <c r="F3168"/>
  <c r="F3167"/>
  <c r="F3166"/>
  <c r="F3165"/>
  <c r="F3164"/>
  <c r="F3163"/>
  <c r="F3161"/>
  <c r="F3160"/>
  <c r="F3159"/>
  <c r="F3158"/>
  <c r="F3156"/>
  <c r="F3155"/>
  <c r="F3154"/>
  <c r="F3153"/>
  <c r="F3152"/>
  <c r="F3151"/>
  <c r="F3150"/>
  <c r="F3149"/>
  <c r="F3148"/>
  <c r="F3147"/>
  <c r="F3146"/>
  <c r="F3145"/>
  <c r="F3144"/>
  <c r="F3143"/>
  <c r="F3142"/>
  <c r="F3141"/>
  <c r="F3140"/>
  <c r="F3139"/>
  <c r="F3138"/>
  <c r="F3137"/>
  <c r="F3136"/>
  <c r="F3135"/>
  <c r="F3134"/>
  <c r="F3133"/>
  <c r="F3132"/>
  <c r="F3131"/>
  <c r="F3130"/>
  <c r="F3129"/>
  <c r="F3128"/>
  <c r="F3127"/>
  <c r="F3126"/>
  <c r="F3125"/>
  <c r="F3124"/>
  <c r="F3123"/>
  <c r="F3122"/>
  <c r="F3121"/>
  <c r="F3120"/>
  <c r="F3118"/>
  <c r="F3117"/>
  <c r="F3116"/>
  <c r="F3115"/>
  <c r="F3114"/>
  <c r="F3113"/>
  <c r="F3112"/>
  <c r="F3111"/>
  <c r="F3110"/>
  <c r="F3109"/>
  <c r="F3108"/>
  <c r="F3107"/>
  <c r="F3106"/>
  <c r="F3105"/>
  <c r="F3104"/>
  <c r="F3103"/>
  <c r="F3102"/>
  <c r="F3101"/>
  <c r="F3100"/>
  <c r="F3098"/>
  <c r="F3097"/>
  <c r="F3096"/>
  <c r="F3092"/>
  <c r="F3091"/>
  <c r="F3090"/>
  <c r="F3088"/>
  <c r="F3087"/>
  <c r="F3086"/>
  <c r="F3085"/>
  <c r="F3084"/>
  <c r="F3083"/>
  <c r="F3082"/>
  <c r="F3081"/>
  <c r="F3080"/>
  <c r="F3079"/>
  <c r="F3078"/>
  <c r="F3077"/>
  <c r="F3075"/>
  <c r="F3074"/>
  <c r="F3073"/>
  <c r="F3072"/>
  <c r="F3071"/>
  <c r="F3070"/>
  <c r="F3069"/>
  <c r="F3068"/>
  <c r="F3067"/>
  <c r="F3066"/>
  <c r="F3065"/>
  <c r="F3064"/>
  <c r="F3062"/>
  <c r="F3061"/>
  <c r="F3060"/>
  <c r="F3059"/>
  <c r="F3058"/>
  <c r="F3057"/>
  <c r="F3056"/>
  <c r="F3055"/>
  <c r="F3054"/>
  <c r="F3053"/>
  <c r="F3052"/>
  <c r="F3051"/>
  <c r="F3050"/>
  <c r="F3049"/>
  <c r="F3048"/>
  <c r="F3047"/>
  <c r="F3046"/>
  <c r="F3045"/>
  <c r="F3044"/>
  <c r="F3043"/>
  <c r="F3042"/>
  <c r="F3041"/>
  <c r="F3040"/>
  <c r="F3039"/>
  <c r="F3038"/>
  <c r="F3037"/>
  <c r="F3036"/>
  <c r="F3035"/>
  <c r="F3034"/>
  <c r="F3033"/>
  <c r="F3032"/>
  <c r="F3031"/>
  <c r="F3030"/>
  <c r="F3029"/>
  <c r="F3028"/>
  <c r="F3027"/>
  <c r="F3026"/>
  <c r="F3025"/>
  <c r="F3024"/>
  <c r="F3023"/>
  <c r="F3022"/>
  <c r="F3021"/>
  <c r="F3020"/>
  <c r="F3019"/>
  <c r="F3018"/>
  <c r="F3017"/>
  <c r="F3016"/>
  <c r="F3015"/>
  <c r="F3014"/>
  <c r="F3013"/>
  <c r="F3012"/>
  <c r="F3011"/>
  <c r="F3010"/>
  <c r="F3009"/>
  <c r="F3008"/>
  <c r="F3007"/>
  <c r="F3006"/>
  <c r="F3005"/>
  <c r="F3004"/>
  <c r="F3003"/>
  <c r="F3002"/>
  <c r="F3001"/>
  <c r="F3000"/>
  <c r="F2999"/>
  <c r="F2998"/>
  <c r="F2997"/>
  <c r="F2996"/>
  <c r="F2995"/>
  <c r="F2994"/>
  <c r="F2993"/>
  <c r="F2992"/>
  <c r="F2991"/>
  <c r="F2990"/>
  <c r="F2989"/>
  <c r="F2988"/>
  <c r="F2987"/>
  <c r="F2986"/>
  <c r="F2985"/>
  <c r="F2984"/>
  <c r="F2983"/>
  <c r="F2982"/>
  <c r="F2981"/>
  <c r="F2980"/>
  <c r="F2979"/>
  <c r="F2978"/>
  <c r="F2977"/>
  <c r="F2976"/>
  <c r="F2975"/>
  <c r="F2974"/>
  <c r="F2973"/>
  <c r="F2972"/>
  <c r="F2971"/>
  <c r="F2970"/>
  <c r="F2969"/>
  <c r="F2968"/>
  <c r="F2967"/>
  <c r="F2966"/>
  <c r="F2965"/>
  <c r="F2964"/>
  <c r="F2963"/>
  <c r="F2962"/>
  <c r="F2961"/>
  <c r="F2960"/>
  <c r="F2959"/>
  <c r="F2958"/>
  <c r="F2957"/>
  <c r="F2956"/>
  <c r="F2955"/>
  <c r="F2954"/>
  <c r="F2953"/>
  <c r="F2952"/>
  <c r="F2951"/>
  <c r="F2950"/>
  <c r="F2949"/>
  <c r="F2948"/>
  <c r="F2947"/>
  <c r="F2946"/>
  <c r="F2945"/>
  <c r="F2944"/>
  <c r="F2943"/>
  <c r="F2942"/>
  <c r="F2941"/>
  <c r="F2940"/>
  <c r="F2939"/>
  <c r="F2938"/>
  <c r="F2937"/>
  <c r="F4749"/>
  <c r="F4748"/>
  <c r="F4747"/>
  <c r="F4746"/>
  <c r="F4745"/>
  <c r="F4744"/>
  <c r="Q4744" s="1"/>
  <c r="F4743"/>
  <c r="F4742"/>
  <c r="Q4742" s="1"/>
  <c r="F4741"/>
  <c r="Q4741" s="1"/>
  <c r="F4740"/>
  <c r="Q4740" s="1"/>
  <c r="F4739"/>
  <c r="F4738"/>
  <c r="Q4738" s="1"/>
  <c r="F4737"/>
  <c r="F4724"/>
  <c r="Q4724" s="1"/>
  <c r="F4722"/>
  <c r="Q4722" s="1"/>
  <c r="F4721"/>
  <c r="Q4721" s="1"/>
  <c r="F4720"/>
  <c r="Q4720" s="1"/>
  <c r="F4719"/>
  <c r="Q4719" s="1"/>
  <c r="F4718"/>
  <c r="F4717"/>
  <c r="F4716"/>
  <c r="F4715"/>
  <c r="F4714"/>
  <c r="Q4714" s="1"/>
  <c r="F4712"/>
  <c r="Q4712" s="1"/>
  <c r="F4710"/>
  <c r="Q4710" s="1"/>
  <c r="F4709"/>
  <c r="Q4709" s="1"/>
  <c r="F4708"/>
  <c r="Q4708" s="1"/>
  <c r="F4707"/>
  <c r="Q4707" s="1"/>
  <c r="F4706"/>
  <c r="Q4706" s="1"/>
  <c r="F4705"/>
  <c r="Q4705" s="1"/>
  <c r="F4704"/>
  <c r="F4703"/>
  <c r="Q4703" s="1"/>
  <c r="F4702"/>
  <c r="F4701"/>
  <c r="F4699"/>
  <c r="Q4699" s="1"/>
  <c r="F4698"/>
  <c r="F4697"/>
  <c r="F4696"/>
  <c r="F4695"/>
  <c r="Q4695" s="1"/>
  <c r="F4694"/>
  <c r="Q4694" s="1"/>
  <c r="F4693"/>
  <c r="F4692"/>
  <c r="Q4692" s="1"/>
  <c r="F4691"/>
  <c r="Q4691" s="1"/>
  <c r="F4690"/>
  <c r="Q4690" s="1"/>
  <c r="F4689"/>
  <c r="F4688"/>
  <c r="Q4688" s="1"/>
  <c r="F4687"/>
  <c r="F4686"/>
  <c r="F4685"/>
  <c r="F4684"/>
  <c r="Q4684" s="1"/>
  <c r="F4683"/>
  <c r="F4677"/>
  <c r="F4676"/>
  <c r="F4675"/>
  <c r="Q4675" s="1"/>
  <c r="F4674"/>
  <c r="Q4674" s="1"/>
  <c r="F4672"/>
  <c r="Q4672" s="1"/>
  <c r="F4671"/>
  <c r="F4670"/>
  <c r="F4669"/>
  <c r="F4668"/>
  <c r="F4667"/>
  <c r="Q4667" s="1"/>
  <c r="F4666"/>
  <c r="F4665"/>
  <c r="F4664"/>
  <c r="Q4664" s="1"/>
  <c r="F4663"/>
  <c r="F4662"/>
  <c r="F4661"/>
  <c r="F4660"/>
  <c r="F4659"/>
  <c r="F4658"/>
  <c r="Q4658" s="1"/>
  <c r="F4655"/>
  <c r="Q4655" s="1"/>
  <c r="F4653"/>
  <c r="F4652"/>
  <c r="F4651"/>
  <c r="F4650"/>
  <c r="Q4650" s="1"/>
  <c r="F4649"/>
  <c r="Q4649" s="1"/>
  <c r="F4648"/>
  <c r="F4647"/>
  <c r="Q4647" s="1"/>
  <c r="F4646"/>
  <c r="F4645"/>
  <c r="Q4645" s="1"/>
  <c r="F4644"/>
  <c r="F4643"/>
  <c r="F4642"/>
  <c r="F4641"/>
  <c r="Q4641" s="1"/>
  <c r="F4640"/>
  <c r="Q4640" s="1"/>
  <c r="F4639"/>
  <c r="F4638"/>
  <c r="F4637"/>
  <c r="F4601"/>
  <c r="F4600"/>
  <c r="F4599"/>
  <c r="F4598"/>
  <c r="Q4598" s="1"/>
  <c r="F4597"/>
  <c r="F4596"/>
  <c r="F4595"/>
  <c r="F4593"/>
  <c r="F4592"/>
  <c r="F4591"/>
  <c r="F4590"/>
  <c r="F4589"/>
  <c r="Q4589" s="1"/>
  <c r="F4588"/>
  <c r="F4587"/>
  <c r="F4586"/>
  <c r="F4585"/>
  <c r="F4584"/>
  <c r="F4583"/>
  <c r="F4582"/>
  <c r="F4580"/>
  <c r="Q4580" s="1"/>
  <c r="F4579"/>
  <c r="F4578"/>
  <c r="F4577"/>
  <c r="F4576"/>
  <c r="F4575"/>
  <c r="F4574"/>
  <c r="F4573"/>
  <c r="F4572"/>
  <c r="Q4572" s="1"/>
  <c r="F4571"/>
  <c r="F4567"/>
  <c r="F4566"/>
  <c r="F4565"/>
  <c r="F4564"/>
  <c r="F4563"/>
  <c r="F4562"/>
  <c r="F4561"/>
  <c r="Q4561" s="1"/>
  <c r="F4560"/>
  <c r="F4559"/>
  <c r="F4558"/>
  <c r="F4557"/>
  <c r="F4556"/>
  <c r="F4555"/>
  <c r="F4554"/>
  <c r="F4553"/>
  <c r="Q4553" s="1"/>
  <c r="F4552"/>
  <c r="F4545"/>
  <c r="F4543"/>
  <c r="F4542"/>
  <c r="F4541"/>
  <c r="F4540"/>
  <c r="F4538"/>
  <c r="F4537"/>
  <c r="F4536"/>
  <c r="F4535"/>
  <c r="F4534"/>
  <c r="F4533"/>
  <c r="F4532"/>
  <c r="F4531"/>
  <c r="F4530"/>
  <c r="F4529"/>
  <c r="F4528"/>
  <c r="F4527"/>
  <c r="F4526"/>
  <c r="F4525"/>
  <c r="F4524"/>
  <c r="F4523"/>
  <c r="F4522"/>
  <c r="F4521"/>
  <c r="F4520"/>
  <c r="F4519"/>
  <c r="F4518"/>
  <c r="F4517"/>
  <c r="F4516"/>
  <c r="F4515"/>
  <c r="F4514"/>
  <c r="F4513"/>
  <c r="F4512"/>
  <c r="F4511"/>
  <c r="F4510"/>
  <c r="F4509"/>
  <c r="F4508"/>
  <c r="F4507"/>
  <c r="F4506"/>
  <c r="F4505"/>
  <c r="F4504"/>
  <c r="F4503"/>
  <c r="F4502"/>
  <c r="F4501"/>
  <c r="F4500"/>
  <c r="F4490"/>
  <c r="F4489"/>
  <c r="Q4489" s="1"/>
  <c r="F4488"/>
  <c r="Q4488" s="1"/>
  <c r="F4487"/>
  <c r="Q4487" s="1"/>
  <c r="F4485"/>
  <c r="F4484"/>
  <c r="F4482"/>
  <c r="F4481"/>
  <c r="F4480"/>
  <c r="F4479"/>
  <c r="F4478"/>
  <c r="F4477"/>
  <c r="F4476"/>
  <c r="F4475"/>
  <c r="F4474"/>
  <c r="F4473"/>
  <c r="F4472"/>
  <c r="F4471"/>
  <c r="F4470"/>
  <c r="F4469"/>
  <c r="F4468"/>
  <c r="F4467"/>
  <c r="F4466"/>
  <c r="F4465"/>
  <c r="F4464"/>
  <c r="F4463"/>
  <c r="F4462"/>
  <c r="F4461"/>
  <c r="F4459"/>
  <c r="F4458"/>
  <c r="F4457"/>
  <c r="F4456"/>
  <c r="F4455"/>
  <c r="F4454"/>
  <c r="F4453"/>
  <c r="F4452"/>
  <c r="F4438"/>
  <c r="F4437"/>
  <c r="Q4437" s="1"/>
  <c r="F4436"/>
  <c r="Q4436" s="1"/>
  <c r="F4435"/>
  <c r="F4434"/>
  <c r="F4433"/>
  <c r="F4432"/>
  <c r="F4431"/>
  <c r="F4430"/>
  <c r="F4429"/>
  <c r="F4428"/>
  <c r="F4425"/>
  <c r="F4424"/>
  <c r="F4423"/>
  <c r="F4422"/>
  <c r="F4421"/>
  <c r="F4420"/>
  <c r="F4419"/>
  <c r="F4418"/>
  <c r="F4417"/>
  <c r="F4416"/>
  <c r="F4415"/>
  <c r="F4414"/>
  <c r="F4413"/>
  <c r="F4412"/>
  <c r="F4411"/>
  <c r="F4410"/>
  <c r="F4409"/>
  <c r="F4408"/>
  <c r="F4407"/>
  <c r="F4406"/>
  <c r="F4405"/>
  <c r="F4404"/>
  <c r="F4403"/>
  <c r="F4402"/>
  <c r="F4401"/>
  <c r="F4400"/>
  <c r="F4399"/>
  <c r="F4398"/>
  <c r="F4397"/>
  <c r="F4396"/>
  <c r="F4395"/>
  <c r="F4394"/>
  <c r="F4393"/>
  <c r="F4392"/>
  <c r="F4391"/>
  <c r="F4390"/>
  <c r="F4389"/>
  <c r="F4388"/>
  <c r="F4387"/>
  <c r="F4386"/>
  <c r="F4385"/>
  <c r="F4384"/>
  <c r="F4383"/>
  <c r="F4382"/>
  <c r="F4381"/>
  <c r="F4380"/>
  <c r="F4379"/>
  <c r="F4378"/>
  <c r="F4377"/>
  <c r="F4376"/>
  <c r="F4375"/>
  <c r="F4374"/>
  <c r="F4373"/>
  <c r="F4372"/>
  <c r="F4371"/>
  <c r="F4370"/>
  <c r="F4369"/>
  <c r="F4368"/>
  <c r="F4353"/>
  <c r="P4353" s="1"/>
  <c r="F4352"/>
  <c r="Q4352" s="1"/>
  <c r="F4351"/>
  <c r="Q4351" s="1"/>
  <c r="F4350"/>
  <c r="F4349"/>
  <c r="F4348"/>
  <c r="F4347"/>
  <c r="P4347" s="1"/>
  <c r="Q4347" s="1"/>
  <c r="F4346"/>
  <c r="P4346" s="1"/>
  <c r="F4345"/>
  <c r="P4345" s="1"/>
  <c r="F4344"/>
  <c r="P4344" s="1"/>
  <c r="F4343"/>
  <c r="P4343" s="1"/>
  <c r="F4342"/>
  <c r="P4342" s="1"/>
  <c r="F4341"/>
  <c r="P4341" s="1"/>
  <c r="F4340"/>
  <c r="P4340" s="1"/>
  <c r="F4339"/>
  <c r="P4339" s="1"/>
  <c r="F4338"/>
  <c r="P4338" s="1"/>
  <c r="F4337"/>
  <c r="P4337" s="1"/>
  <c r="Q4337" s="1"/>
  <c r="F4336"/>
  <c r="P4336" s="1"/>
  <c r="F4335"/>
  <c r="P4335" s="1"/>
  <c r="F4334"/>
  <c r="P4334" s="1"/>
  <c r="F4333"/>
  <c r="P4333" s="1"/>
  <c r="F4332"/>
  <c r="P4332" s="1"/>
  <c r="F4331"/>
  <c r="P4331" s="1"/>
  <c r="Q4331" s="1"/>
  <c r="F4330"/>
  <c r="P4330" s="1"/>
  <c r="F4329"/>
  <c r="P4329" s="1"/>
  <c r="F4328"/>
  <c r="F4327"/>
  <c r="P4327" s="1"/>
  <c r="F4326"/>
  <c r="P4326" s="1"/>
  <c r="F4325"/>
  <c r="P4325" s="1"/>
  <c r="F4324"/>
  <c r="P4324" s="1"/>
  <c r="F4323"/>
  <c r="P4323" s="1"/>
  <c r="F4322"/>
  <c r="F4321"/>
  <c r="F4320"/>
  <c r="P4320" s="1"/>
  <c r="F4319"/>
  <c r="P4319" s="1"/>
  <c r="F4318"/>
  <c r="P4318" s="1"/>
  <c r="F4317"/>
  <c r="F4316"/>
  <c r="P4316" s="1"/>
  <c r="F4315"/>
  <c r="P4315" s="1"/>
  <c r="F4314"/>
  <c r="P4314" s="1"/>
  <c r="F4313"/>
  <c r="F4312"/>
  <c r="P4312" s="1"/>
  <c r="F4311"/>
  <c r="P4311" s="1"/>
  <c r="F4310"/>
  <c r="P4310" s="1"/>
  <c r="F4309"/>
  <c r="P4309" s="1"/>
  <c r="F4308"/>
  <c r="P4308" s="1"/>
  <c r="F4307"/>
  <c r="P4307" s="1"/>
  <c r="F4306"/>
  <c r="P4306" s="1"/>
  <c r="F4305"/>
  <c r="P4305" s="1"/>
  <c r="F4304"/>
  <c r="P4304" s="1"/>
  <c r="F4303"/>
  <c r="P4303" s="1"/>
  <c r="F4302"/>
  <c r="P4302" s="1"/>
  <c r="F4301"/>
  <c r="P4301" s="1"/>
  <c r="F4300"/>
  <c r="P4300" s="1"/>
  <c r="F4299"/>
  <c r="P4299" s="1"/>
  <c r="F4298"/>
  <c r="P4298" s="1"/>
  <c r="F4297"/>
  <c r="P4297" s="1"/>
  <c r="Q4297" s="1"/>
  <c r="F4296"/>
  <c r="P4296" s="1"/>
  <c r="F4295"/>
  <c r="F4294"/>
  <c r="P4294" s="1"/>
  <c r="F4293"/>
  <c r="P4293" s="1"/>
  <c r="F4292"/>
  <c r="P4292" s="1"/>
  <c r="F4291"/>
  <c r="F4290"/>
  <c r="P4290" s="1"/>
  <c r="F4289"/>
  <c r="P4289" s="1"/>
  <c r="F4288"/>
  <c r="P4288" s="1"/>
  <c r="F4287"/>
  <c r="P4287" s="1"/>
  <c r="F4286"/>
  <c r="F4285"/>
  <c r="P4285" s="1"/>
  <c r="F4284"/>
  <c r="F4283"/>
  <c r="F4282"/>
  <c r="F4281"/>
  <c r="F4280"/>
  <c r="P4280" s="1"/>
  <c r="F4279"/>
  <c r="P4279" s="1"/>
  <c r="F4278"/>
  <c r="F4277"/>
  <c r="P4277" s="1"/>
  <c r="F4276"/>
  <c r="P4276" s="1"/>
  <c r="F4275"/>
  <c r="P4275" s="1"/>
  <c r="F4274"/>
  <c r="P4274" s="1"/>
  <c r="F4273"/>
  <c r="Q4273" s="1"/>
  <c r="F4272"/>
  <c r="F4271"/>
  <c r="P4271" s="1"/>
  <c r="F4270"/>
  <c r="P4270" s="1"/>
  <c r="F4269"/>
  <c r="P4269" s="1"/>
  <c r="F4268"/>
  <c r="P4268" s="1"/>
  <c r="F4267"/>
  <c r="P4267" s="1"/>
  <c r="F4266"/>
  <c r="P4266" s="1"/>
  <c r="F4265"/>
  <c r="P4265" s="1"/>
  <c r="Q4265" s="1"/>
  <c r="F4264"/>
  <c r="P4264" s="1"/>
  <c r="F4263"/>
  <c r="P4263" s="1"/>
  <c r="F4262"/>
  <c r="P4262" s="1"/>
  <c r="F4261"/>
  <c r="P4261" s="1"/>
  <c r="F4260"/>
  <c r="P4260" s="1"/>
  <c r="F4259"/>
  <c r="P4259" s="1"/>
  <c r="F4258"/>
  <c r="P4258" s="1"/>
  <c r="F4257"/>
  <c r="P4257" s="1"/>
  <c r="Q4257" s="1"/>
  <c r="F4256"/>
  <c r="P4256" s="1"/>
  <c r="F4255"/>
  <c r="P4255" s="1"/>
  <c r="F4254"/>
  <c r="P4254" s="1"/>
  <c r="F4253"/>
  <c r="F4252"/>
  <c r="P4252" s="1"/>
  <c r="F4251"/>
  <c r="P4251" s="1"/>
  <c r="F4250"/>
  <c r="P4250" s="1"/>
  <c r="F4249"/>
  <c r="P4249" s="1"/>
  <c r="F4248"/>
  <c r="F4246"/>
  <c r="P4246" s="1"/>
  <c r="F4242"/>
  <c r="F4241"/>
  <c r="F4240"/>
  <c r="F4239"/>
  <c r="F4238"/>
  <c r="F4237"/>
  <c r="F4236"/>
  <c r="F4235"/>
  <c r="F4234"/>
  <c r="F4233"/>
  <c r="F4232"/>
  <c r="F4231"/>
  <c r="F4230"/>
  <c r="F4229"/>
  <c r="F4227"/>
  <c r="Q4227" s="1"/>
  <c r="F4226"/>
  <c r="F4224"/>
  <c r="Q4224" s="1"/>
  <c r="F4223"/>
  <c r="F4222"/>
  <c r="F4220"/>
  <c r="Q4220" s="1"/>
  <c r="F4219"/>
  <c r="Q4219" s="1"/>
  <c r="F4218"/>
  <c r="Q4218" s="1"/>
  <c r="F4217"/>
  <c r="Q4217" s="1"/>
  <c r="F4216"/>
  <c r="Q4216" s="1"/>
  <c r="F4215"/>
  <c r="F4214"/>
  <c r="F4213"/>
  <c r="F4212"/>
  <c r="F4211"/>
  <c r="F4210"/>
  <c r="F4209"/>
  <c r="F4207"/>
  <c r="F4206"/>
  <c r="F4205"/>
  <c r="F4204"/>
  <c r="F4203"/>
  <c r="F4202"/>
  <c r="F4201"/>
  <c r="Q4201" s="1"/>
  <c r="F4200"/>
  <c r="F4199"/>
  <c r="F4198"/>
  <c r="Q4198" s="1"/>
  <c r="F4197"/>
  <c r="F4196"/>
  <c r="F4195"/>
  <c r="F4194"/>
  <c r="F4193"/>
  <c r="F4192"/>
  <c r="F4191"/>
  <c r="F4190"/>
  <c r="F4189"/>
  <c r="F4188"/>
  <c r="F4187"/>
  <c r="F4186"/>
  <c r="F4184"/>
  <c r="F4183"/>
  <c r="F4182"/>
  <c r="F4181"/>
  <c r="F4180"/>
  <c r="F4179"/>
  <c r="F4178"/>
  <c r="F4176"/>
  <c r="F4175"/>
  <c r="F4174"/>
  <c r="F4173"/>
  <c r="F4172"/>
  <c r="F4171"/>
  <c r="F4170"/>
  <c r="F4169"/>
  <c r="F4168"/>
  <c r="F4167"/>
  <c r="F4166"/>
  <c r="F4165"/>
  <c r="F4163"/>
  <c r="F4162"/>
  <c r="F4161"/>
  <c r="F4160"/>
  <c r="F4159"/>
  <c r="F4158"/>
  <c r="F4157"/>
  <c r="F4155"/>
  <c r="F4154"/>
  <c r="F4153"/>
  <c r="F4152"/>
  <c r="F4151"/>
  <c r="F4150"/>
  <c r="F4149"/>
  <c r="F4148"/>
  <c r="F4147"/>
  <c r="F4146"/>
  <c r="F4145"/>
  <c r="F4144"/>
  <c r="F4143"/>
  <c r="F4141"/>
  <c r="F4140"/>
  <c r="F4139"/>
  <c r="F4138"/>
  <c r="F4137"/>
  <c r="F4136"/>
  <c r="F4135"/>
  <c r="F4134"/>
  <c r="F4133"/>
  <c r="F4132"/>
  <c r="F4131"/>
  <c r="F4130"/>
  <c r="F4129"/>
  <c r="F4128"/>
  <c r="F4126"/>
  <c r="F4125"/>
  <c r="F4124"/>
  <c r="F4123"/>
  <c r="F4122"/>
  <c r="F4121"/>
  <c r="F4120"/>
  <c r="F4119"/>
  <c r="F4118"/>
  <c r="F4117"/>
  <c r="F4116"/>
  <c r="F4114"/>
  <c r="F4113"/>
  <c r="F4112"/>
  <c r="F4111"/>
  <c r="F4110"/>
  <c r="F4109"/>
  <c r="F4108"/>
  <c r="F4107"/>
  <c r="F4106"/>
  <c r="F4105"/>
  <c r="F4104"/>
  <c r="F4103"/>
  <c r="F4102"/>
  <c r="F4101"/>
  <c r="F4100"/>
  <c r="F4099"/>
  <c r="F4098"/>
  <c r="F4097"/>
  <c r="F4086"/>
  <c r="F4084"/>
  <c r="F4083"/>
  <c r="F4082"/>
  <c r="F4081"/>
  <c r="F4080"/>
  <c r="F4079"/>
  <c r="F4078"/>
  <c r="F4077"/>
  <c r="F4076"/>
  <c r="Q4076" s="1"/>
  <c r="F4074"/>
  <c r="F4073"/>
  <c r="F4072"/>
  <c r="F4068"/>
  <c r="F4067"/>
  <c r="F4066"/>
  <c r="F4065"/>
  <c r="F4064"/>
  <c r="F4063"/>
  <c r="F4062"/>
  <c r="F4061"/>
  <c r="F4060"/>
  <c r="F4059"/>
  <c r="F4058"/>
  <c r="F4056"/>
  <c r="F4055"/>
  <c r="F4054"/>
  <c r="F4053"/>
  <c r="F4052"/>
  <c r="F4051"/>
  <c r="F4050"/>
  <c r="F4048"/>
  <c r="F4047"/>
  <c r="F4045"/>
  <c r="F4044"/>
  <c r="F4043"/>
  <c r="F4042"/>
  <c r="F4041"/>
  <c r="F4040"/>
  <c r="F4038"/>
  <c r="F4037"/>
  <c r="F4036"/>
  <c r="F4035"/>
  <c r="F4034"/>
  <c r="F4033"/>
  <c r="F4032"/>
  <c r="F4031"/>
  <c r="F4029"/>
  <c r="F4028"/>
  <c r="F4027"/>
  <c r="F4026"/>
  <c r="F4025"/>
  <c r="F4024"/>
  <c r="F4023"/>
  <c r="F4022"/>
  <c r="F4020"/>
  <c r="F4019"/>
  <c r="F4018"/>
  <c r="F4017"/>
  <c r="F4016"/>
  <c r="F4015"/>
  <c r="F4014"/>
  <c r="F4013"/>
  <c r="F4012"/>
  <c r="F4011"/>
  <c r="F4010"/>
  <c r="F4006"/>
  <c r="F4005"/>
  <c r="F4004"/>
  <c r="F4003"/>
  <c r="F4002"/>
  <c r="F4001"/>
  <c r="F4000"/>
  <c r="F3999"/>
  <c r="F3998"/>
  <c r="F3997"/>
  <c r="F3996"/>
  <c r="F3995"/>
  <c r="F3994"/>
  <c r="F3980"/>
  <c r="F3972"/>
  <c r="F3971"/>
  <c r="Q3971" s="1"/>
  <c r="F3970"/>
  <c r="F3969"/>
  <c r="Q3969" s="1"/>
  <c r="F3968"/>
  <c r="F3967"/>
  <c r="F3966"/>
  <c r="F3965"/>
  <c r="Q3965" s="1"/>
  <c r="F3964"/>
  <c r="F3963"/>
  <c r="Q3963" s="1"/>
  <c r="F3962"/>
  <c r="F3961"/>
  <c r="Q3961" s="1"/>
  <c r="F3960"/>
  <c r="F3959"/>
  <c r="F3958"/>
  <c r="F3957"/>
  <c r="Q3957" s="1"/>
  <c r="F3956"/>
  <c r="F3955"/>
  <c r="Q3955" s="1"/>
  <c r="F3954"/>
  <c r="F3953"/>
  <c r="Q3953" s="1"/>
  <c r="F3952"/>
  <c r="F3951"/>
  <c r="F3950"/>
  <c r="F3949"/>
  <c r="Q3949" s="1"/>
  <c r="F3948"/>
  <c r="F3947"/>
  <c r="Q3947" s="1"/>
  <c r="F3946"/>
  <c r="F3945"/>
  <c r="Q3945" s="1"/>
  <c r="F3936"/>
  <c r="F3934"/>
  <c r="F3933"/>
  <c r="F3932"/>
  <c r="F3931"/>
  <c r="F3930"/>
  <c r="F3929"/>
  <c r="F3928"/>
  <c r="F3926"/>
  <c r="F3925"/>
  <c r="F3924"/>
  <c r="F3923"/>
  <c r="F3922"/>
  <c r="F3921"/>
  <c r="F3920"/>
  <c r="F3919"/>
  <c r="F3918"/>
  <c r="F3917"/>
  <c r="F3916"/>
  <c r="F3915"/>
  <c r="F3913"/>
  <c r="F3912"/>
  <c r="F3911"/>
  <c r="F3910"/>
  <c r="F3909"/>
  <c r="F3908"/>
  <c r="F3907"/>
  <c r="F3906"/>
  <c r="F3905"/>
  <c r="F3904"/>
  <c r="F3903"/>
  <c r="F3902"/>
  <c r="F3901"/>
  <c r="F3900"/>
  <c r="F3899"/>
  <c r="F3898"/>
  <c r="F3897"/>
  <c r="F3896"/>
  <c r="F3895"/>
  <c r="F3894"/>
  <c r="F3892"/>
  <c r="F3891"/>
  <c r="F3890"/>
  <c r="F3889"/>
  <c r="F3888"/>
  <c r="F3887"/>
  <c r="F3886"/>
  <c r="F3885"/>
  <c r="F3884"/>
  <c r="F3883"/>
  <c r="F3882"/>
  <c r="F3881"/>
  <c r="F3880"/>
  <c r="F3879"/>
  <c r="F3878"/>
  <c r="F3877"/>
  <c r="F3876"/>
  <c r="F3875"/>
  <c r="F3874"/>
  <c r="F3873"/>
  <c r="F3872"/>
  <c r="Q3872" s="1"/>
  <c r="F3861"/>
  <c r="F3860"/>
  <c r="F3859"/>
  <c r="F3858"/>
  <c r="Q3858" s="1"/>
  <c r="F3855"/>
  <c r="F3854"/>
  <c r="F3853"/>
  <c r="F3852"/>
  <c r="F3851"/>
  <c r="F3850"/>
  <c r="F3846"/>
  <c r="Q3846" s="1"/>
  <c r="F3843"/>
  <c r="F3838"/>
  <c r="Q3838" s="1"/>
  <c r="F3837"/>
  <c r="Q3837" s="1"/>
  <c r="F3832"/>
  <c r="F3831"/>
  <c r="F3830"/>
  <c r="F3828"/>
  <c r="F3825"/>
  <c r="Q3825" s="1"/>
  <c r="F3822"/>
  <c r="Q3822" s="1"/>
  <c r="F3770"/>
  <c r="Q3770" s="1"/>
  <c r="F3769"/>
  <c r="Q3769" s="1"/>
  <c r="F3751"/>
  <c r="Q3751" s="1"/>
  <c r="F3748"/>
  <c r="F3747"/>
  <c r="F3746"/>
  <c r="F3745"/>
  <c r="F3744"/>
  <c r="F3743"/>
  <c r="F3742"/>
  <c r="F3740"/>
  <c r="Q3740" s="1"/>
  <c r="F3738"/>
  <c r="F3737"/>
  <c r="F3732"/>
  <c r="Q3732" s="1"/>
  <c r="F3731"/>
  <c r="F3730"/>
  <c r="F3729"/>
  <c r="F3728"/>
  <c r="Q3728" s="1"/>
  <c r="F3727"/>
  <c r="F3726"/>
  <c r="Q3726" s="1"/>
  <c r="F3725"/>
  <c r="F3721"/>
  <c r="Q3721" s="1"/>
  <c r="F3720"/>
  <c r="Q3720" s="1"/>
  <c r="F3710"/>
  <c r="F3542"/>
  <c r="F3541"/>
  <c r="F3540"/>
  <c r="F3516"/>
  <c r="Q3516" s="1"/>
  <c r="F3515"/>
  <c r="F3508"/>
  <c r="F3507"/>
  <c r="F3505"/>
  <c r="F3504"/>
  <c r="F3502"/>
  <c r="F3238"/>
  <c r="F3237"/>
  <c r="F3236"/>
  <c r="F3235"/>
  <c r="F3224"/>
  <c r="F3223"/>
  <c r="F3206"/>
  <c r="F3205"/>
  <c r="F3202"/>
  <c r="F3200"/>
  <c r="F3199"/>
  <c r="F3162"/>
  <c r="F3095"/>
  <c r="F3094"/>
  <c r="F3093"/>
  <c r="F3089"/>
  <c r="F3063"/>
  <c r="F2927"/>
  <c r="P2927" s="1"/>
  <c r="F2926"/>
  <c r="F2925"/>
  <c r="F2924"/>
  <c r="F2923"/>
  <c r="F2922"/>
  <c r="P2922" s="1"/>
  <c r="F2921"/>
  <c r="F2920"/>
  <c r="F2919"/>
  <c r="F2918"/>
  <c r="F2917"/>
  <c r="F2916"/>
  <c r="F2915"/>
  <c r="Q2915" s="1"/>
  <c r="F2914"/>
  <c r="F2913"/>
  <c r="F2912"/>
  <c r="F2911"/>
  <c r="F2910"/>
  <c r="F2909"/>
  <c r="F2908"/>
  <c r="F2907"/>
  <c r="F2906"/>
  <c r="F2905"/>
  <c r="P2905" s="1"/>
  <c r="F2904"/>
  <c r="P2904" s="1"/>
  <c r="F2903"/>
  <c r="P2903" s="1"/>
  <c r="F2902"/>
  <c r="P2902" s="1"/>
  <c r="F2901"/>
  <c r="F2900"/>
  <c r="F2899"/>
  <c r="F2898"/>
  <c r="F2897"/>
  <c r="F2896"/>
  <c r="F2895"/>
  <c r="F2894"/>
  <c r="F2893"/>
  <c r="F2892"/>
  <c r="P2892" s="1"/>
  <c r="F2891"/>
  <c r="P2891" s="1"/>
  <c r="F2890"/>
  <c r="F2889"/>
  <c r="F2888"/>
  <c r="F2887"/>
  <c r="F2886"/>
  <c r="P2886" s="1"/>
  <c r="F2885"/>
  <c r="P2885" s="1"/>
  <c r="F2884"/>
  <c r="F2883"/>
  <c r="P2883" s="1"/>
  <c r="Q2883" s="1"/>
  <c r="F2882"/>
  <c r="P2882" s="1"/>
  <c r="F2881"/>
  <c r="P2881" s="1"/>
  <c r="F2880"/>
  <c r="F2879"/>
  <c r="F2878"/>
  <c r="F2877"/>
  <c r="F2876"/>
  <c r="F2875"/>
  <c r="F2874"/>
  <c r="F2873"/>
  <c r="Q2873" s="1"/>
  <c r="F2872"/>
  <c r="P2872" s="1"/>
  <c r="F2871"/>
  <c r="Q2871" s="1"/>
  <c r="F2870"/>
  <c r="F2869"/>
  <c r="Q2869" s="1"/>
  <c r="F2868"/>
  <c r="P2868" s="1"/>
  <c r="F2867"/>
  <c r="F2866"/>
  <c r="P2866" s="1"/>
  <c r="F2865"/>
  <c r="Q2865" s="1"/>
  <c r="F2864"/>
  <c r="Q2864" s="1"/>
  <c r="F2862"/>
  <c r="F2861"/>
  <c r="F2860"/>
  <c r="F2859"/>
  <c r="F2858"/>
  <c r="F2857"/>
  <c r="F2856"/>
  <c r="F2855"/>
  <c r="F2854"/>
  <c r="F2853"/>
  <c r="F2852"/>
  <c r="F2851"/>
  <c r="F2850"/>
  <c r="F2849"/>
  <c r="F2848"/>
  <c r="P2848" s="1"/>
  <c r="F2847"/>
  <c r="F2846"/>
  <c r="P2846" s="1"/>
  <c r="F2845"/>
  <c r="F2844"/>
  <c r="F2843"/>
  <c r="Q2843" s="1"/>
  <c r="F2842"/>
  <c r="Q2842" s="1"/>
  <c r="F2841"/>
  <c r="F2840"/>
  <c r="F2839"/>
  <c r="F2838"/>
  <c r="F2837"/>
  <c r="F2836"/>
  <c r="F2835"/>
  <c r="Q2835" s="1"/>
  <c r="F2834"/>
  <c r="Q2834" s="1"/>
  <c r="F2830"/>
  <c r="F2829"/>
  <c r="F2828"/>
  <c r="F2827"/>
  <c r="F2826"/>
  <c r="Q2826" s="1"/>
  <c r="F2825"/>
  <c r="F2824"/>
  <c r="F2823"/>
  <c r="F2822"/>
  <c r="F2820"/>
  <c r="F2819"/>
  <c r="F2818"/>
  <c r="F2817"/>
  <c r="F2812"/>
  <c r="F2811"/>
  <c r="F2809"/>
  <c r="F2808"/>
  <c r="F2806"/>
  <c r="F2805"/>
  <c r="F2804"/>
  <c r="F2803"/>
  <c r="F2802"/>
  <c r="F2801"/>
  <c r="F2800"/>
  <c r="F2799"/>
  <c r="F2798"/>
  <c r="F2797"/>
  <c r="F2796"/>
  <c r="F2795"/>
  <c r="F2794"/>
  <c r="F2793"/>
  <c r="F2792"/>
  <c r="F2791"/>
  <c r="F2790"/>
  <c r="F2789"/>
  <c r="F2788"/>
  <c r="F2787"/>
  <c r="F2786"/>
  <c r="F2785"/>
  <c r="F2784"/>
  <c r="F2783"/>
  <c r="F2782"/>
  <c r="F2781"/>
  <c r="F2780"/>
  <c r="F2779"/>
  <c r="F2778"/>
  <c r="F2777"/>
  <c r="F2776"/>
  <c r="F2775"/>
  <c r="F2774"/>
  <c r="F2773"/>
  <c r="F2772"/>
  <c r="F2771"/>
  <c r="F2770"/>
  <c r="F2769"/>
  <c r="F2768"/>
  <c r="F2767"/>
  <c r="F2766"/>
  <c r="F2765"/>
  <c r="F2764"/>
  <c r="F2763"/>
  <c r="F2762"/>
  <c r="F2761"/>
  <c r="F2760"/>
  <c r="F2759"/>
  <c r="F2758"/>
  <c r="F2757"/>
  <c r="F2756"/>
  <c r="F2755"/>
  <c r="F2754"/>
  <c r="F2753"/>
  <c r="F2752"/>
  <c r="F2751"/>
  <c r="F2749"/>
  <c r="F2748"/>
  <c r="F2747"/>
  <c r="F2746"/>
  <c r="F2745"/>
  <c r="F2744"/>
  <c r="F2743"/>
  <c r="F2742"/>
  <c r="F2741"/>
  <c r="F2739"/>
  <c r="F2738"/>
  <c r="F2737"/>
  <c r="F2736"/>
  <c r="F2735"/>
  <c r="F2734"/>
  <c r="F2715"/>
  <c r="Q2715" s="1"/>
  <c r="F2704"/>
  <c r="F2702"/>
  <c r="Q2702" s="1"/>
  <c r="F2701"/>
  <c r="F2700"/>
  <c r="F2699"/>
  <c r="F2698"/>
  <c r="F2697"/>
  <c r="F2696"/>
  <c r="F2695"/>
  <c r="F2694"/>
  <c r="F2693"/>
  <c r="F2692"/>
  <c r="F2691"/>
  <c r="F2690"/>
  <c r="F2689"/>
  <c r="F2688"/>
  <c r="F2682"/>
  <c r="Q2682" s="1"/>
  <c r="F2680"/>
  <c r="P2680" s="1"/>
  <c r="F2679"/>
  <c r="P2679" s="1"/>
  <c r="F2678"/>
  <c r="P2678" s="1"/>
  <c r="F2676"/>
  <c r="Q2676" s="1"/>
  <c r="F2675"/>
  <c r="P2675" s="1"/>
  <c r="F2673"/>
  <c r="P2673" s="1"/>
  <c r="F2672"/>
  <c r="P2672" s="1"/>
  <c r="F2671"/>
  <c r="P2671" s="1"/>
  <c r="F2669"/>
  <c r="P2669" s="1"/>
  <c r="F2668"/>
  <c r="P2668" s="1"/>
  <c r="F2666"/>
  <c r="P2666" s="1"/>
  <c r="F2665"/>
  <c r="P2665" s="1"/>
  <c r="F2664"/>
  <c r="P2664" s="1"/>
  <c r="F2663"/>
  <c r="P2663" s="1"/>
  <c r="F2662"/>
  <c r="P2662" s="1"/>
  <c r="F2661"/>
  <c r="F2660"/>
  <c r="P2660" s="1"/>
  <c r="F2659"/>
  <c r="F2658"/>
  <c r="P2658" s="1"/>
  <c r="F2657"/>
  <c r="P2657" s="1"/>
  <c r="F2656"/>
  <c r="P2656" s="1"/>
  <c r="F2655"/>
  <c r="P2655" s="1"/>
  <c r="F2654"/>
  <c r="P2654" s="1"/>
  <c r="F2653"/>
  <c r="P2653" s="1"/>
  <c r="F2652"/>
  <c r="P2652" s="1"/>
  <c r="F2651"/>
  <c r="P2651" s="1"/>
  <c r="F2650"/>
  <c r="F2649"/>
  <c r="P2649" s="1"/>
  <c r="F2648"/>
  <c r="P2648" s="1"/>
  <c r="F2647"/>
  <c r="P2647" s="1"/>
  <c r="F2646"/>
  <c r="P2646" s="1"/>
  <c r="F2645"/>
  <c r="P2645" s="1"/>
  <c r="F2644"/>
  <c r="P2644" s="1"/>
  <c r="F2643"/>
  <c r="P2643" s="1"/>
  <c r="F2642"/>
  <c r="P2642" s="1"/>
  <c r="F2641"/>
  <c r="P2641" s="1"/>
  <c r="F2640"/>
  <c r="P2640" s="1"/>
  <c r="F2639"/>
  <c r="P2639" s="1"/>
  <c r="F2638"/>
  <c r="P2638" s="1"/>
  <c r="F2637"/>
  <c r="P2637" s="1"/>
  <c r="F2636"/>
  <c r="P2636" s="1"/>
  <c r="F2635"/>
  <c r="P2635" s="1"/>
  <c r="F2634"/>
  <c r="P2634" s="1"/>
  <c r="F2633"/>
  <c r="P2633" s="1"/>
  <c r="F2632"/>
  <c r="P2632" s="1"/>
  <c r="F2628"/>
  <c r="F2627"/>
  <c r="P2627" s="1"/>
  <c r="Q2627" s="1"/>
  <c r="F2626"/>
  <c r="P2626" s="1"/>
  <c r="F2624"/>
  <c r="P2624" s="1"/>
  <c r="F2623"/>
  <c r="P2623" s="1"/>
  <c r="F2622"/>
  <c r="P2622" s="1"/>
  <c r="F2621"/>
  <c r="P2621" s="1"/>
  <c r="F2620"/>
  <c r="P2620" s="1"/>
  <c r="F2619"/>
  <c r="P2619" s="1"/>
  <c r="F2618"/>
  <c r="P2618" s="1"/>
  <c r="F2617"/>
  <c r="P2617" s="1"/>
  <c r="F2616"/>
  <c r="P2616" s="1"/>
  <c r="F2615"/>
  <c r="P2615" s="1"/>
  <c r="F2614"/>
  <c r="P2614" s="1"/>
  <c r="F2613"/>
  <c r="F2612"/>
  <c r="P2612" s="1"/>
  <c r="F2611"/>
  <c r="F2610"/>
  <c r="P2610" s="1"/>
  <c r="F2609"/>
  <c r="P2609" s="1"/>
  <c r="F2608"/>
  <c r="F2607"/>
  <c r="P2607" s="1"/>
  <c r="F2606"/>
  <c r="F2605"/>
  <c r="P2605" s="1"/>
  <c r="F2604"/>
  <c r="P2604" s="1"/>
  <c r="F2603"/>
  <c r="P2603" s="1"/>
  <c r="F2602"/>
  <c r="P2602" s="1"/>
  <c r="F2601"/>
  <c r="P2601" s="1"/>
  <c r="F2600"/>
  <c r="P2600" s="1"/>
  <c r="F2599"/>
  <c r="P2599" s="1"/>
  <c r="F2598"/>
  <c r="P2598" s="1"/>
  <c r="F2597"/>
  <c r="P2597" s="1"/>
  <c r="F2596"/>
  <c r="P2596" s="1"/>
  <c r="F2595"/>
  <c r="P2595" s="1"/>
  <c r="F2590"/>
  <c r="P2590" s="1"/>
  <c r="F2589"/>
  <c r="Q2589" s="1"/>
  <c r="F2588"/>
  <c r="F2587"/>
  <c r="P2587" s="1"/>
  <c r="F2586"/>
  <c r="F2585"/>
  <c r="P2585" s="1"/>
  <c r="F2584"/>
  <c r="F2583"/>
  <c r="P2583" s="1"/>
  <c r="F2582"/>
  <c r="P2582" s="1"/>
  <c r="F2581"/>
  <c r="F2580"/>
  <c r="F2579"/>
  <c r="P2579" s="1"/>
  <c r="F2578"/>
  <c r="P2578" s="1"/>
  <c r="F2577"/>
  <c r="F2576"/>
  <c r="F2575"/>
  <c r="Q2575" s="1"/>
  <c r="F2573"/>
  <c r="F2572"/>
  <c r="P2572" s="1"/>
  <c r="Q2572" s="1"/>
  <c r="F2571"/>
  <c r="P2571" s="1"/>
  <c r="F2570"/>
  <c r="P2570" s="1"/>
  <c r="Q2570" s="1"/>
  <c r="F2569"/>
  <c r="P2569" s="1"/>
  <c r="Q2569" s="1"/>
  <c r="F2568"/>
  <c r="P2568" s="1"/>
  <c r="F2565"/>
  <c r="P2565" s="1"/>
  <c r="F2564"/>
  <c r="P2564" s="1"/>
  <c r="F2563"/>
  <c r="P2563" s="1"/>
  <c r="Q2563" s="1"/>
  <c r="F2562"/>
  <c r="P2562" s="1"/>
  <c r="F2561"/>
  <c r="P2561" s="1"/>
  <c r="F2560"/>
  <c r="F2559"/>
  <c r="P2559" s="1"/>
  <c r="Q2559" s="1"/>
  <c r="F2558"/>
  <c r="P2558" s="1"/>
  <c r="F2557"/>
  <c r="P2557" s="1"/>
  <c r="F2556"/>
  <c r="P2556" s="1"/>
  <c r="F2555"/>
  <c r="P2555" s="1"/>
  <c r="Q2555" s="1"/>
  <c r="F2554"/>
  <c r="P2554" s="1"/>
  <c r="F2553"/>
  <c r="P2553" s="1"/>
  <c r="F2552"/>
  <c r="P2552" s="1"/>
  <c r="Q2552" s="1"/>
  <c r="F2550"/>
  <c r="P2550" s="1"/>
  <c r="Q2550" s="1"/>
  <c r="F2549"/>
  <c r="P2549" s="1"/>
  <c r="F2548"/>
  <c r="P2548" s="1"/>
  <c r="F2547"/>
  <c r="P2547" s="1"/>
  <c r="F2546"/>
  <c r="P2546" s="1"/>
  <c r="Q2546" s="1"/>
  <c r="F2545"/>
  <c r="P2545" s="1"/>
  <c r="F2544"/>
  <c r="P2544" s="1"/>
  <c r="F2542"/>
  <c r="P2542" s="1"/>
  <c r="F2541"/>
  <c r="P2541" s="1"/>
  <c r="F2540"/>
  <c r="P2540" s="1"/>
  <c r="F2510"/>
  <c r="P2510" s="1"/>
  <c r="F2507"/>
  <c r="P2507" s="1"/>
  <c r="F2506"/>
  <c r="P2506" s="1"/>
  <c r="F2505"/>
  <c r="P2505" s="1"/>
  <c r="F2504"/>
  <c r="P2504" s="1"/>
  <c r="F2503"/>
  <c r="P2503" s="1"/>
  <c r="Q2503" s="1"/>
  <c r="F2501"/>
  <c r="P2501" s="1"/>
  <c r="Q2501" s="1"/>
  <c r="F2500"/>
  <c r="Q2500" s="1"/>
  <c r="F2499"/>
  <c r="Q2499" s="1"/>
  <c r="F2498"/>
  <c r="P2498" s="1"/>
  <c r="F2497"/>
  <c r="Q2497" s="1"/>
  <c r="F2496"/>
  <c r="P2496" s="1"/>
  <c r="F2495"/>
  <c r="P2495" s="1"/>
  <c r="F2494"/>
  <c r="P2494" s="1"/>
  <c r="F2493"/>
  <c r="F2492"/>
  <c r="P2492" s="1"/>
  <c r="F2491"/>
  <c r="Q2491" s="1"/>
  <c r="F2490"/>
  <c r="P2490" s="1"/>
  <c r="F2489"/>
  <c r="P2489" s="1"/>
  <c r="Q2489" s="1"/>
  <c r="F2488"/>
  <c r="P2488" s="1"/>
  <c r="F2487"/>
  <c r="P2487" s="1"/>
  <c r="F2486"/>
  <c r="P2486" s="1"/>
  <c r="F2485"/>
  <c r="P2485" s="1"/>
  <c r="F2484"/>
  <c r="P2484" s="1"/>
  <c r="F2483"/>
  <c r="P2483" s="1"/>
  <c r="F2482"/>
  <c r="P2482" s="1"/>
  <c r="F2481"/>
  <c r="P2481" s="1"/>
  <c r="F2480"/>
  <c r="F2479"/>
  <c r="F2478"/>
  <c r="F2477"/>
  <c r="F2476"/>
  <c r="F2475"/>
  <c r="F2473"/>
  <c r="Q2473" s="1"/>
  <c r="F2472"/>
  <c r="P2472" s="1"/>
  <c r="Q2472" s="1"/>
  <c r="F2471"/>
  <c r="F2470"/>
  <c r="P2470" s="1"/>
  <c r="F2469"/>
  <c r="F2468"/>
  <c r="P2468" s="1"/>
  <c r="F2467"/>
  <c r="P2467" s="1"/>
  <c r="F2466"/>
  <c r="P2466" s="1"/>
  <c r="F2465"/>
  <c r="P2465" s="1"/>
  <c r="F2464"/>
  <c r="P2464" s="1"/>
  <c r="Q2464" s="1"/>
  <c r="F2463"/>
  <c r="P2463" s="1"/>
  <c r="F2462"/>
  <c r="P2462" s="1"/>
  <c r="F2461"/>
  <c r="F2459"/>
  <c r="P2459" s="1"/>
  <c r="F2458"/>
  <c r="P2458" s="1"/>
  <c r="F2457"/>
  <c r="P2457" s="1"/>
  <c r="F2456"/>
  <c r="F2455"/>
  <c r="P2455" s="1"/>
  <c r="Q2455" s="1"/>
  <c r="F2454"/>
  <c r="F2453"/>
  <c r="P2453" s="1"/>
  <c r="F2452"/>
  <c r="P2452" s="1"/>
  <c r="F2451"/>
  <c r="P2451" s="1"/>
  <c r="F2450"/>
  <c r="P2450" s="1"/>
  <c r="F2449"/>
  <c r="Q2449" s="1"/>
  <c r="F2448"/>
  <c r="F2447"/>
  <c r="P2447" s="1"/>
  <c r="F2443"/>
  <c r="P2443" s="1"/>
  <c r="F2442"/>
  <c r="P2442" s="1"/>
  <c r="F2441"/>
  <c r="P2441" s="1"/>
  <c r="F2440"/>
  <c r="P2440" s="1"/>
  <c r="F2439"/>
  <c r="P2439" s="1"/>
  <c r="F2438"/>
  <c r="P2438" s="1"/>
  <c r="F2437"/>
  <c r="P2437" s="1"/>
  <c r="F2436"/>
  <c r="P2436" s="1"/>
  <c r="F2435"/>
  <c r="P2435" s="1"/>
  <c r="F2434"/>
  <c r="F2433"/>
  <c r="P2433" s="1"/>
  <c r="F2432"/>
  <c r="P2432" s="1"/>
  <c r="Q2432" s="1"/>
  <c r="F2431"/>
  <c r="P2431" s="1"/>
  <c r="F2430"/>
  <c r="P2430" s="1"/>
  <c r="F2429"/>
  <c r="P2429" s="1"/>
  <c r="F2428"/>
  <c r="F2427"/>
  <c r="P2427" s="1"/>
  <c r="F2426"/>
  <c r="P2426" s="1"/>
  <c r="F2425"/>
  <c r="P2425" s="1"/>
  <c r="F2424"/>
  <c r="P2424" s="1"/>
  <c r="Q2424" s="1"/>
  <c r="F2423"/>
  <c r="F2422"/>
  <c r="P2422" s="1"/>
  <c r="F2421"/>
  <c r="F2420"/>
  <c r="P2420" s="1"/>
  <c r="F2419"/>
  <c r="P2419" s="1"/>
  <c r="F2411"/>
  <c r="P2411" s="1"/>
  <c r="Q2411" s="1"/>
  <c r="F2410"/>
  <c r="P2410" s="1"/>
  <c r="F2409"/>
  <c r="P2409" s="1"/>
  <c r="F2408"/>
  <c r="P2408" s="1"/>
  <c r="F2407"/>
  <c r="P2407" s="1"/>
  <c r="F2406"/>
  <c r="P2406" s="1"/>
  <c r="F2404"/>
  <c r="P2404" s="1"/>
  <c r="F2403"/>
  <c r="P2403" s="1"/>
  <c r="F2402"/>
  <c r="P2402" s="1"/>
  <c r="F2401"/>
  <c r="P2401" s="1"/>
  <c r="F2400"/>
  <c r="F2399"/>
  <c r="P2399" s="1"/>
  <c r="F2396"/>
  <c r="P2396" s="1"/>
  <c r="F2395"/>
  <c r="P2395" s="1"/>
  <c r="F2394"/>
  <c r="P2394" s="1"/>
  <c r="F2393"/>
  <c r="P2393" s="1"/>
  <c r="F2392"/>
  <c r="F2391"/>
  <c r="P2391" s="1"/>
  <c r="F2390"/>
  <c r="F2389"/>
  <c r="P2389" s="1"/>
  <c r="F2388"/>
  <c r="P2388" s="1"/>
  <c r="F2387"/>
  <c r="P2387" s="1"/>
  <c r="F2386"/>
  <c r="P2386" s="1"/>
  <c r="F2385"/>
  <c r="P2385" s="1"/>
  <c r="F2383"/>
  <c r="P2383" s="1"/>
  <c r="F2382"/>
  <c r="P2382" s="1"/>
  <c r="F2381"/>
  <c r="F2380"/>
  <c r="P2380" s="1"/>
  <c r="F2379"/>
  <c r="F2378"/>
  <c r="F2373"/>
  <c r="P2373" s="1"/>
  <c r="F2372"/>
  <c r="P2372" s="1"/>
  <c r="F2371"/>
  <c r="P2371" s="1"/>
  <c r="F2370"/>
  <c r="P2370" s="1"/>
  <c r="F2369"/>
  <c r="P2369" s="1"/>
  <c r="F2368"/>
  <c r="P2368" s="1"/>
  <c r="F2367"/>
  <c r="P2367" s="1"/>
  <c r="F2366"/>
  <c r="P2366" s="1"/>
  <c r="F2365"/>
  <c r="F2364"/>
  <c r="F2363"/>
  <c r="P2363" s="1"/>
  <c r="F2359"/>
  <c r="P2359" s="1"/>
  <c r="F2358"/>
  <c r="P2358" s="1"/>
  <c r="F2357"/>
  <c r="P2357" s="1"/>
  <c r="F2356"/>
  <c r="P2356" s="1"/>
  <c r="F2355"/>
  <c r="P2355" s="1"/>
  <c r="F2354"/>
  <c r="P2354" s="1"/>
  <c r="F2353"/>
  <c r="P2353" s="1"/>
  <c r="F2352"/>
  <c r="P2352" s="1"/>
  <c r="F2351"/>
  <c r="P2351" s="1"/>
  <c r="F2350"/>
  <c r="F2349"/>
  <c r="P2349" s="1"/>
  <c r="F2348"/>
  <c r="F2347"/>
  <c r="P2347" s="1"/>
  <c r="F2346"/>
  <c r="P2346" s="1"/>
  <c r="F2345"/>
  <c r="P2345" s="1"/>
  <c r="F2344"/>
  <c r="P2344" s="1"/>
  <c r="F2343"/>
  <c r="P2343" s="1"/>
  <c r="F2342"/>
  <c r="P2342" s="1"/>
  <c r="F2341"/>
  <c r="P2341" s="1"/>
  <c r="F2340"/>
  <c r="P2340" s="1"/>
  <c r="F2339"/>
  <c r="P2339" s="1"/>
  <c r="F2338"/>
  <c r="P2338" s="1"/>
  <c r="F2337"/>
  <c r="P2337" s="1"/>
  <c r="F2336"/>
  <c r="P2336" s="1"/>
  <c r="F2335"/>
  <c r="P2335" s="1"/>
  <c r="F2332"/>
  <c r="P2332" s="1"/>
  <c r="F2331"/>
  <c r="P2331" s="1"/>
  <c r="F2330"/>
  <c r="P2330" s="1"/>
  <c r="F2329"/>
  <c r="P2329" s="1"/>
  <c r="F2328"/>
  <c r="P2328" s="1"/>
  <c r="F2327"/>
  <c r="P2327" s="1"/>
  <c r="F2326"/>
  <c r="F2325"/>
  <c r="P2325" s="1"/>
  <c r="F2324"/>
  <c r="P2324" s="1"/>
  <c r="F2323"/>
  <c r="P2323" s="1"/>
  <c r="F2322"/>
  <c r="F2321"/>
  <c r="P2321" s="1"/>
  <c r="F2320"/>
  <c r="F2319"/>
  <c r="P2319" s="1"/>
  <c r="F2318"/>
  <c r="P2318" s="1"/>
  <c r="F2317"/>
  <c r="P2317" s="1"/>
  <c r="F2316"/>
  <c r="P2316" s="1"/>
  <c r="F2315"/>
  <c r="P2315" s="1"/>
  <c r="F2314"/>
  <c r="P2314" s="1"/>
  <c r="F2313"/>
  <c r="P2313" s="1"/>
  <c r="F2312"/>
  <c r="F2311"/>
  <c r="P2311" s="1"/>
  <c r="F2310"/>
  <c r="P2310" s="1"/>
  <c r="F2309"/>
  <c r="P2309" s="1"/>
  <c r="F2308"/>
  <c r="P2308" s="1"/>
  <c r="F2307"/>
  <c r="P2307" s="1"/>
  <c r="F2306"/>
  <c r="P2306" s="1"/>
  <c r="F2305"/>
  <c r="P2305" s="1"/>
  <c r="F2304"/>
  <c r="F2303"/>
  <c r="P2303" s="1"/>
  <c r="F2302"/>
  <c r="P2302" s="1"/>
  <c r="F2301"/>
  <c r="P2301" s="1"/>
  <c r="F2300"/>
  <c r="P2300" s="1"/>
  <c r="F2299"/>
  <c r="F2298"/>
  <c r="P2298" s="1"/>
  <c r="F2297"/>
  <c r="P2297" s="1"/>
  <c r="F2296"/>
  <c r="F2295"/>
  <c r="P2295" s="1"/>
  <c r="F2294"/>
  <c r="P2294" s="1"/>
  <c r="F2293"/>
  <c r="P2293" s="1"/>
  <c r="F2292"/>
  <c r="F2291"/>
  <c r="F2290"/>
  <c r="P2290" s="1"/>
  <c r="F2289"/>
  <c r="F2288"/>
  <c r="P2288" s="1"/>
  <c r="F2287"/>
  <c r="P2287" s="1"/>
  <c r="F2286"/>
  <c r="P2286" s="1"/>
  <c r="F2285"/>
  <c r="P2285" s="1"/>
  <c r="F2284"/>
  <c r="P2284" s="1"/>
  <c r="F2283"/>
  <c r="P2283" s="1"/>
  <c r="F2282"/>
  <c r="P2282" s="1"/>
  <c r="F2279"/>
  <c r="P2279" s="1"/>
  <c r="F2278"/>
  <c r="P2278" s="1"/>
  <c r="F2277"/>
  <c r="P2277" s="1"/>
  <c r="F2276"/>
  <c r="P2276" s="1"/>
  <c r="F2275"/>
  <c r="P2275" s="1"/>
  <c r="F2274"/>
  <c r="P2274" s="1"/>
  <c r="F2273"/>
  <c r="P2273" s="1"/>
  <c r="F2272"/>
  <c r="P2272" s="1"/>
  <c r="F2271"/>
  <c r="P2271" s="1"/>
  <c r="F2270"/>
  <c r="P2270" s="1"/>
  <c r="F2269"/>
  <c r="P2269" s="1"/>
  <c r="F2268"/>
  <c r="P2268" s="1"/>
  <c r="F2267"/>
  <c r="P2267" s="1"/>
  <c r="F2266"/>
  <c r="F2265"/>
  <c r="P2265" s="1"/>
  <c r="F2264"/>
  <c r="P2264" s="1"/>
  <c r="F2263"/>
  <c r="P2263" s="1"/>
  <c r="F2262"/>
  <c r="F2261"/>
  <c r="F2260"/>
  <c r="P2260" s="1"/>
  <c r="F2259"/>
  <c r="P2259" s="1"/>
  <c r="F2258"/>
  <c r="P2258" s="1"/>
  <c r="F2257"/>
  <c r="P2257" s="1"/>
  <c r="F2256"/>
  <c r="P2256" s="1"/>
  <c r="F2255"/>
  <c r="F2254"/>
  <c r="P2254" s="1"/>
  <c r="F2253"/>
  <c r="P2253" s="1"/>
  <c r="F2252"/>
  <c r="P2252" s="1"/>
  <c r="F2251"/>
  <c r="P2251" s="1"/>
  <c r="F2250"/>
  <c r="P2250" s="1"/>
  <c r="F2249"/>
  <c r="P2249" s="1"/>
  <c r="F2248"/>
  <c r="P2248" s="1"/>
  <c r="F2247"/>
  <c r="P2247" s="1"/>
  <c r="F2246"/>
  <c r="P2246" s="1"/>
  <c r="F2245"/>
  <c r="P2245" s="1"/>
  <c r="F2244"/>
  <c r="P2244" s="1"/>
  <c r="F2243"/>
  <c r="P2243" s="1"/>
  <c r="F2242"/>
  <c r="P2242" s="1"/>
  <c r="F2241"/>
  <c r="P2241" s="1"/>
  <c r="F2240"/>
  <c r="P2240" s="1"/>
  <c r="F2239"/>
  <c r="P2239" s="1"/>
  <c r="F2238"/>
  <c r="P2238" s="1"/>
  <c r="F2237"/>
  <c r="P2237" s="1"/>
  <c r="F2236"/>
  <c r="P2236" s="1"/>
  <c r="F2234"/>
  <c r="P2234" s="1"/>
  <c r="F2233"/>
  <c r="P2233" s="1"/>
  <c r="F2232"/>
  <c r="P2232" s="1"/>
  <c r="F2231"/>
  <c r="P2231" s="1"/>
  <c r="F2230"/>
  <c r="P2230" s="1"/>
  <c r="F2229"/>
  <c r="P2229" s="1"/>
  <c r="F2228"/>
  <c r="P2228" s="1"/>
  <c r="F2227"/>
  <c r="P2227" s="1"/>
  <c r="F2226"/>
  <c r="P2226" s="1"/>
  <c r="F2225"/>
  <c r="P2225" s="1"/>
  <c r="F2224"/>
  <c r="P2224" s="1"/>
  <c r="F2223"/>
  <c r="P2223" s="1"/>
  <c r="F2222"/>
  <c r="P2222" s="1"/>
  <c r="F2221"/>
  <c r="P2221" s="1"/>
  <c r="F2220"/>
  <c r="P2220" s="1"/>
  <c r="F2219"/>
  <c r="P2219" s="1"/>
  <c r="F2218"/>
  <c r="Q2218" s="1"/>
  <c r="F2217"/>
  <c r="Q2217" s="1"/>
  <c r="F2216"/>
  <c r="P2216" s="1"/>
  <c r="Q2216" s="1"/>
  <c r="F2215"/>
  <c r="P2215" s="1"/>
  <c r="F2214"/>
  <c r="P2214" s="1"/>
  <c r="F2213"/>
  <c r="P2213" s="1"/>
  <c r="Q2213" s="1"/>
  <c r="F2212"/>
  <c r="P2212" s="1"/>
  <c r="Q2212" s="1"/>
  <c r="F2211"/>
  <c r="P2211" s="1"/>
  <c r="F2210"/>
  <c r="P2210" s="1"/>
  <c r="F2209"/>
  <c r="P2209" s="1"/>
  <c r="F2208"/>
  <c r="P2208" s="1"/>
  <c r="Q2208" s="1"/>
  <c r="F2207"/>
  <c r="P2207" s="1"/>
  <c r="F2206"/>
  <c r="P2206" s="1"/>
  <c r="F2205"/>
  <c r="P2205" s="1"/>
  <c r="Q2205" s="1"/>
  <c r="F2204"/>
  <c r="Q2204" s="1"/>
  <c r="F2203"/>
  <c r="F2202"/>
  <c r="P2202" s="1"/>
  <c r="F2201"/>
  <c r="P2201" s="1"/>
  <c r="Q2201" s="1"/>
  <c r="F2200"/>
  <c r="P2200" s="1"/>
  <c r="F2199"/>
  <c r="P2199" s="1"/>
  <c r="F2198"/>
  <c r="P2198" s="1"/>
  <c r="F2197"/>
  <c r="P2197" s="1"/>
  <c r="Q2197" s="1"/>
  <c r="F2196"/>
  <c r="P2196" s="1"/>
  <c r="F2195"/>
  <c r="P2195" s="1"/>
  <c r="F2194"/>
  <c r="P2194" s="1"/>
  <c r="F2193"/>
  <c r="P2193" s="1"/>
  <c r="F2192"/>
  <c r="P2192" s="1"/>
  <c r="F2191"/>
  <c r="P2191" s="1"/>
  <c r="F2190"/>
  <c r="P2190" s="1"/>
  <c r="F2189"/>
  <c r="P2189" s="1"/>
  <c r="Q2189" s="1"/>
  <c r="F2188"/>
  <c r="F2187"/>
  <c r="P2187" s="1"/>
  <c r="F2186"/>
  <c r="P2186" s="1"/>
  <c r="F2185"/>
  <c r="P2185" s="1"/>
  <c r="Q2185" s="1"/>
  <c r="F2184"/>
  <c r="P2184" s="1"/>
  <c r="F2183"/>
  <c r="P2183" s="1"/>
  <c r="F2182"/>
  <c r="P2182" s="1"/>
  <c r="F2181"/>
  <c r="P2181" s="1"/>
  <c r="Q2181" s="1"/>
  <c r="F2179"/>
  <c r="P2179" s="1"/>
  <c r="F2178"/>
  <c r="P2178" s="1"/>
  <c r="F2177"/>
  <c r="P2177" s="1"/>
  <c r="F2176"/>
  <c r="P2176" s="1"/>
  <c r="Q2176" s="1"/>
  <c r="F2175"/>
  <c r="P2175" s="1"/>
  <c r="F2174"/>
  <c r="P2174" s="1"/>
  <c r="F2173"/>
  <c r="P2173" s="1"/>
  <c r="F2172"/>
  <c r="P2172" s="1"/>
  <c r="Q2172" s="1"/>
  <c r="F2171"/>
  <c r="P2171" s="1"/>
  <c r="Q2171" s="1"/>
  <c r="F2170"/>
  <c r="P2170" s="1"/>
  <c r="F2169"/>
  <c r="P2169" s="1"/>
  <c r="F2168"/>
  <c r="F2167"/>
  <c r="F2166"/>
  <c r="P2166" s="1"/>
  <c r="F2165"/>
  <c r="P2165" s="1"/>
  <c r="F2164"/>
  <c r="P2164" s="1"/>
  <c r="Q2164" s="1"/>
  <c r="F2163"/>
  <c r="P2163" s="1"/>
  <c r="F2162"/>
  <c r="P2162" s="1"/>
  <c r="F2161"/>
  <c r="P2161" s="1"/>
  <c r="F2160"/>
  <c r="P2160" s="1"/>
  <c r="Q2160" s="1"/>
  <c r="F2159"/>
  <c r="P2159" s="1"/>
  <c r="F2158"/>
  <c r="P2158" s="1"/>
  <c r="F2157"/>
  <c r="P2157" s="1"/>
  <c r="F2156"/>
  <c r="P2156" s="1"/>
  <c r="Q2156" s="1"/>
  <c r="F2155"/>
  <c r="P2155" s="1"/>
  <c r="F2154"/>
  <c r="P2154" s="1"/>
  <c r="F2153"/>
  <c r="P2153" s="1"/>
  <c r="F2152"/>
  <c r="P2152" s="1"/>
  <c r="F2151"/>
  <c r="P2151" s="1"/>
  <c r="Q2151" s="1"/>
  <c r="F2150"/>
  <c r="P2150" s="1"/>
  <c r="F2149"/>
  <c r="P2149" s="1"/>
  <c r="F2148"/>
  <c r="P2148" s="1"/>
  <c r="Q2148" s="1"/>
  <c r="F2146"/>
  <c r="F2145"/>
  <c r="F2144"/>
  <c r="Q2144" s="1"/>
  <c r="F2143"/>
  <c r="P2143" s="1"/>
  <c r="Q2143" s="1"/>
  <c r="F2142"/>
  <c r="Q2142" s="1"/>
  <c r="F2141"/>
  <c r="Q2141" s="1"/>
  <c r="F2140"/>
  <c r="Q2140" s="1"/>
  <c r="F2138"/>
  <c r="P2138" s="1"/>
  <c r="F2137"/>
  <c r="P2137" s="1"/>
  <c r="F2136"/>
  <c r="P2136" s="1"/>
  <c r="F2135"/>
  <c r="F2134"/>
  <c r="P2134" s="1"/>
  <c r="F2133"/>
  <c r="P2133" s="1"/>
  <c r="F2131"/>
  <c r="P2131" s="1"/>
  <c r="F2130"/>
  <c r="P2130" s="1"/>
  <c r="F2129"/>
  <c r="P2129" s="1"/>
  <c r="F2128"/>
  <c r="P2128" s="1"/>
  <c r="F2127"/>
  <c r="P2127" s="1"/>
  <c r="F2126"/>
  <c r="P2126" s="1"/>
  <c r="F2125"/>
  <c r="P2125" s="1"/>
  <c r="Q2125" s="1"/>
  <c r="F2124"/>
  <c r="P2124" s="1"/>
  <c r="F2123"/>
  <c r="P2123" s="1"/>
  <c r="F2122"/>
  <c r="P2122" s="1"/>
  <c r="F2121"/>
  <c r="P2121" s="1"/>
  <c r="F2120"/>
  <c r="P2120" s="1"/>
  <c r="F2119"/>
  <c r="P2119" s="1"/>
  <c r="F2118"/>
  <c r="P2118" s="1"/>
  <c r="F2116"/>
  <c r="F2115"/>
  <c r="F2114"/>
  <c r="P2114" s="1"/>
  <c r="F2113"/>
  <c r="P2113" s="1"/>
  <c r="F2112"/>
  <c r="F2111"/>
  <c r="F2110"/>
  <c r="P2110" s="1"/>
  <c r="F2109"/>
  <c r="P2109" s="1"/>
  <c r="F2108"/>
  <c r="P2108" s="1"/>
  <c r="Q2108" s="1"/>
  <c r="F2107"/>
  <c r="P2107" s="1"/>
  <c r="F2106"/>
  <c r="P2106" s="1"/>
  <c r="F2105"/>
  <c r="P2105" s="1"/>
  <c r="F2104"/>
  <c r="P2104" s="1"/>
  <c r="F2103"/>
  <c r="P2103" s="1"/>
  <c r="F2102"/>
  <c r="P2102" s="1"/>
  <c r="F2101"/>
  <c r="F2100"/>
  <c r="P2100" s="1"/>
  <c r="Q2100" s="1"/>
  <c r="F2099"/>
  <c r="P2099" s="1"/>
  <c r="F2098"/>
  <c r="P2098" s="1"/>
  <c r="F2097"/>
  <c r="P2097" s="1"/>
  <c r="F2096"/>
  <c r="P2096" s="1"/>
  <c r="Q2096" s="1"/>
  <c r="F2095"/>
  <c r="P2095" s="1"/>
  <c r="F2094"/>
  <c r="P2094" s="1"/>
  <c r="F2093"/>
  <c r="F2092"/>
  <c r="P2092" s="1"/>
  <c r="Q2092" s="1"/>
  <c r="F2091"/>
  <c r="P2091" s="1"/>
  <c r="F2090"/>
  <c r="P2090" s="1"/>
  <c r="F2089"/>
  <c r="F2088"/>
  <c r="F2087"/>
  <c r="P2087" s="1"/>
  <c r="F2086"/>
  <c r="P2086" s="1"/>
  <c r="F2085"/>
  <c r="P2085" s="1"/>
  <c r="F2084"/>
  <c r="P2084" s="1"/>
  <c r="F2083"/>
  <c r="P2083" s="1"/>
  <c r="F2082"/>
  <c r="F2081"/>
  <c r="P2081" s="1"/>
  <c r="F2080"/>
  <c r="P2080" s="1"/>
  <c r="F2079"/>
  <c r="P2079" s="1"/>
  <c r="F2078"/>
  <c r="P2078" s="1"/>
  <c r="F2077"/>
  <c r="P2077" s="1"/>
  <c r="F2076"/>
  <c r="P2076" s="1"/>
  <c r="Q2076" s="1"/>
  <c r="F2075"/>
  <c r="P2075" s="1"/>
  <c r="F2074"/>
  <c r="P2074" s="1"/>
  <c r="F2073"/>
  <c r="P2073" s="1"/>
  <c r="F2072"/>
  <c r="P2072" s="1"/>
  <c r="F2071"/>
  <c r="P2071" s="1"/>
  <c r="F2070"/>
  <c r="P2070" s="1"/>
  <c r="F2069"/>
  <c r="P2069" s="1"/>
  <c r="F2068"/>
  <c r="P2068" s="1"/>
  <c r="F2067"/>
  <c r="P2067" s="1"/>
  <c r="F2066"/>
  <c r="P2066" s="1"/>
  <c r="F2065"/>
  <c r="P2065" s="1"/>
  <c r="F2064"/>
  <c r="P2064" s="1"/>
  <c r="F2063"/>
  <c r="F2062"/>
  <c r="F2061"/>
  <c r="P2061" s="1"/>
  <c r="F2060"/>
  <c r="P2060" s="1"/>
  <c r="F2059"/>
  <c r="P2059" s="1"/>
  <c r="F2058"/>
  <c r="P2058" s="1"/>
  <c r="F2056"/>
  <c r="Q2056" s="1"/>
  <c r="F2055"/>
  <c r="P2055" s="1"/>
  <c r="F2054"/>
  <c r="F2053"/>
  <c r="P2053" s="1"/>
  <c r="F2052"/>
  <c r="P2052" s="1"/>
  <c r="F2051"/>
  <c r="P2051" s="1"/>
  <c r="F2050"/>
  <c r="P2050" s="1"/>
  <c r="F2049"/>
  <c r="P2049" s="1"/>
  <c r="F2048"/>
  <c r="F2047"/>
  <c r="F2046"/>
  <c r="F2045"/>
  <c r="P2045" s="1"/>
  <c r="F2044"/>
  <c r="P2044" s="1"/>
  <c r="F2043"/>
  <c r="Q2043" s="1"/>
  <c r="F2042"/>
  <c r="Q2042" s="1"/>
  <c r="F2041"/>
  <c r="P2041" s="1"/>
  <c r="F2040"/>
  <c r="P2040" s="1"/>
  <c r="F2039"/>
  <c r="P2039" s="1"/>
  <c r="F2038"/>
  <c r="P2038" s="1"/>
  <c r="F2037"/>
  <c r="P2037" s="1"/>
  <c r="F2036"/>
  <c r="P2036" s="1"/>
  <c r="F2035"/>
  <c r="P2035" s="1"/>
  <c r="F2034"/>
  <c r="F2033"/>
  <c r="P2033" s="1"/>
  <c r="F2032"/>
  <c r="P2032" s="1"/>
  <c r="F2031"/>
  <c r="F2030"/>
  <c r="F2029"/>
  <c r="F2028"/>
  <c r="F2027"/>
  <c r="F2026"/>
  <c r="F2024"/>
  <c r="P2024" s="1"/>
  <c r="F2023"/>
  <c r="P2023" s="1"/>
  <c r="F2022"/>
  <c r="P2022" s="1"/>
  <c r="F2021"/>
  <c r="P2021" s="1"/>
  <c r="F2020"/>
  <c r="P2020" s="1"/>
  <c r="F2019"/>
  <c r="P2019" s="1"/>
  <c r="F2018"/>
  <c r="P2018" s="1"/>
  <c r="F2017"/>
  <c r="P2017" s="1"/>
  <c r="F2016"/>
  <c r="F2015"/>
  <c r="P2015" s="1"/>
  <c r="F2014"/>
  <c r="P2014" s="1"/>
  <c r="Q2014" s="1"/>
  <c r="F2013"/>
  <c r="P2013" s="1"/>
  <c r="F2012"/>
  <c r="P2012" s="1"/>
  <c r="F2011"/>
  <c r="P2011" s="1"/>
  <c r="F2010"/>
  <c r="P2010" s="1"/>
  <c r="F2009"/>
  <c r="P2009" s="1"/>
  <c r="F2008"/>
  <c r="F2007"/>
  <c r="P2007" s="1"/>
  <c r="F2006"/>
  <c r="P2006" s="1"/>
  <c r="F2005"/>
  <c r="P2005" s="1"/>
  <c r="F2004"/>
  <c r="P2004" s="1"/>
  <c r="F2003"/>
  <c r="P2003" s="1"/>
  <c r="F2002"/>
  <c r="P2002" s="1"/>
  <c r="Q2002" s="1"/>
  <c r="F2001"/>
  <c r="P2001" s="1"/>
  <c r="F2000"/>
  <c r="F1999"/>
  <c r="P1999" s="1"/>
  <c r="F1998"/>
  <c r="P1998" s="1"/>
  <c r="F1997"/>
  <c r="P1997" s="1"/>
  <c r="F1996"/>
  <c r="F1995"/>
  <c r="P1995" s="1"/>
  <c r="F1994"/>
  <c r="P1994" s="1"/>
  <c r="F1993"/>
  <c r="P1993" s="1"/>
  <c r="F1992"/>
  <c r="P1992" s="1"/>
  <c r="F1991"/>
  <c r="P1991" s="1"/>
  <c r="F1990"/>
  <c r="P1990" s="1"/>
  <c r="F1989"/>
  <c r="P1989" s="1"/>
  <c r="F1988"/>
  <c r="F1987"/>
  <c r="P1987" s="1"/>
  <c r="F1986"/>
  <c r="P1986" s="1"/>
  <c r="F1985"/>
  <c r="P1985" s="1"/>
  <c r="F1984"/>
  <c r="F1983"/>
  <c r="P1983" s="1"/>
  <c r="F1982"/>
  <c r="P1982" s="1"/>
  <c r="Q1982" s="1"/>
  <c r="F1981"/>
  <c r="P1981" s="1"/>
  <c r="F1980"/>
  <c r="P1980" s="1"/>
  <c r="F1979"/>
  <c r="P1979" s="1"/>
  <c r="F1978"/>
  <c r="P1978" s="1"/>
  <c r="F1977"/>
  <c r="F1976"/>
  <c r="P1976" s="1"/>
  <c r="F1975"/>
  <c r="P1975" s="1"/>
  <c r="F1974"/>
  <c r="P1974" s="1"/>
  <c r="Q1974" s="1"/>
  <c r="F1973"/>
  <c r="Q1973" s="1"/>
  <c r="F1972"/>
  <c r="P1972" s="1"/>
  <c r="F1971"/>
  <c r="P1971" s="1"/>
  <c r="F1970"/>
  <c r="P1970" s="1"/>
  <c r="F1969"/>
  <c r="P1969" s="1"/>
  <c r="F1968"/>
  <c r="P1968" s="1"/>
  <c r="F1967"/>
  <c r="P1967" s="1"/>
  <c r="F1966"/>
  <c r="P1966" s="1"/>
  <c r="F1965"/>
  <c r="P1965" s="1"/>
  <c r="F1964"/>
  <c r="P1964" s="1"/>
  <c r="F1963"/>
  <c r="P1963" s="1"/>
  <c r="F1962"/>
  <c r="P1962" s="1"/>
  <c r="F1961"/>
  <c r="P1961" s="1"/>
  <c r="F1960"/>
  <c r="P1960" s="1"/>
  <c r="F1959"/>
  <c r="P1959" s="1"/>
  <c r="F1958"/>
  <c r="P1958" s="1"/>
  <c r="F1957"/>
  <c r="P1957" s="1"/>
  <c r="F1956"/>
  <c r="P1956" s="1"/>
  <c r="F1955"/>
  <c r="P1955" s="1"/>
  <c r="F1954"/>
  <c r="P1954" s="1"/>
  <c r="F1952"/>
  <c r="P1952" s="1"/>
  <c r="F1951"/>
  <c r="P1951" s="1"/>
  <c r="F1950"/>
  <c r="P1950" s="1"/>
  <c r="F1949"/>
  <c r="P1949" s="1"/>
  <c r="F1948"/>
  <c r="P1948" s="1"/>
  <c r="F1947"/>
  <c r="P1947" s="1"/>
  <c r="F1946"/>
  <c r="P1946" s="1"/>
  <c r="F1945"/>
  <c r="P1945" s="1"/>
  <c r="F1944"/>
  <c r="P1944" s="1"/>
  <c r="F1943"/>
  <c r="F1942"/>
  <c r="P1942" s="1"/>
  <c r="F1941"/>
  <c r="P1941" s="1"/>
  <c r="F1940"/>
  <c r="P1940" s="1"/>
  <c r="F1939"/>
  <c r="P1939" s="1"/>
  <c r="F1938"/>
  <c r="P1938" s="1"/>
  <c r="F1937"/>
  <c r="P1937" s="1"/>
  <c r="F1936"/>
  <c r="P1936" s="1"/>
  <c r="F1935"/>
  <c r="P1935" s="1"/>
  <c r="F1934"/>
  <c r="P1934" s="1"/>
  <c r="F1933"/>
  <c r="P1933" s="1"/>
  <c r="F1932"/>
  <c r="P1932" s="1"/>
  <c r="F1931"/>
  <c r="P1931" s="1"/>
  <c r="F1930"/>
  <c r="P1930" s="1"/>
  <c r="F1929"/>
  <c r="P1929" s="1"/>
  <c r="F1928"/>
  <c r="P1928" s="1"/>
  <c r="F1927"/>
  <c r="F1926"/>
  <c r="P1926" s="1"/>
  <c r="F1925"/>
  <c r="P1925" s="1"/>
  <c r="F1924"/>
  <c r="P1924" s="1"/>
  <c r="F1923"/>
  <c r="P1923" s="1"/>
  <c r="F1922"/>
  <c r="P1922" s="1"/>
  <c r="F1921"/>
  <c r="P1921" s="1"/>
  <c r="F1920"/>
  <c r="P1920" s="1"/>
  <c r="F1918"/>
  <c r="P1918" s="1"/>
  <c r="F1917"/>
  <c r="P1917" s="1"/>
  <c r="F1916"/>
  <c r="P1916" s="1"/>
  <c r="F1915"/>
  <c r="P1915" s="1"/>
  <c r="F1914"/>
  <c r="P1914" s="1"/>
  <c r="F1913"/>
  <c r="P1913" s="1"/>
  <c r="F1912"/>
  <c r="P1912" s="1"/>
  <c r="F1911"/>
  <c r="F1910"/>
  <c r="P1910" s="1"/>
  <c r="F1909"/>
  <c r="F1908"/>
  <c r="P1908" s="1"/>
  <c r="F1907"/>
  <c r="P1907" s="1"/>
  <c r="F1906"/>
  <c r="P1906" s="1"/>
  <c r="F1905"/>
  <c r="P1905" s="1"/>
  <c r="F1904"/>
  <c r="P1904" s="1"/>
  <c r="F1903"/>
  <c r="P1903" s="1"/>
  <c r="F1902"/>
  <c r="P1902" s="1"/>
  <c r="F1901"/>
  <c r="P1901" s="1"/>
  <c r="F1900"/>
  <c r="P1900" s="1"/>
  <c r="F1899"/>
  <c r="P1899" s="1"/>
  <c r="F1898"/>
  <c r="P1898" s="1"/>
  <c r="F1897"/>
  <c r="P1897" s="1"/>
  <c r="F1896"/>
  <c r="P1896" s="1"/>
  <c r="F1895"/>
  <c r="P1895" s="1"/>
  <c r="F1894"/>
  <c r="P1894" s="1"/>
  <c r="F1893"/>
  <c r="P1893" s="1"/>
  <c r="F1892"/>
  <c r="P1892" s="1"/>
  <c r="F1891"/>
  <c r="P1891" s="1"/>
  <c r="F1890"/>
  <c r="P1890" s="1"/>
  <c r="F1889"/>
  <c r="P1889" s="1"/>
  <c r="F1888"/>
  <c r="P1888" s="1"/>
  <c r="F1881"/>
  <c r="P1881" s="1"/>
  <c r="F1880"/>
  <c r="P1880" s="1"/>
  <c r="F1879"/>
  <c r="P1879" s="1"/>
  <c r="F1877"/>
  <c r="P1877" s="1"/>
  <c r="F1875"/>
  <c r="P1875" s="1"/>
  <c r="F1874"/>
  <c r="P1874" s="1"/>
  <c r="F1873"/>
  <c r="P1873" s="1"/>
  <c r="F1872"/>
  <c r="F1871"/>
  <c r="P1871" s="1"/>
  <c r="F1870"/>
  <c r="P1870" s="1"/>
  <c r="F1868"/>
  <c r="P1868" s="1"/>
  <c r="F1867"/>
  <c r="P1867" s="1"/>
  <c r="F1866"/>
  <c r="P1866" s="1"/>
  <c r="F1865"/>
  <c r="P1865" s="1"/>
  <c r="F1864"/>
  <c r="Q1864" s="1"/>
  <c r="F1863"/>
  <c r="P1863" s="1"/>
  <c r="F1862"/>
  <c r="P1862" s="1"/>
  <c r="Q1862" s="1"/>
  <c r="F1861"/>
  <c r="P1861" s="1"/>
  <c r="F1860"/>
  <c r="P1860" s="1"/>
  <c r="F1859"/>
  <c r="P1859" s="1"/>
  <c r="Q1859" s="1"/>
  <c r="F1858"/>
  <c r="P1858" s="1"/>
  <c r="Q1858" s="1"/>
  <c r="F1857"/>
  <c r="P1857" s="1"/>
  <c r="F1856"/>
  <c r="P1856" s="1"/>
  <c r="Q1856" s="1"/>
  <c r="F1855"/>
  <c r="P1855" s="1"/>
  <c r="F1854"/>
  <c r="P1854" s="1"/>
  <c r="Q1854" s="1"/>
  <c r="F1852"/>
  <c r="P1852" s="1"/>
  <c r="F1851"/>
  <c r="P1851" s="1"/>
  <c r="F1850"/>
  <c r="P1850" s="1"/>
  <c r="Q1850" s="1"/>
  <c r="F1849"/>
  <c r="P1849" s="1"/>
  <c r="F1848"/>
  <c r="P1848" s="1"/>
  <c r="Q1848" s="1"/>
  <c r="F1847"/>
  <c r="P1847" s="1"/>
  <c r="Q1847" s="1"/>
  <c r="F1846"/>
  <c r="Q1846" s="1"/>
  <c r="F1845"/>
  <c r="Q1845" s="1"/>
  <c r="F1844"/>
  <c r="P1844" s="1"/>
  <c r="F1843"/>
  <c r="Q1843" s="1"/>
  <c r="F1842"/>
  <c r="P1842" s="1"/>
  <c r="Q1842" s="1"/>
  <c r="F1822"/>
  <c r="P1822" s="1"/>
  <c r="F1821"/>
  <c r="P1821" s="1"/>
  <c r="F1820"/>
  <c r="P1820" s="1"/>
  <c r="F1819"/>
  <c r="F1818"/>
  <c r="P1818" s="1"/>
  <c r="F1817"/>
  <c r="P1817" s="1"/>
  <c r="F1816"/>
  <c r="P1816" s="1"/>
  <c r="F1815"/>
  <c r="P1815" s="1"/>
  <c r="F1814"/>
  <c r="P1814" s="1"/>
  <c r="F1813"/>
  <c r="P1813" s="1"/>
  <c r="F1812"/>
  <c r="P1812" s="1"/>
  <c r="F1811"/>
  <c r="F1810"/>
  <c r="P1810" s="1"/>
  <c r="F1809"/>
  <c r="P1809" s="1"/>
  <c r="F1808"/>
  <c r="P1808" s="1"/>
  <c r="F1807"/>
  <c r="P1807" s="1"/>
  <c r="F1806"/>
  <c r="P1806" s="1"/>
  <c r="F1805"/>
  <c r="P1805" s="1"/>
  <c r="F1804"/>
  <c r="P1804" s="1"/>
  <c r="F1803"/>
  <c r="P1803" s="1"/>
  <c r="F1802"/>
  <c r="P1802" s="1"/>
  <c r="F1801"/>
  <c r="P1801" s="1"/>
  <c r="F1800"/>
  <c r="P1800" s="1"/>
  <c r="F1794"/>
  <c r="P1794" s="1"/>
  <c r="F1793"/>
  <c r="P1793" s="1"/>
  <c r="F1792"/>
  <c r="P1792" s="1"/>
  <c r="F1791"/>
  <c r="P1791" s="1"/>
  <c r="F1790"/>
  <c r="P1790" s="1"/>
  <c r="F1789"/>
  <c r="P1789" s="1"/>
  <c r="F1788"/>
  <c r="P1788" s="1"/>
  <c r="F1787"/>
  <c r="P1787" s="1"/>
  <c r="F1786"/>
  <c r="P1786" s="1"/>
  <c r="F1785"/>
  <c r="P1785" s="1"/>
  <c r="F1784"/>
  <c r="P1784" s="1"/>
  <c r="F1783"/>
  <c r="P1783" s="1"/>
  <c r="F1782"/>
  <c r="P1782" s="1"/>
  <c r="F1781"/>
  <c r="P1781" s="1"/>
  <c r="F1779"/>
  <c r="P1779" s="1"/>
  <c r="F1778"/>
  <c r="P1778" s="1"/>
  <c r="F1777"/>
  <c r="P1777" s="1"/>
  <c r="F1776"/>
  <c r="P1776" s="1"/>
  <c r="F1775"/>
  <c r="P1775" s="1"/>
  <c r="F1774"/>
  <c r="P1774" s="1"/>
  <c r="F1773"/>
  <c r="P1773" s="1"/>
  <c r="F1772"/>
  <c r="P1772" s="1"/>
  <c r="F1771"/>
  <c r="P1771" s="1"/>
  <c r="F1770"/>
  <c r="P1770" s="1"/>
  <c r="F1769"/>
  <c r="P1769" s="1"/>
  <c r="F1768"/>
  <c r="P1768" s="1"/>
  <c r="F1767"/>
  <c r="P1767" s="1"/>
  <c r="F1766"/>
  <c r="P1766" s="1"/>
  <c r="F1761"/>
  <c r="F1760"/>
  <c r="F1759"/>
  <c r="F1758"/>
  <c r="Q1758" s="1"/>
  <c r="F1756"/>
  <c r="F1755"/>
  <c r="P1755" s="1"/>
  <c r="F1754"/>
  <c r="P1754" s="1"/>
  <c r="F1753"/>
  <c r="P1753" s="1"/>
  <c r="F1752"/>
  <c r="P1752" s="1"/>
  <c r="F1751"/>
  <c r="P1751" s="1"/>
  <c r="F1750"/>
  <c r="P1750" s="1"/>
  <c r="F1749"/>
  <c r="P1749" s="1"/>
  <c r="F1748"/>
  <c r="P1748" s="1"/>
  <c r="F1747"/>
  <c r="P1747" s="1"/>
  <c r="F1735"/>
  <c r="Q1735" s="1"/>
  <c r="F1734"/>
  <c r="P1734" s="1"/>
  <c r="F1733"/>
  <c r="P1733" s="1"/>
  <c r="F1732"/>
  <c r="P1732" s="1"/>
  <c r="Q1732" s="1"/>
  <c r="F1731"/>
  <c r="P1731" s="1"/>
  <c r="F1730"/>
  <c r="P1730" s="1"/>
  <c r="F1729"/>
  <c r="P1729" s="1"/>
  <c r="F1728"/>
  <c r="P1728" s="1"/>
  <c r="F1727"/>
  <c r="Q1727" s="1"/>
  <c r="F1726"/>
  <c r="P1726" s="1"/>
  <c r="F1725"/>
  <c r="F1724"/>
  <c r="P1724" s="1"/>
  <c r="F1723"/>
  <c r="P1723" s="1"/>
  <c r="F1721"/>
  <c r="P1721" s="1"/>
  <c r="F1720"/>
  <c r="P1720" s="1"/>
  <c r="Q1720" s="1"/>
  <c r="F1719"/>
  <c r="P1719" s="1"/>
  <c r="F1718"/>
  <c r="P1718" s="1"/>
  <c r="F1717"/>
  <c r="P1717" s="1"/>
  <c r="F1716"/>
  <c r="P1716" s="1"/>
  <c r="F1715"/>
  <c r="P1715" s="1"/>
  <c r="F1714"/>
  <c r="P1714" s="1"/>
  <c r="F1713"/>
  <c r="P1713" s="1"/>
  <c r="F1712"/>
  <c r="P1712" s="1"/>
  <c r="F1711"/>
  <c r="P1711" s="1"/>
  <c r="F1710"/>
  <c r="P1710" s="1"/>
  <c r="F1709"/>
  <c r="P1709" s="1"/>
  <c r="F1708"/>
  <c r="P1708" s="1"/>
  <c r="F1707"/>
  <c r="P1707" s="1"/>
  <c r="F1706"/>
  <c r="P1706" s="1"/>
  <c r="F1705"/>
  <c r="P1705" s="1"/>
  <c r="F1704"/>
  <c r="P1704" s="1"/>
  <c r="Q1704" s="1"/>
  <c r="F1703"/>
  <c r="P1703" s="1"/>
  <c r="F1702"/>
  <c r="P1702" s="1"/>
  <c r="F1701"/>
  <c r="P1701" s="1"/>
  <c r="F1700"/>
  <c r="P1700" s="1"/>
  <c r="F1699"/>
  <c r="P1699" s="1"/>
  <c r="F1698"/>
  <c r="P1698" s="1"/>
  <c r="F1697"/>
  <c r="P1697" s="1"/>
  <c r="F1696"/>
  <c r="P1696" s="1"/>
  <c r="Q1696" s="1"/>
  <c r="F1695"/>
  <c r="P1695" s="1"/>
  <c r="F1694"/>
  <c r="P1694" s="1"/>
  <c r="F1693"/>
  <c r="P1693" s="1"/>
  <c r="F1692"/>
  <c r="F1691"/>
  <c r="P1691" s="1"/>
  <c r="F1690"/>
  <c r="P1690" s="1"/>
  <c r="F1689"/>
  <c r="P1689" s="1"/>
  <c r="F1688"/>
  <c r="P1688" s="1"/>
  <c r="Q1688" s="1"/>
  <c r="F1687"/>
  <c r="P1687" s="1"/>
  <c r="F1686"/>
  <c r="P1686" s="1"/>
  <c r="F1685"/>
  <c r="P1685" s="1"/>
  <c r="F1684"/>
  <c r="P1684" s="1"/>
  <c r="F1683"/>
  <c r="P1683" s="1"/>
  <c r="F1682"/>
  <c r="P1682" s="1"/>
  <c r="F1681"/>
  <c r="P1681" s="1"/>
  <c r="F1680"/>
  <c r="P1680" s="1"/>
  <c r="F1679"/>
  <c r="P1679" s="1"/>
  <c r="F1677"/>
  <c r="Q1677" s="1"/>
  <c r="F1676"/>
  <c r="P1676" s="1"/>
  <c r="F1675"/>
  <c r="P1675" s="1"/>
  <c r="F1674"/>
  <c r="P1674" s="1"/>
  <c r="F1673"/>
  <c r="P1673" s="1"/>
  <c r="F1672"/>
  <c r="P1672" s="1"/>
  <c r="F1668"/>
  <c r="P1668" s="1"/>
  <c r="F1667"/>
  <c r="P1667" s="1"/>
  <c r="F1666"/>
  <c r="P1666" s="1"/>
  <c r="F1665"/>
  <c r="P1665" s="1"/>
  <c r="F1664"/>
  <c r="P1664" s="1"/>
  <c r="F1663"/>
  <c r="P1663" s="1"/>
  <c r="F1662"/>
  <c r="F1661"/>
  <c r="P1661" s="1"/>
  <c r="F1660"/>
  <c r="P1660" s="1"/>
  <c r="F1659"/>
  <c r="P1659" s="1"/>
  <c r="F1658"/>
  <c r="Q1658" s="1"/>
  <c r="F1656"/>
  <c r="P1656" s="1"/>
  <c r="F1655"/>
  <c r="P1655" s="1"/>
  <c r="F1654"/>
  <c r="P1654" s="1"/>
  <c r="F1653"/>
  <c r="P1653" s="1"/>
  <c r="F1651"/>
  <c r="P1651" s="1"/>
  <c r="F1650"/>
  <c r="P1650" s="1"/>
  <c r="F1649"/>
  <c r="P1649" s="1"/>
  <c r="F1648"/>
  <c r="P1648" s="1"/>
  <c r="F1647"/>
  <c r="P1647" s="1"/>
  <c r="F1645"/>
  <c r="P1645" s="1"/>
  <c r="F1644"/>
  <c r="P1644" s="1"/>
  <c r="F1643"/>
  <c r="P1643" s="1"/>
  <c r="F1642"/>
  <c r="P1642" s="1"/>
  <c r="F1641"/>
  <c r="P1641" s="1"/>
  <c r="F1640"/>
  <c r="P1640" s="1"/>
  <c r="F1639"/>
  <c r="P1639" s="1"/>
  <c r="F1638"/>
  <c r="P1638" s="1"/>
  <c r="F1637"/>
  <c r="P1637" s="1"/>
  <c r="F1636"/>
  <c r="P1636" s="1"/>
  <c r="F1635"/>
  <c r="P1635" s="1"/>
  <c r="F1633"/>
  <c r="P1633" s="1"/>
  <c r="F1632"/>
  <c r="P1632" s="1"/>
  <c r="F1631"/>
  <c r="P1631" s="1"/>
  <c r="F1629"/>
  <c r="P1629" s="1"/>
  <c r="F1628"/>
  <c r="P1628" s="1"/>
  <c r="F1627"/>
  <c r="P1627" s="1"/>
  <c r="F1626"/>
  <c r="P1626" s="1"/>
  <c r="F1625"/>
  <c r="P1625" s="1"/>
  <c r="F1624"/>
  <c r="P1624" s="1"/>
  <c r="F1623"/>
  <c r="P1623" s="1"/>
  <c r="F1622"/>
  <c r="P1622" s="1"/>
  <c r="F1621"/>
  <c r="P1621" s="1"/>
  <c r="F1620"/>
  <c r="P1620" s="1"/>
  <c r="F1619"/>
  <c r="P1619" s="1"/>
  <c r="F1618"/>
  <c r="P1618" s="1"/>
  <c r="F1617"/>
  <c r="P1617" s="1"/>
  <c r="F1616"/>
  <c r="P1616" s="1"/>
  <c r="F1615"/>
  <c r="P1615" s="1"/>
  <c r="F1614"/>
  <c r="P1614" s="1"/>
  <c r="F1613"/>
  <c r="P1613" s="1"/>
  <c r="F1612"/>
  <c r="P1612" s="1"/>
  <c r="F1611"/>
  <c r="P1611" s="1"/>
  <c r="F1610"/>
  <c r="P1610" s="1"/>
  <c r="F1609"/>
  <c r="P1609" s="1"/>
  <c r="F1608"/>
  <c r="P1608" s="1"/>
  <c r="F1607"/>
  <c r="P1607" s="1"/>
  <c r="F1606"/>
  <c r="P1606" s="1"/>
  <c r="F1604"/>
  <c r="P1604" s="1"/>
  <c r="F1603"/>
  <c r="P1603" s="1"/>
  <c r="F1602"/>
  <c r="P1602" s="1"/>
  <c r="F1601"/>
  <c r="P1601" s="1"/>
  <c r="F1600"/>
  <c r="P1600" s="1"/>
  <c r="F1599"/>
  <c r="P1599" s="1"/>
  <c r="F1598"/>
  <c r="P1598" s="1"/>
  <c r="F1597"/>
  <c r="P1597" s="1"/>
  <c r="F1596"/>
  <c r="P1596" s="1"/>
  <c r="F1595"/>
  <c r="P1595" s="1"/>
  <c r="F1594"/>
  <c r="F1593"/>
  <c r="P1593" s="1"/>
  <c r="F1592"/>
  <c r="F1591"/>
  <c r="P1591" s="1"/>
  <c r="F1590"/>
  <c r="P1590" s="1"/>
  <c r="F1589"/>
  <c r="P1589" s="1"/>
  <c r="F1588"/>
  <c r="P1588" s="1"/>
  <c r="F1587"/>
  <c r="P1587" s="1"/>
  <c r="F1586"/>
  <c r="P1586" s="1"/>
  <c r="F1585"/>
  <c r="F1583"/>
  <c r="P1583" s="1"/>
  <c r="F1582"/>
  <c r="P1582" s="1"/>
  <c r="F1581"/>
  <c r="P1581" s="1"/>
  <c r="F1580"/>
  <c r="P1580" s="1"/>
  <c r="F1579"/>
  <c r="P1579" s="1"/>
  <c r="F1578"/>
  <c r="F1577"/>
  <c r="P1577" s="1"/>
  <c r="F1576"/>
  <c r="P1576" s="1"/>
  <c r="F1575"/>
  <c r="P1575" s="1"/>
  <c r="F1574"/>
  <c r="P1574" s="1"/>
  <c r="F1573"/>
  <c r="P1573" s="1"/>
  <c r="F1572"/>
  <c r="P1572" s="1"/>
  <c r="F1571"/>
  <c r="P1571" s="1"/>
  <c r="F1570"/>
  <c r="P1570" s="1"/>
  <c r="F1569"/>
  <c r="P1569" s="1"/>
  <c r="F1568"/>
  <c r="P1568" s="1"/>
  <c r="F1567"/>
  <c r="P1567" s="1"/>
  <c r="F1566"/>
  <c r="P1566" s="1"/>
  <c r="F1565"/>
  <c r="P1565" s="1"/>
  <c r="F1564"/>
  <c r="P1564" s="1"/>
  <c r="F1563"/>
  <c r="P1563" s="1"/>
  <c r="F1561"/>
  <c r="P1561" s="1"/>
  <c r="F1560"/>
  <c r="P1560" s="1"/>
  <c r="F1559"/>
  <c r="P1559" s="1"/>
  <c r="F1558"/>
  <c r="P1558" s="1"/>
  <c r="F1557"/>
  <c r="P1557" s="1"/>
  <c r="F1555"/>
  <c r="P1555" s="1"/>
  <c r="F1554"/>
  <c r="P1554" s="1"/>
  <c r="F1553"/>
  <c r="P1553" s="1"/>
  <c r="F1552"/>
  <c r="P1552" s="1"/>
  <c r="F1551"/>
  <c r="P1551" s="1"/>
  <c r="F1550"/>
  <c r="P1550" s="1"/>
  <c r="F1549"/>
  <c r="P1549" s="1"/>
  <c r="F1548"/>
  <c r="P1548" s="1"/>
  <c r="F1547"/>
  <c r="P1547" s="1"/>
  <c r="F1546"/>
  <c r="F1545"/>
  <c r="P1545" s="1"/>
  <c r="F1544"/>
  <c r="F1543"/>
  <c r="P1543" s="1"/>
  <c r="F1542"/>
  <c r="F1541"/>
  <c r="P1541" s="1"/>
  <c r="F1540"/>
  <c r="P1540" s="1"/>
  <c r="F1539"/>
  <c r="P1539" s="1"/>
  <c r="F1527"/>
  <c r="P1527" s="1"/>
  <c r="F1526"/>
  <c r="P1526" s="1"/>
  <c r="F1525"/>
  <c r="F1524"/>
  <c r="P1524" s="1"/>
  <c r="F1523"/>
  <c r="P1523" s="1"/>
  <c r="F1521"/>
  <c r="P1521" s="1"/>
  <c r="F1520"/>
  <c r="P1520" s="1"/>
  <c r="F1519"/>
  <c r="P1519" s="1"/>
  <c r="F1518"/>
  <c r="P1518" s="1"/>
  <c r="F1517"/>
  <c r="P1517" s="1"/>
  <c r="F1516"/>
  <c r="P1516" s="1"/>
  <c r="F1515"/>
  <c r="P1515" s="1"/>
  <c r="F1513"/>
  <c r="P1513" s="1"/>
  <c r="F1512"/>
  <c r="P1512" s="1"/>
  <c r="F1511"/>
  <c r="P1511" s="1"/>
  <c r="F1510"/>
  <c r="P1510" s="1"/>
  <c r="F1509"/>
  <c r="P1509" s="1"/>
  <c r="F1508"/>
  <c r="P1508" s="1"/>
  <c r="F1506"/>
  <c r="P1506" s="1"/>
  <c r="F1505"/>
  <c r="P1505" s="1"/>
  <c r="F1504"/>
  <c r="P1504" s="1"/>
  <c r="F1503"/>
  <c r="P1503" s="1"/>
  <c r="F1502"/>
  <c r="P1502" s="1"/>
  <c r="F1501"/>
  <c r="P1501" s="1"/>
  <c r="F1500"/>
  <c r="P1500" s="1"/>
  <c r="F1499"/>
  <c r="P1499" s="1"/>
  <c r="F1498"/>
  <c r="P1498" s="1"/>
  <c r="F1496"/>
  <c r="P1496" s="1"/>
  <c r="F1495"/>
  <c r="P1495" s="1"/>
  <c r="F1494"/>
  <c r="P1494" s="1"/>
  <c r="F1493"/>
  <c r="P1493" s="1"/>
  <c r="F1492"/>
  <c r="P1492" s="1"/>
  <c r="F1491"/>
  <c r="P1491" s="1"/>
  <c r="F1489"/>
  <c r="P1489" s="1"/>
  <c r="F1488"/>
  <c r="P1488" s="1"/>
  <c r="F1487"/>
  <c r="P1487" s="1"/>
  <c r="F1486"/>
  <c r="P1486" s="1"/>
  <c r="F1485"/>
  <c r="P1485" s="1"/>
  <c r="F1484"/>
  <c r="P1484" s="1"/>
  <c r="F1483"/>
  <c r="P1483" s="1"/>
  <c r="F1482"/>
  <c r="P1482" s="1"/>
  <c r="F1481"/>
  <c r="P1481" s="1"/>
  <c r="F1480"/>
  <c r="P1480" s="1"/>
  <c r="F1478"/>
  <c r="P1478" s="1"/>
  <c r="F1477"/>
  <c r="P1477" s="1"/>
  <c r="F1476"/>
  <c r="P1476" s="1"/>
  <c r="F1475"/>
  <c r="P1475" s="1"/>
  <c r="F1474"/>
  <c r="P1474" s="1"/>
  <c r="F1473"/>
  <c r="P1473" s="1"/>
  <c r="F1472"/>
  <c r="P1472" s="1"/>
  <c r="F1471"/>
  <c r="P1471" s="1"/>
  <c r="F1470"/>
  <c r="P1470" s="1"/>
  <c r="F1468"/>
  <c r="P1468" s="1"/>
  <c r="F1467"/>
  <c r="P1467" s="1"/>
  <c r="F1466"/>
  <c r="P1466" s="1"/>
  <c r="F1465"/>
  <c r="P1465" s="1"/>
  <c r="F1464"/>
  <c r="P1464" s="1"/>
  <c r="F1463"/>
  <c r="P1463" s="1"/>
  <c r="F1462"/>
  <c r="F1461"/>
  <c r="P1461" s="1"/>
  <c r="F1460"/>
  <c r="P1460" s="1"/>
  <c r="F1459"/>
  <c r="P1459" s="1"/>
  <c r="F1458"/>
  <c r="P1458" s="1"/>
  <c r="F1457"/>
  <c r="P1457" s="1"/>
  <c r="F1456"/>
  <c r="P1456" s="1"/>
  <c r="F1455"/>
  <c r="P1455" s="1"/>
  <c r="F1454"/>
  <c r="P1454" s="1"/>
  <c r="F1453"/>
  <c r="P1453" s="1"/>
  <c r="F1452"/>
  <c r="P1452" s="1"/>
  <c r="F1451"/>
  <c r="P1451" s="1"/>
  <c r="F1450"/>
  <c r="P1450" s="1"/>
  <c r="F1449"/>
  <c r="P1449" s="1"/>
  <c r="F1448"/>
  <c r="P1448" s="1"/>
  <c r="F1447"/>
  <c r="P1447" s="1"/>
  <c r="F1446"/>
  <c r="P1446" s="1"/>
  <c r="F1445"/>
  <c r="P1445" s="1"/>
  <c r="F1443"/>
  <c r="Q1443" s="1"/>
  <c r="F1442"/>
  <c r="P1442" s="1"/>
  <c r="F1441"/>
  <c r="P1441" s="1"/>
  <c r="Q1441" s="1"/>
  <c r="F1440"/>
  <c r="P1440" s="1"/>
  <c r="Q1440" s="1"/>
  <c r="F1439"/>
  <c r="P1439" s="1"/>
  <c r="Q1439" s="1"/>
  <c r="F1438"/>
  <c r="P1438" s="1"/>
  <c r="F1437"/>
  <c r="P1437" s="1"/>
  <c r="F1436"/>
  <c r="P1436" s="1"/>
  <c r="Q1436" s="1"/>
  <c r="F1435"/>
  <c r="P1435" s="1"/>
  <c r="F1434"/>
  <c r="P1434" s="1"/>
  <c r="F1433"/>
  <c r="P1433" s="1"/>
  <c r="F1432"/>
  <c r="P1432" s="1"/>
  <c r="Q1432" s="1"/>
  <c r="F1431"/>
  <c r="P1431" s="1"/>
  <c r="Q1431" s="1"/>
  <c r="F1429"/>
  <c r="P1429" s="1"/>
  <c r="F1428"/>
  <c r="P1428" s="1"/>
  <c r="F1427"/>
  <c r="P1427" s="1"/>
  <c r="Q1427" s="1"/>
  <c r="F1426"/>
  <c r="P1426" s="1"/>
  <c r="Q1426" s="1"/>
  <c r="F1425"/>
  <c r="P1425" s="1"/>
  <c r="F1424"/>
  <c r="P1424" s="1"/>
  <c r="Q1424" s="1"/>
  <c r="F1423"/>
  <c r="P1423" s="1"/>
  <c r="Q1423" s="1"/>
  <c r="F1422"/>
  <c r="P1422" s="1"/>
  <c r="Q1422" s="1"/>
  <c r="F1421"/>
  <c r="P1421" s="1"/>
  <c r="F1420"/>
  <c r="P1420" s="1"/>
  <c r="Q1420" s="1"/>
  <c r="F1419"/>
  <c r="P1419" s="1"/>
  <c r="Q1419" s="1"/>
  <c r="F1418"/>
  <c r="P1418" s="1"/>
  <c r="Q1418" s="1"/>
  <c r="F1417"/>
  <c r="P1417" s="1"/>
  <c r="F1416"/>
  <c r="P1416" s="1"/>
  <c r="F1415"/>
  <c r="P1415" s="1"/>
  <c r="Q1415" s="1"/>
  <c r="F1414"/>
  <c r="P1414" s="1"/>
  <c r="Q1414" s="1"/>
  <c r="F1413"/>
  <c r="P1413" s="1"/>
  <c r="F1412"/>
  <c r="P1412" s="1"/>
  <c r="F1411"/>
  <c r="P1411" s="1"/>
  <c r="Q1411" s="1"/>
  <c r="F1410"/>
  <c r="P1410" s="1"/>
  <c r="Q1410" s="1"/>
  <c r="F1409"/>
  <c r="P1409" s="1"/>
  <c r="F1408"/>
  <c r="Q1408" s="1"/>
  <c r="F1407"/>
  <c r="P1407" s="1"/>
  <c r="Q1407" s="1"/>
  <c r="F1406"/>
  <c r="F1405"/>
  <c r="P1405" s="1"/>
  <c r="F1404"/>
  <c r="P1404" s="1"/>
  <c r="F1403"/>
  <c r="P1403" s="1"/>
  <c r="Q1403" s="1"/>
  <c r="F1402"/>
  <c r="P1402" s="1"/>
  <c r="F1401"/>
  <c r="P1401" s="1"/>
  <c r="F1400"/>
  <c r="P1400" s="1"/>
  <c r="F1399"/>
  <c r="P1399" s="1"/>
  <c r="Q1399" s="1"/>
  <c r="F1398"/>
  <c r="P1398" s="1"/>
  <c r="F1397"/>
  <c r="P1397" s="1"/>
  <c r="F1395"/>
  <c r="P1395" s="1"/>
  <c r="F1394"/>
  <c r="P1394" s="1"/>
  <c r="Q1394" s="1"/>
  <c r="F1393"/>
  <c r="P1393" s="1"/>
  <c r="F1392"/>
  <c r="P1392" s="1"/>
  <c r="F1391"/>
  <c r="P1391" s="1"/>
  <c r="F1390"/>
  <c r="P1390" s="1"/>
  <c r="F1389"/>
  <c r="P1389" s="1"/>
  <c r="F1388"/>
  <c r="P1388" s="1"/>
  <c r="F1387"/>
  <c r="Q1387" s="1"/>
  <c r="F1386"/>
  <c r="P1386" s="1"/>
  <c r="F1385"/>
  <c r="P1385" s="1"/>
  <c r="F1384"/>
  <c r="P1384" s="1"/>
  <c r="F1383"/>
  <c r="P1383" s="1"/>
  <c r="F1382"/>
  <c r="P1382" s="1"/>
  <c r="F1381"/>
  <c r="P1381" s="1"/>
  <c r="F1380"/>
  <c r="P1380" s="1"/>
  <c r="F1379"/>
  <c r="P1379" s="1"/>
  <c r="F1377"/>
  <c r="P1377" s="1"/>
  <c r="F1376"/>
  <c r="P1376" s="1"/>
  <c r="F1375"/>
  <c r="P1375" s="1"/>
  <c r="F1374"/>
  <c r="P1374" s="1"/>
  <c r="F1373"/>
  <c r="P1373" s="1"/>
  <c r="F1372"/>
  <c r="P1372" s="1"/>
  <c r="F1371"/>
  <c r="P1371" s="1"/>
  <c r="F1370"/>
  <c r="P1370" s="1"/>
  <c r="F1369"/>
  <c r="Q1369" s="1"/>
  <c r="F1368"/>
  <c r="P1368" s="1"/>
  <c r="F1367"/>
  <c r="P1367" s="1"/>
  <c r="F1366"/>
  <c r="P1366" s="1"/>
  <c r="F1365"/>
  <c r="P1365" s="1"/>
  <c r="F1364"/>
  <c r="P1364" s="1"/>
  <c r="F1363"/>
  <c r="P1363" s="1"/>
  <c r="F1362"/>
  <c r="P1362" s="1"/>
  <c r="F1361"/>
  <c r="P1361" s="1"/>
  <c r="F1360"/>
  <c r="P1360" s="1"/>
  <c r="F1358"/>
  <c r="P1358" s="1"/>
  <c r="F1357"/>
  <c r="P1357" s="1"/>
  <c r="F1356"/>
  <c r="P1356" s="1"/>
  <c r="F1355"/>
  <c r="P1355" s="1"/>
  <c r="F1354"/>
  <c r="P1354" s="1"/>
  <c r="F1353"/>
  <c r="P1353" s="1"/>
  <c r="F1352"/>
  <c r="P1352" s="1"/>
  <c r="F1351"/>
  <c r="P1351" s="1"/>
  <c r="F1350"/>
  <c r="P1350" s="1"/>
  <c r="F1349"/>
  <c r="P1349" s="1"/>
  <c r="F1348"/>
  <c r="P1348" s="1"/>
  <c r="F1347"/>
  <c r="P1347" s="1"/>
  <c r="F1346"/>
  <c r="P1346" s="1"/>
  <c r="F1345"/>
  <c r="P1345" s="1"/>
  <c r="F1344"/>
  <c r="P1344" s="1"/>
  <c r="F1343"/>
  <c r="P1343" s="1"/>
  <c r="F1342"/>
  <c r="P1342" s="1"/>
  <c r="F1341"/>
  <c r="P1341" s="1"/>
  <c r="F1340"/>
  <c r="P1340" s="1"/>
  <c r="F1339"/>
  <c r="P1339" s="1"/>
  <c r="F1338"/>
  <c r="P1338" s="1"/>
  <c r="F1337"/>
  <c r="Q1337" s="1"/>
  <c r="F1336"/>
  <c r="P1336" s="1"/>
  <c r="F1335"/>
  <c r="P1335" s="1"/>
  <c r="Q1335" s="1"/>
  <c r="F1334"/>
  <c r="P1334" s="1"/>
  <c r="F1333"/>
  <c r="P1333" s="1"/>
  <c r="Q1333" s="1"/>
  <c r="F1332"/>
  <c r="P1332" s="1"/>
  <c r="F1331"/>
  <c r="P1331" s="1"/>
  <c r="F1330"/>
  <c r="F1328"/>
  <c r="Q1328" s="1"/>
  <c r="F1327"/>
  <c r="Q1327" s="1"/>
  <c r="F1326"/>
  <c r="Q1326" s="1"/>
  <c r="F1325"/>
  <c r="P1325" s="1"/>
  <c r="F1324"/>
  <c r="P1324" s="1"/>
  <c r="F1323"/>
  <c r="P1323" s="1"/>
  <c r="F1322"/>
  <c r="P1322" s="1"/>
  <c r="F1321"/>
  <c r="P1321" s="1"/>
  <c r="F1320"/>
  <c r="P1320" s="1"/>
  <c r="F1319"/>
  <c r="Q1319" s="1"/>
  <c r="F1318"/>
  <c r="P1318" s="1"/>
  <c r="Q1318" s="1"/>
  <c r="F1317"/>
  <c r="P1317" s="1"/>
  <c r="F1316"/>
  <c r="F1315"/>
  <c r="P1315" s="1"/>
  <c r="F1314"/>
  <c r="P1314" s="1"/>
  <c r="Q1314" s="1"/>
  <c r="F1313"/>
  <c r="P1313" s="1"/>
  <c r="F1312"/>
  <c r="P1312" s="1"/>
  <c r="F1311"/>
  <c r="P1311" s="1"/>
  <c r="Q1311" s="1"/>
  <c r="F1310"/>
  <c r="P1310" s="1"/>
  <c r="Q1310" s="1"/>
  <c r="F1308"/>
  <c r="P1308" s="1"/>
  <c r="F1307"/>
  <c r="P1307" s="1"/>
  <c r="Q1307" s="1"/>
  <c r="F1306"/>
  <c r="P1306" s="1"/>
  <c r="Q1306" s="1"/>
  <c r="F1305"/>
  <c r="P1305" s="1"/>
  <c r="Q1305" s="1"/>
  <c r="F1304"/>
  <c r="P1304" s="1"/>
  <c r="F1303"/>
  <c r="P1303" s="1"/>
  <c r="Q1303" s="1"/>
  <c r="F1302"/>
  <c r="P1302" s="1"/>
  <c r="F1301"/>
  <c r="P1301" s="1"/>
  <c r="Q1301" s="1"/>
  <c r="F1300"/>
  <c r="P1300" s="1"/>
  <c r="F1299"/>
  <c r="P1299" s="1"/>
  <c r="Q1299" s="1"/>
  <c r="F1298"/>
  <c r="P1298" s="1"/>
  <c r="F1297"/>
  <c r="P1297" s="1"/>
  <c r="Q1297" s="1"/>
  <c r="F1296"/>
  <c r="P1296" s="1"/>
  <c r="F1295"/>
  <c r="P1295" s="1"/>
  <c r="Q1295" s="1"/>
  <c r="F1294"/>
  <c r="P1294" s="1"/>
  <c r="F1293"/>
  <c r="P1293" s="1"/>
  <c r="Q1293" s="1"/>
  <c r="F1292"/>
  <c r="P1292" s="1"/>
  <c r="F1291"/>
  <c r="P1291" s="1"/>
  <c r="Q1291" s="1"/>
  <c r="F1290"/>
  <c r="P1290" s="1"/>
  <c r="Q1290" s="1"/>
  <c r="F1289"/>
  <c r="P1289" s="1"/>
  <c r="Q1289" s="1"/>
  <c r="F1288"/>
  <c r="P1288" s="1"/>
  <c r="F1286"/>
  <c r="P1286" s="1"/>
  <c r="Q1286" s="1"/>
  <c r="F1285"/>
  <c r="P1285" s="1"/>
  <c r="Q1285" s="1"/>
  <c r="F1284"/>
  <c r="P1284" s="1"/>
  <c r="Q1284" s="1"/>
  <c r="F1283"/>
  <c r="P1283" s="1"/>
  <c r="F1282"/>
  <c r="P1282" s="1"/>
  <c r="Q1282" s="1"/>
  <c r="F1281"/>
  <c r="F1280"/>
  <c r="P1280" s="1"/>
  <c r="Q1280" s="1"/>
  <c r="F1278"/>
  <c r="P1278" s="1"/>
  <c r="F1277"/>
  <c r="F1276"/>
  <c r="Q1276" s="1"/>
  <c r="F1275"/>
  <c r="P1275" s="1"/>
  <c r="Q1275" s="1"/>
  <c r="F1274"/>
  <c r="F1273"/>
  <c r="Q1273" s="1"/>
  <c r="F1272"/>
  <c r="P1272" s="1"/>
  <c r="F1271"/>
  <c r="P1271" s="1"/>
  <c r="F1269"/>
  <c r="Q1269" s="1"/>
  <c r="F1268"/>
  <c r="P1268" s="1"/>
  <c r="F1267"/>
  <c r="P1267" s="1"/>
  <c r="F1266"/>
  <c r="P1266" s="1"/>
  <c r="F1265"/>
  <c r="P1265" s="1"/>
  <c r="F1264"/>
  <c r="P1264" s="1"/>
  <c r="F1263"/>
  <c r="P1263" s="1"/>
  <c r="F1262"/>
  <c r="P1262" s="1"/>
  <c r="F1261"/>
  <c r="P1261" s="1"/>
  <c r="F1260"/>
  <c r="P1260" s="1"/>
  <c r="F1259"/>
  <c r="P1259" s="1"/>
  <c r="F1258"/>
  <c r="F1257"/>
  <c r="F1256"/>
  <c r="P1256" s="1"/>
  <c r="F1255"/>
  <c r="P1255" s="1"/>
  <c r="F1254"/>
  <c r="P1254" s="1"/>
  <c r="F1253"/>
  <c r="P1253" s="1"/>
  <c r="F1252"/>
  <c r="P1252" s="1"/>
  <c r="F1251"/>
  <c r="F1250"/>
  <c r="P1250" s="1"/>
  <c r="F1249"/>
  <c r="F1248"/>
  <c r="P1248" s="1"/>
  <c r="F1247"/>
  <c r="P1247" s="1"/>
  <c r="F1246"/>
  <c r="P1246" s="1"/>
  <c r="F1245"/>
  <c r="P1245" s="1"/>
  <c r="F1244"/>
  <c r="P1244" s="1"/>
  <c r="F1243"/>
  <c r="P1243" s="1"/>
  <c r="F1242"/>
  <c r="P1242" s="1"/>
  <c r="F1241"/>
  <c r="P1241" s="1"/>
  <c r="F1240"/>
  <c r="P1240" s="1"/>
  <c r="F1239"/>
  <c r="P1239" s="1"/>
  <c r="F1238"/>
  <c r="P1238" s="1"/>
  <c r="F1237"/>
  <c r="P1237" s="1"/>
  <c r="F1236"/>
  <c r="P1236" s="1"/>
  <c r="F1235"/>
  <c r="P1235" s="1"/>
  <c r="F1234"/>
  <c r="P1234" s="1"/>
  <c r="F1233"/>
  <c r="P1233" s="1"/>
  <c r="F1232"/>
  <c r="P1232" s="1"/>
  <c r="F1231"/>
  <c r="P1231" s="1"/>
  <c r="F1230"/>
  <c r="F1229"/>
  <c r="P1229" s="1"/>
  <c r="F1228"/>
  <c r="P1228" s="1"/>
  <c r="F1227"/>
  <c r="P1227" s="1"/>
  <c r="F1226"/>
  <c r="P1226" s="1"/>
  <c r="F1225"/>
  <c r="F1224"/>
  <c r="P1224" s="1"/>
  <c r="F1223"/>
  <c r="F1222"/>
  <c r="F1221"/>
  <c r="F1220"/>
  <c r="P1220" s="1"/>
  <c r="F1219"/>
  <c r="Q1219" s="1"/>
  <c r="F1218"/>
  <c r="Q1218" s="1"/>
  <c r="F1217"/>
  <c r="P1217" s="1"/>
  <c r="F1216"/>
  <c r="Q1216" s="1"/>
  <c r="F1215"/>
  <c r="Q1215" s="1"/>
  <c r="F1214"/>
  <c r="F1213"/>
  <c r="P1213" s="1"/>
  <c r="F1212"/>
  <c r="P1212" s="1"/>
  <c r="F1211"/>
  <c r="F1210"/>
  <c r="Q1210" s="1"/>
  <c r="F1209"/>
  <c r="P1209" s="1"/>
  <c r="F1208"/>
  <c r="P1208" s="1"/>
  <c r="F1207"/>
  <c r="P1207" s="1"/>
  <c r="F1206"/>
  <c r="P1206" s="1"/>
  <c r="F1205"/>
  <c r="P1205" s="1"/>
  <c r="F1204"/>
  <c r="P1204" s="1"/>
  <c r="F1203"/>
  <c r="P1203" s="1"/>
  <c r="F1202"/>
  <c r="P1202" s="1"/>
  <c r="F1201"/>
  <c r="P1201" s="1"/>
  <c r="F1200"/>
  <c r="P1200" s="1"/>
  <c r="F1199"/>
  <c r="P1199" s="1"/>
  <c r="F1198"/>
  <c r="F1197"/>
  <c r="P1197" s="1"/>
  <c r="F1196"/>
  <c r="P1196" s="1"/>
  <c r="F1195"/>
  <c r="P1195" s="1"/>
  <c r="F1194"/>
  <c r="P1194" s="1"/>
  <c r="F1193"/>
  <c r="P1193" s="1"/>
  <c r="F1192"/>
  <c r="P1192" s="1"/>
  <c r="F1191"/>
  <c r="P1191" s="1"/>
  <c r="F1190"/>
  <c r="P1190" s="1"/>
  <c r="F1189"/>
  <c r="P1189" s="1"/>
  <c r="F1188"/>
  <c r="P1188" s="1"/>
  <c r="F1187"/>
  <c r="P1187" s="1"/>
  <c r="F1186"/>
  <c r="F1185"/>
  <c r="P1185" s="1"/>
  <c r="F1183"/>
  <c r="P1183" s="1"/>
  <c r="F1182"/>
  <c r="P1182" s="1"/>
  <c r="F1181"/>
  <c r="F1180"/>
  <c r="P1180" s="1"/>
  <c r="F1179"/>
  <c r="P1179" s="1"/>
  <c r="F1178"/>
  <c r="F1177"/>
  <c r="P1177" s="1"/>
  <c r="F1176"/>
  <c r="P1176" s="1"/>
  <c r="F1175"/>
  <c r="Q1175" s="1"/>
  <c r="F1174"/>
  <c r="P1174" s="1"/>
  <c r="F1173"/>
  <c r="P1173" s="1"/>
  <c r="F1172"/>
  <c r="P1172" s="1"/>
  <c r="F1171"/>
  <c r="Q1171" s="1"/>
  <c r="F1170"/>
  <c r="P1170" s="1"/>
  <c r="Q1170" s="1"/>
  <c r="F1169"/>
  <c r="P1169" s="1"/>
  <c r="Q1169" s="1"/>
  <c r="F1168"/>
  <c r="P1168" s="1"/>
  <c r="F1167"/>
  <c r="P1167" s="1"/>
  <c r="Q1167" s="1"/>
  <c r="F1166"/>
  <c r="P1166" s="1"/>
  <c r="Q1166" s="1"/>
  <c r="F1165"/>
  <c r="P1165" s="1"/>
  <c r="Q1165" s="1"/>
  <c r="F1164"/>
  <c r="P1164" s="1"/>
  <c r="Q1164" s="1"/>
  <c r="F1163"/>
  <c r="P1163" s="1"/>
  <c r="F1162"/>
  <c r="P1162" s="1"/>
  <c r="Q1162" s="1"/>
  <c r="F1161"/>
  <c r="P1161" s="1"/>
  <c r="Q1161" s="1"/>
  <c r="F1160"/>
  <c r="P1160" s="1"/>
  <c r="F1159"/>
  <c r="P1159" s="1"/>
  <c r="Q1159" s="1"/>
  <c r="F1157"/>
  <c r="P1157" s="1"/>
  <c r="Q1157" s="1"/>
  <c r="F1156"/>
  <c r="P1156" s="1"/>
  <c r="Q1156" s="1"/>
  <c r="F1155"/>
  <c r="P1155" s="1"/>
  <c r="F1154"/>
  <c r="P1154" s="1"/>
  <c r="Q1154" s="1"/>
  <c r="F1153"/>
  <c r="P1153" s="1"/>
  <c r="Q1153" s="1"/>
  <c r="F1152"/>
  <c r="P1152" s="1"/>
  <c r="Q1152" s="1"/>
  <c r="F1151"/>
  <c r="P1151" s="1"/>
  <c r="F1150"/>
  <c r="P1150" s="1"/>
  <c r="Q1150" s="1"/>
  <c r="F1149"/>
  <c r="P1149" s="1"/>
  <c r="Q1149" s="1"/>
  <c r="F1148"/>
  <c r="Q1148" s="1"/>
  <c r="F1147"/>
  <c r="P1147" s="1"/>
  <c r="F1146"/>
  <c r="P1146" s="1"/>
  <c r="F1145"/>
  <c r="P1145" s="1"/>
  <c r="F1144"/>
  <c r="P1144" s="1"/>
  <c r="F1143"/>
  <c r="P1143" s="1"/>
  <c r="F1142"/>
  <c r="P1142" s="1"/>
  <c r="F1141"/>
  <c r="P1141" s="1"/>
  <c r="F1139"/>
  <c r="P1139" s="1"/>
  <c r="F1138"/>
  <c r="P1138" s="1"/>
  <c r="F1137"/>
  <c r="F1136"/>
  <c r="P1136" s="1"/>
  <c r="F1135"/>
  <c r="F1134"/>
  <c r="P1134" s="1"/>
  <c r="F1133"/>
  <c r="Q1133" s="1"/>
  <c r="F1132"/>
  <c r="F1131"/>
  <c r="P1131" s="1"/>
  <c r="F1130"/>
  <c r="P1130" s="1"/>
  <c r="F1129"/>
  <c r="P1129" s="1"/>
  <c r="F1128"/>
  <c r="P1128" s="1"/>
  <c r="F1127"/>
  <c r="P1127" s="1"/>
  <c r="F1125"/>
  <c r="P1125" s="1"/>
  <c r="F1124"/>
  <c r="P1124" s="1"/>
  <c r="F1123"/>
  <c r="P1123" s="1"/>
  <c r="F1122"/>
  <c r="Q1122" s="1"/>
  <c r="F1121"/>
  <c r="P1121" s="1"/>
  <c r="F1120"/>
  <c r="P1120" s="1"/>
  <c r="F1119"/>
  <c r="P1119" s="1"/>
  <c r="F1118"/>
  <c r="F1117"/>
  <c r="F1115"/>
  <c r="F1114"/>
  <c r="F1113"/>
  <c r="P1113" s="1"/>
  <c r="F1112"/>
  <c r="P1112" s="1"/>
  <c r="F1111"/>
  <c r="P1111" s="1"/>
  <c r="F1110"/>
  <c r="P1110" s="1"/>
  <c r="F1109"/>
  <c r="P1109" s="1"/>
  <c r="F1108"/>
  <c r="P1108" s="1"/>
  <c r="F1107"/>
  <c r="Q1107" s="1"/>
  <c r="F1106"/>
  <c r="P1106" s="1"/>
  <c r="F1105"/>
  <c r="P1105" s="1"/>
  <c r="F1104"/>
  <c r="P1104" s="1"/>
  <c r="F1103"/>
  <c r="P1103" s="1"/>
  <c r="F1102"/>
  <c r="P1102" s="1"/>
  <c r="F1101"/>
  <c r="F1100"/>
  <c r="P1100" s="1"/>
  <c r="F1095"/>
  <c r="P1095" s="1"/>
  <c r="F1094"/>
  <c r="P1094" s="1"/>
  <c r="F1093"/>
  <c r="P1093" s="1"/>
  <c r="F1092"/>
  <c r="P1092" s="1"/>
  <c r="F1091"/>
  <c r="Q1091" s="1"/>
  <c r="F1090"/>
  <c r="P1090" s="1"/>
  <c r="F1089"/>
  <c r="P1089" s="1"/>
  <c r="F1088"/>
  <c r="P1088" s="1"/>
  <c r="Q1088" s="1"/>
  <c r="F1087"/>
  <c r="P1087" s="1"/>
  <c r="F1086"/>
  <c r="P1086" s="1"/>
  <c r="Q1086" s="1"/>
  <c r="F1085"/>
  <c r="P1085" s="1"/>
  <c r="F1084"/>
  <c r="P1084" s="1"/>
  <c r="F1083"/>
  <c r="P1083" s="1"/>
  <c r="F1082"/>
  <c r="F1081"/>
  <c r="P1081" s="1"/>
  <c r="F1080"/>
  <c r="F1079"/>
  <c r="P1079" s="1"/>
  <c r="F1078"/>
  <c r="P1078" s="1"/>
  <c r="F1077"/>
  <c r="P1077" s="1"/>
  <c r="F1076"/>
  <c r="P1076" s="1"/>
  <c r="F1075"/>
  <c r="F1074"/>
  <c r="P1074" s="1"/>
  <c r="F1073"/>
  <c r="P1073" s="1"/>
  <c r="F1072"/>
  <c r="P1072" s="1"/>
  <c r="F1071"/>
  <c r="P1071" s="1"/>
  <c r="F1070"/>
  <c r="Q1070" s="1"/>
  <c r="F1069"/>
  <c r="Q1069" s="1"/>
  <c r="F1068"/>
  <c r="P1068" s="1"/>
  <c r="F1067"/>
  <c r="P1067" s="1"/>
  <c r="F1066"/>
  <c r="P1066" s="1"/>
  <c r="F1065"/>
  <c r="P1065" s="1"/>
  <c r="F1064"/>
  <c r="P1064" s="1"/>
  <c r="F1063"/>
  <c r="P1063" s="1"/>
  <c r="F1062"/>
  <c r="P1062" s="1"/>
  <c r="F1061"/>
  <c r="P1061" s="1"/>
  <c r="F1060"/>
  <c r="P1060" s="1"/>
  <c r="F1059"/>
  <c r="P1059" s="1"/>
  <c r="F1057"/>
  <c r="P1057" s="1"/>
  <c r="F1056"/>
  <c r="P1056" s="1"/>
  <c r="F1055"/>
  <c r="P1055" s="1"/>
  <c r="F1053"/>
  <c r="P1053" s="1"/>
  <c r="F1052"/>
  <c r="Q1052" s="1"/>
  <c r="F1051"/>
  <c r="Q1051" s="1"/>
  <c r="F1050"/>
  <c r="P1050" s="1"/>
  <c r="F1049"/>
  <c r="Q1049" s="1"/>
  <c r="F1048"/>
  <c r="P1048" s="1"/>
  <c r="Q1048" s="1"/>
  <c r="F1047"/>
  <c r="Q1047" s="1"/>
  <c r="F1046"/>
  <c r="F1044"/>
  <c r="Q1044" s="1"/>
  <c r="F1043"/>
  <c r="Q1043" s="1"/>
  <c r="F1042"/>
  <c r="Q1042" s="1"/>
  <c r="F1041"/>
  <c r="Q1041" s="1"/>
  <c r="F1040"/>
  <c r="Q1040" s="1"/>
  <c r="F1039"/>
  <c r="Q1039" s="1"/>
  <c r="F1038"/>
  <c r="Q1038" s="1"/>
  <c r="F1037"/>
  <c r="Q1037" s="1"/>
  <c r="F1036"/>
  <c r="Q1036" s="1"/>
  <c r="F1035"/>
  <c r="Q1035" s="1"/>
  <c r="F1034"/>
  <c r="Q1034" s="1"/>
  <c r="F1033"/>
  <c r="Q1033" s="1"/>
  <c r="F1032"/>
  <c r="Q1032" s="1"/>
  <c r="F1031"/>
  <c r="Q1031" s="1"/>
  <c r="F1029"/>
  <c r="Q1029" s="1"/>
  <c r="F1028"/>
  <c r="Q1028" s="1"/>
  <c r="F1027"/>
  <c r="Q1027" s="1"/>
  <c r="F1025"/>
  <c r="Q1025" s="1"/>
  <c r="F1024"/>
  <c r="P1024" s="1"/>
  <c r="F1023"/>
  <c r="P1023" s="1"/>
  <c r="F1022"/>
  <c r="P1022" s="1"/>
  <c r="F1021"/>
  <c r="Q1021" s="1"/>
  <c r="F1019"/>
  <c r="F1018"/>
  <c r="F1017"/>
  <c r="F1015"/>
  <c r="P1015" s="1"/>
  <c r="Q1015" s="1"/>
  <c r="F1014"/>
  <c r="F1013"/>
  <c r="P1013" s="1"/>
  <c r="F1012"/>
  <c r="P1012" s="1"/>
  <c r="F1011"/>
  <c r="P1011" s="1"/>
  <c r="Q1011" s="1"/>
  <c r="F1010"/>
  <c r="P1010" s="1"/>
  <c r="F1006"/>
  <c r="P1006" s="1"/>
  <c r="F1005"/>
  <c r="P1005" s="1"/>
  <c r="F1004"/>
  <c r="P1004" s="1"/>
  <c r="Q1004" s="1"/>
  <c r="F1002"/>
  <c r="P1002" s="1"/>
  <c r="F1001"/>
  <c r="P1001" s="1"/>
  <c r="F1000"/>
  <c r="P1000" s="1"/>
  <c r="F999"/>
  <c r="P999" s="1"/>
  <c r="F998"/>
  <c r="P998" s="1"/>
  <c r="F997"/>
  <c r="P997" s="1"/>
  <c r="F996"/>
  <c r="P996" s="1"/>
  <c r="F995"/>
  <c r="P995" s="1"/>
  <c r="Q995" s="1"/>
  <c r="F993"/>
  <c r="P993" s="1"/>
  <c r="F992"/>
  <c r="F991"/>
  <c r="P991" s="1"/>
  <c r="F990"/>
  <c r="F989"/>
  <c r="F988"/>
  <c r="P988" s="1"/>
  <c r="F987"/>
  <c r="P987" s="1"/>
  <c r="F986"/>
  <c r="P986" s="1"/>
  <c r="Q986" s="1"/>
  <c r="F984"/>
  <c r="P984" s="1"/>
  <c r="F983"/>
  <c r="P983" s="1"/>
  <c r="F982"/>
  <c r="P982" s="1"/>
  <c r="F981"/>
  <c r="P981" s="1"/>
  <c r="Q981" s="1"/>
  <c r="F980"/>
  <c r="P980" s="1"/>
  <c r="F979"/>
  <c r="P979" s="1"/>
  <c r="F978"/>
  <c r="P978" s="1"/>
  <c r="F977"/>
  <c r="P977" s="1"/>
  <c r="Q977" s="1"/>
  <c r="F976"/>
  <c r="P976" s="1"/>
  <c r="F975"/>
  <c r="P975" s="1"/>
  <c r="F974"/>
  <c r="F973"/>
  <c r="P973" s="1"/>
  <c r="F972"/>
  <c r="P972" s="1"/>
  <c r="F971"/>
  <c r="P971" s="1"/>
  <c r="F970"/>
  <c r="P970" s="1"/>
  <c r="F969"/>
  <c r="P969" s="1"/>
  <c r="Q969" s="1"/>
  <c r="F968"/>
  <c r="P968" s="1"/>
  <c r="F967"/>
  <c r="P967" s="1"/>
  <c r="F965"/>
  <c r="P965" s="1"/>
  <c r="F964"/>
  <c r="P964" s="1"/>
  <c r="Q964" s="1"/>
  <c r="F963"/>
  <c r="P963" s="1"/>
  <c r="F962"/>
  <c r="P962" s="1"/>
  <c r="F961"/>
  <c r="P961" s="1"/>
  <c r="Q961" s="1"/>
  <c r="F960"/>
  <c r="P960" s="1"/>
  <c r="Q960" s="1"/>
  <c r="F959"/>
  <c r="P959" s="1"/>
  <c r="F958"/>
  <c r="P958" s="1"/>
  <c r="F956"/>
  <c r="P956" s="1"/>
  <c r="F955"/>
  <c r="P955" s="1"/>
  <c r="F954"/>
  <c r="F953"/>
  <c r="P953" s="1"/>
  <c r="F952"/>
  <c r="P952" s="1"/>
  <c r="F951"/>
  <c r="P951" s="1"/>
  <c r="Q951" s="1"/>
  <c r="F950"/>
  <c r="P950" s="1"/>
  <c r="F949"/>
  <c r="F948"/>
  <c r="P948" s="1"/>
  <c r="F947"/>
  <c r="P947" s="1"/>
  <c r="Q947" s="1"/>
  <c r="F946"/>
  <c r="P946" s="1"/>
  <c r="F945"/>
  <c r="P945" s="1"/>
  <c r="F944"/>
  <c r="P944" s="1"/>
  <c r="F943"/>
  <c r="P943" s="1"/>
  <c r="Q943" s="1"/>
  <c r="F942"/>
  <c r="P942" s="1"/>
  <c r="F941"/>
  <c r="P941" s="1"/>
  <c r="F940"/>
  <c r="P940" s="1"/>
  <c r="F939"/>
  <c r="P939" s="1"/>
  <c r="Q939" s="1"/>
  <c r="F938"/>
  <c r="P938" s="1"/>
  <c r="F937"/>
  <c r="P937" s="1"/>
  <c r="F936"/>
  <c r="P936" s="1"/>
  <c r="F934"/>
  <c r="P934" s="1"/>
  <c r="Q934" s="1"/>
  <c r="F933"/>
  <c r="Q933" s="1"/>
  <c r="F932"/>
  <c r="F931"/>
  <c r="P931" s="1"/>
  <c r="F930"/>
  <c r="P930" s="1"/>
  <c r="F929"/>
  <c r="P929" s="1"/>
  <c r="F928"/>
  <c r="P928" s="1"/>
  <c r="F927"/>
  <c r="P927" s="1"/>
  <c r="F926"/>
  <c r="P926" s="1"/>
  <c r="F925"/>
  <c r="P925" s="1"/>
  <c r="F924"/>
  <c r="P924" s="1"/>
  <c r="F923"/>
  <c r="P923" s="1"/>
  <c r="F922"/>
  <c r="F921"/>
  <c r="P921" s="1"/>
  <c r="F920"/>
  <c r="F919"/>
  <c r="P919" s="1"/>
  <c r="F918"/>
  <c r="P918" s="1"/>
  <c r="F917"/>
  <c r="P917" s="1"/>
  <c r="F916"/>
  <c r="P916" s="1"/>
  <c r="F915"/>
  <c r="P915" s="1"/>
  <c r="F914"/>
  <c r="P914" s="1"/>
  <c r="F913"/>
  <c r="P913" s="1"/>
  <c r="F912"/>
  <c r="P912" s="1"/>
  <c r="F911"/>
  <c r="P911" s="1"/>
  <c r="F910"/>
  <c r="P910" s="1"/>
  <c r="F909"/>
  <c r="F908"/>
  <c r="P908" s="1"/>
  <c r="F907"/>
  <c r="P907" s="1"/>
  <c r="F906"/>
  <c r="P906" s="1"/>
  <c r="F905"/>
  <c r="Q905" s="1"/>
  <c r="F904"/>
  <c r="P904" s="1"/>
  <c r="F902"/>
  <c r="Q902" s="1"/>
  <c r="F901"/>
  <c r="Q901" s="1"/>
  <c r="F900"/>
  <c r="P900" s="1"/>
  <c r="F899"/>
  <c r="F898"/>
  <c r="P898" s="1"/>
  <c r="F897"/>
  <c r="P897" s="1"/>
  <c r="F896"/>
  <c r="Q896" s="1"/>
  <c r="F895"/>
  <c r="P895" s="1"/>
  <c r="F894"/>
  <c r="P894" s="1"/>
  <c r="F893"/>
  <c r="P893" s="1"/>
  <c r="F892"/>
  <c r="P892" s="1"/>
  <c r="F891"/>
  <c r="P891" s="1"/>
  <c r="F890"/>
  <c r="P890" s="1"/>
  <c r="F889"/>
  <c r="P889" s="1"/>
  <c r="F888"/>
  <c r="P888" s="1"/>
  <c r="F887"/>
  <c r="P887" s="1"/>
  <c r="F886"/>
  <c r="P886" s="1"/>
  <c r="F885"/>
  <c r="P885" s="1"/>
  <c r="F884"/>
  <c r="F883"/>
  <c r="P883" s="1"/>
  <c r="F882"/>
  <c r="P882" s="1"/>
  <c r="F881"/>
  <c r="P881" s="1"/>
  <c r="F880"/>
  <c r="F879"/>
  <c r="P879" s="1"/>
  <c r="F878"/>
  <c r="P878" s="1"/>
  <c r="F877"/>
  <c r="P877" s="1"/>
  <c r="F876"/>
  <c r="P876" s="1"/>
  <c r="F875"/>
  <c r="P875" s="1"/>
  <c r="F858"/>
  <c r="P858" s="1"/>
  <c r="F857"/>
  <c r="P857" s="1"/>
  <c r="F856"/>
  <c r="F855"/>
  <c r="P855" s="1"/>
  <c r="F854"/>
  <c r="P854" s="1"/>
  <c r="F853"/>
  <c r="P853" s="1"/>
  <c r="F852"/>
  <c r="P852" s="1"/>
  <c r="F851"/>
  <c r="P851" s="1"/>
  <c r="F850"/>
  <c r="P850" s="1"/>
  <c r="F849"/>
  <c r="F848"/>
  <c r="F847"/>
  <c r="F846"/>
  <c r="P846" s="1"/>
  <c r="F845"/>
  <c r="P845" s="1"/>
  <c r="F844"/>
  <c r="P844" s="1"/>
  <c r="F843"/>
  <c r="P843" s="1"/>
  <c r="F842"/>
  <c r="P842" s="1"/>
  <c r="F841"/>
  <c r="P841" s="1"/>
  <c r="F840"/>
  <c r="P840" s="1"/>
  <c r="F839"/>
  <c r="P839" s="1"/>
  <c r="F837"/>
  <c r="P837" s="1"/>
  <c r="F836"/>
  <c r="P836" s="1"/>
  <c r="F835"/>
  <c r="F834"/>
  <c r="P834" s="1"/>
  <c r="F833"/>
  <c r="P833" s="1"/>
  <c r="F832"/>
  <c r="P832" s="1"/>
  <c r="F831"/>
  <c r="F829"/>
  <c r="P829" s="1"/>
  <c r="F828"/>
  <c r="P828" s="1"/>
  <c r="F827"/>
  <c r="F826"/>
  <c r="P826" s="1"/>
  <c r="F825"/>
  <c r="P825" s="1"/>
  <c r="F824"/>
  <c r="P824" s="1"/>
  <c r="F823"/>
  <c r="P823" s="1"/>
  <c r="F822"/>
  <c r="P822" s="1"/>
  <c r="F821"/>
  <c r="P821" s="1"/>
  <c r="F820"/>
  <c r="P820" s="1"/>
  <c r="F819"/>
  <c r="P819" s="1"/>
  <c r="F818"/>
  <c r="F817"/>
  <c r="P817" s="1"/>
  <c r="F816"/>
  <c r="P816" s="1"/>
  <c r="F815"/>
  <c r="P815" s="1"/>
  <c r="F814"/>
  <c r="F813"/>
  <c r="P813" s="1"/>
  <c r="F812"/>
  <c r="P812" s="1"/>
  <c r="F811"/>
  <c r="P811" s="1"/>
  <c r="F810"/>
  <c r="P810" s="1"/>
  <c r="F809"/>
  <c r="F808"/>
  <c r="P808" s="1"/>
  <c r="F807"/>
  <c r="P807" s="1"/>
  <c r="F806"/>
  <c r="F805"/>
  <c r="P805" s="1"/>
  <c r="F804"/>
  <c r="F803"/>
  <c r="P803" s="1"/>
  <c r="F802"/>
  <c r="P802" s="1"/>
  <c r="F801"/>
  <c r="P801" s="1"/>
  <c r="F800"/>
  <c r="P800" s="1"/>
  <c r="F799"/>
  <c r="P799" s="1"/>
  <c r="F798"/>
  <c r="P798" s="1"/>
  <c r="F797"/>
  <c r="F796"/>
  <c r="P796" s="1"/>
  <c r="F795"/>
  <c r="P795" s="1"/>
  <c r="F794"/>
  <c r="P794" s="1"/>
  <c r="F793"/>
  <c r="P793" s="1"/>
  <c r="F792"/>
  <c r="F791"/>
  <c r="F790"/>
  <c r="Q790" s="1"/>
  <c r="F789"/>
  <c r="F788"/>
  <c r="F787"/>
  <c r="F786"/>
  <c r="P786" s="1"/>
  <c r="F785"/>
  <c r="P785" s="1"/>
  <c r="F784"/>
  <c r="F782"/>
  <c r="P782" s="1"/>
  <c r="F781"/>
  <c r="P781" s="1"/>
  <c r="F780"/>
  <c r="P780" s="1"/>
  <c r="F779"/>
  <c r="P779" s="1"/>
  <c r="F778"/>
  <c r="P778" s="1"/>
  <c r="F777"/>
  <c r="P777" s="1"/>
  <c r="F776"/>
  <c r="P776" s="1"/>
  <c r="F775"/>
  <c r="P775" s="1"/>
  <c r="F774"/>
  <c r="P774" s="1"/>
  <c r="F773"/>
  <c r="P773" s="1"/>
  <c r="F772"/>
  <c r="P772" s="1"/>
  <c r="F770"/>
  <c r="F769"/>
  <c r="F768"/>
  <c r="F767"/>
  <c r="P767" s="1"/>
  <c r="F766"/>
  <c r="P766" s="1"/>
  <c r="F765"/>
  <c r="P765" s="1"/>
  <c r="F764"/>
  <c r="Q764" s="1"/>
  <c r="F763"/>
  <c r="P763" s="1"/>
  <c r="F762"/>
  <c r="P762" s="1"/>
  <c r="F761"/>
  <c r="P761" s="1"/>
  <c r="F760"/>
  <c r="P760" s="1"/>
  <c r="Q760" s="1"/>
  <c r="F759"/>
  <c r="P759" s="1"/>
  <c r="F758"/>
  <c r="P758" s="1"/>
  <c r="F757"/>
  <c r="P757" s="1"/>
  <c r="Q757" s="1"/>
  <c r="F756"/>
  <c r="Q756" s="1"/>
  <c r="F754"/>
  <c r="F753"/>
  <c r="P753" s="1"/>
  <c r="F752"/>
  <c r="Q752" s="1"/>
  <c r="F751"/>
  <c r="P751" s="1"/>
  <c r="Q751" s="1"/>
  <c r="F750"/>
  <c r="F749"/>
  <c r="Q749" s="1"/>
  <c r="F748"/>
  <c r="P748" s="1"/>
  <c r="Q748" s="1"/>
  <c r="F747"/>
  <c r="F746"/>
  <c r="F744"/>
  <c r="P744" s="1"/>
  <c r="F743"/>
  <c r="P743" s="1"/>
  <c r="Q743" s="1"/>
  <c r="F742"/>
  <c r="P742" s="1"/>
  <c r="F741"/>
  <c r="P741" s="1"/>
  <c r="F740"/>
  <c r="P740" s="1"/>
  <c r="F739"/>
  <c r="P739" s="1"/>
  <c r="Q739" s="1"/>
  <c r="F738"/>
  <c r="P738" s="1"/>
  <c r="F737"/>
  <c r="P737" s="1"/>
  <c r="F736"/>
  <c r="P736" s="1"/>
  <c r="F735"/>
  <c r="Q735" s="1"/>
  <c r="F731"/>
  <c r="F730"/>
  <c r="P730" s="1"/>
  <c r="F729"/>
  <c r="Q729" s="1"/>
  <c r="F728"/>
  <c r="P728" s="1"/>
  <c r="F727"/>
  <c r="P727" s="1"/>
  <c r="Q727" s="1"/>
  <c r="F726"/>
  <c r="P726" s="1"/>
  <c r="F718"/>
  <c r="Q718" s="1"/>
  <c r="F717"/>
  <c r="F716"/>
  <c r="P716" s="1"/>
  <c r="F715"/>
  <c r="P715" s="1"/>
  <c r="F714"/>
  <c r="P714" s="1"/>
  <c r="F713"/>
  <c r="F712"/>
  <c r="P712" s="1"/>
  <c r="Q712" s="1"/>
  <c r="F711"/>
  <c r="P711" s="1"/>
  <c r="F710"/>
  <c r="F708"/>
  <c r="Q708" s="1"/>
  <c r="F707"/>
  <c r="P707" s="1"/>
  <c r="F706"/>
  <c r="P706" s="1"/>
  <c r="F705"/>
  <c r="P705" s="1"/>
  <c r="F704"/>
  <c r="F702"/>
  <c r="F701"/>
  <c r="P701" s="1"/>
  <c r="F700"/>
  <c r="F699"/>
  <c r="Q699" s="1"/>
  <c r="F698"/>
  <c r="P698" s="1"/>
  <c r="F697"/>
  <c r="F696"/>
  <c r="P696" s="1"/>
  <c r="F695"/>
  <c r="P695" s="1"/>
  <c r="F694"/>
  <c r="P694" s="1"/>
  <c r="F693"/>
  <c r="P693" s="1"/>
  <c r="F692"/>
  <c r="F690"/>
  <c r="F689"/>
  <c r="F688"/>
  <c r="P688" s="1"/>
  <c r="F686"/>
  <c r="F685"/>
  <c r="F684"/>
  <c r="F677"/>
  <c r="P677" s="1"/>
  <c r="F676"/>
  <c r="P676" s="1"/>
  <c r="F675"/>
  <c r="P675" s="1"/>
  <c r="Q675" s="1"/>
  <c r="F674"/>
  <c r="P674" s="1"/>
  <c r="F673"/>
  <c r="P673" s="1"/>
  <c r="F672"/>
  <c r="P672" s="1"/>
  <c r="F671"/>
  <c r="F670"/>
  <c r="P670" s="1"/>
  <c r="F669"/>
  <c r="P669" s="1"/>
  <c r="F668"/>
  <c r="P668" s="1"/>
  <c r="F667"/>
  <c r="P667" s="1"/>
  <c r="Q667" s="1"/>
  <c r="F666"/>
  <c r="P666" s="1"/>
  <c r="F665"/>
  <c r="P665" s="1"/>
  <c r="F664"/>
  <c r="P664" s="1"/>
  <c r="F662"/>
  <c r="F661"/>
  <c r="P661" s="1"/>
  <c r="F660"/>
  <c r="P660" s="1"/>
  <c r="F659"/>
  <c r="P659" s="1"/>
  <c r="F658"/>
  <c r="P658" s="1"/>
  <c r="Q658" s="1"/>
  <c r="F657"/>
  <c r="P657" s="1"/>
  <c r="F656"/>
  <c r="F654"/>
  <c r="P654" s="1"/>
  <c r="F653"/>
  <c r="P653" s="1"/>
  <c r="F652"/>
  <c r="P652" s="1"/>
  <c r="F651"/>
  <c r="F646"/>
  <c r="Q646" s="1"/>
  <c r="F645"/>
  <c r="Q645" s="1"/>
  <c r="F644"/>
  <c r="P644" s="1"/>
  <c r="F643"/>
  <c r="P643" s="1"/>
  <c r="F642"/>
  <c r="P642" s="1"/>
  <c r="F641"/>
  <c r="Q641" s="1"/>
  <c r="F640"/>
  <c r="P640" s="1"/>
  <c r="Q640" s="1"/>
  <c r="F639"/>
  <c r="F638"/>
  <c r="Q638" s="1"/>
  <c r="F637"/>
  <c r="Q637" s="1"/>
  <c r="F631"/>
  <c r="Q631" s="1"/>
  <c r="F630"/>
  <c r="Q630" s="1"/>
  <c r="F629"/>
  <c r="P629" s="1"/>
  <c r="F628"/>
  <c r="Q628" s="1"/>
  <c r="F626"/>
  <c r="Q626" s="1"/>
  <c r="F625"/>
  <c r="F624"/>
  <c r="P624" s="1"/>
  <c r="F622"/>
  <c r="P622" s="1"/>
  <c r="Q622" s="1"/>
  <c r="F621"/>
  <c r="P621" s="1"/>
  <c r="F620"/>
  <c r="P620" s="1"/>
  <c r="F619"/>
  <c r="P619" s="1"/>
  <c r="F618"/>
  <c r="P618" s="1"/>
  <c r="F617"/>
  <c r="P617" s="1"/>
  <c r="F616"/>
  <c r="P616" s="1"/>
  <c r="F615"/>
  <c r="P615" s="1"/>
  <c r="F614"/>
  <c r="P614" s="1"/>
  <c r="Q614" s="1"/>
  <c r="F613"/>
  <c r="P613" s="1"/>
  <c r="F612"/>
  <c r="P612" s="1"/>
  <c r="F611"/>
  <c r="P611" s="1"/>
  <c r="F610"/>
  <c r="P610" s="1"/>
  <c r="F608"/>
  <c r="F607"/>
  <c r="P607" s="1"/>
  <c r="F606"/>
  <c r="F605"/>
  <c r="F604"/>
  <c r="P604" s="1"/>
  <c r="F603"/>
  <c r="P603" s="1"/>
  <c r="F602"/>
  <c r="P602" s="1"/>
  <c r="F601"/>
  <c r="P601" s="1"/>
  <c r="F600"/>
  <c r="P600" s="1"/>
  <c r="F599"/>
  <c r="P599" s="1"/>
  <c r="F598"/>
  <c r="P598" s="1"/>
  <c r="F597"/>
  <c r="P597" s="1"/>
  <c r="F596"/>
  <c r="P596" s="1"/>
  <c r="F595"/>
  <c r="P595" s="1"/>
  <c r="F594"/>
  <c r="Q594" s="1"/>
  <c r="F593"/>
  <c r="P593" s="1"/>
  <c r="F592"/>
  <c r="P592" s="1"/>
  <c r="F591"/>
  <c r="P591" s="1"/>
  <c r="F590"/>
  <c r="F589"/>
  <c r="P589" s="1"/>
  <c r="F588"/>
  <c r="Q588" s="1"/>
  <c r="F587"/>
  <c r="Q587" s="1"/>
  <c r="F586"/>
  <c r="Q586" s="1"/>
  <c r="F585"/>
  <c r="Q585" s="1"/>
  <c r="F581"/>
  <c r="P581" s="1"/>
  <c r="F580"/>
  <c r="P580" s="1"/>
  <c r="F579"/>
  <c r="P579" s="1"/>
  <c r="F578"/>
  <c r="P578" s="1"/>
  <c r="F577"/>
  <c r="P577" s="1"/>
  <c r="F576"/>
  <c r="P576" s="1"/>
  <c r="F575"/>
  <c r="P575" s="1"/>
  <c r="F574"/>
  <c r="P574" s="1"/>
  <c r="F572"/>
  <c r="P572" s="1"/>
  <c r="F571"/>
  <c r="F570"/>
  <c r="P570" s="1"/>
  <c r="F569"/>
  <c r="P569" s="1"/>
  <c r="F568"/>
  <c r="P568" s="1"/>
  <c r="F566"/>
  <c r="P566" s="1"/>
  <c r="F565"/>
  <c r="P565" s="1"/>
  <c r="F564"/>
  <c r="P564" s="1"/>
  <c r="F563"/>
  <c r="P563" s="1"/>
  <c r="F562"/>
  <c r="Q562" s="1"/>
  <c r="F560"/>
  <c r="P560" s="1"/>
  <c r="F559"/>
  <c r="P559" s="1"/>
  <c r="F558"/>
  <c r="P558" s="1"/>
  <c r="F557"/>
  <c r="P557" s="1"/>
  <c r="F556"/>
  <c r="P556" s="1"/>
  <c r="F555"/>
  <c r="P555" s="1"/>
  <c r="F554"/>
  <c r="P554" s="1"/>
  <c r="F553"/>
  <c r="Q553" s="1"/>
  <c r="F552"/>
  <c r="P552" s="1"/>
  <c r="F551"/>
  <c r="P551" s="1"/>
  <c r="F550"/>
  <c r="P550" s="1"/>
  <c r="F549"/>
  <c r="P549" s="1"/>
  <c r="F548"/>
  <c r="P548" s="1"/>
  <c r="F547"/>
  <c r="P547" s="1"/>
  <c r="Q547" s="1"/>
  <c r="F546"/>
  <c r="P546" s="1"/>
  <c r="F545"/>
  <c r="P545" s="1"/>
  <c r="F544"/>
  <c r="P544" s="1"/>
  <c r="F543"/>
  <c r="P543" s="1"/>
  <c r="F542"/>
  <c r="F540"/>
  <c r="P540" s="1"/>
  <c r="F539"/>
  <c r="P539" s="1"/>
  <c r="F538"/>
  <c r="P538" s="1"/>
  <c r="Q538" s="1"/>
  <c r="F537"/>
  <c r="P537" s="1"/>
  <c r="F536"/>
  <c r="P536" s="1"/>
  <c r="F534"/>
  <c r="P534" s="1"/>
  <c r="F533"/>
  <c r="P533" s="1"/>
  <c r="F532"/>
  <c r="P532" s="1"/>
  <c r="F531"/>
  <c r="P531" s="1"/>
  <c r="F530"/>
  <c r="P530" s="1"/>
  <c r="F529"/>
  <c r="P529" s="1"/>
  <c r="Q529" s="1"/>
  <c r="F528"/>
  <c r="P528" s="1"/>
  <c r="F527"/>
  <c r="P527" s="1"/>
  <c r="F526"/>
  <c r="P526" s="1"/>
  <c r="F525"/>
  <c r="P525" s="1"/>
  <c r="F524"/>
  <c r="P524" s="1"/>
  <c r="F523"/>
  <c r="P523" s="1"/>
  <c r="F521"/>
  <c r="P521" s="1"/>
  <c r="F520"/>
  <c r="P520" s="1"/>
  <c r="Q520" s="1"/>
  <c r="F519"/>
  <c r="F518"/>
  <c r="P518" s="1"/>
  <c r="F517"/>
  <c r="P517" s="1"/>
  <c r="F515"/>
  <c r="P515" s="1"/>
  <c r="F514"/>
  <c r="P514" s="1"/>
  <c r="F513"/>
  <c r="P513" s="1"/>
  <c r="F512"/>
  <c r="P512" s="1"/>
  <c r="F511"/>
  <c r="P511" s="1"/>
  <c r="Q511" s="1"/>
  <c r="F510"/>
  <c r="P510" s="1"/>
  <c r="F509"/>
  <c r="P509" s="1"/>
  <c r="F508"/>
  <c r="P508" s="1"/>
  <c r="F507"/>
  <c r="P507" s="1"/>
  <c r="F506"/>
  <c r="P506" s="1"/>
  <c r="F505"/>
  <c r="P505" s="1"/>
  <c r="F504"/>
  <c r="P504" s="1"/>
  <c r="F503"/>
  <c r="P503" s="1"/>
  <c r="Q503" s="1"/>
  <c r="F501"/>
  <c r="P501" s="1"/>
  <c r="F500"/>
  <c r="Q500" s="1"/>
  <c r="F499"/>
  <c r="Q499" s="1"/>
  <c r="F498"/>
  <c r="P498" s="1"/>
  <c r="F497"/>
  <c r="P497" s="1"/>
  <c r="F496"/>
  <c r="P496" s="1"/>
  <c r="F495"/>
  <c r="P495" s="1"/>
  <c r="F494"/>
  <c r="P494" s="1"/>
  <c r="F493"/>
  <c r="P493" s="1"/>
  <c r="F492"/>
  <c r="P492" s="1"/>
  <c r="F491"/>
  <c r="P491" s="1"/>
  <c r="F490"/>
  <c r="P490" s="1"/>
  <c r="F489"/>
  <c r="P489" s="1"/>
  <c r="F488"/>
  <c r="P488" s="1"/>
  <c r="F487"/>
  <c r="P487" s="1"/>
  <c r="F486"/>
  <c r="P486" s="1"/>
  <c r="F485"/>
  <c r="P485" s="1"/>
  <c r="F484"/>
  <c r="P484" s="1"/>
  <c r="F483"/>
  <c r="P483" s="1"/>
  <c r="F482"/>
  <c r="P482" s="1"/>
  <c r="F481"/>
  <c r="P481" s="1"/>
  <c r="F480"/>
  <c r="P480" s="1"/>
  <c r="F478"/>
  <c r="P478" s="1"/>
  <c r="F477"/>
  <c r="P477" s="1"/>
  <c r="F476"/>
  <c r="P476" s="1"/>
  <c r="F475"/>
  <c r="P475" s="1"/>
  <c r="F474"/>
  <c r="P474" s="1"/>
  <c r="F473"/>
  <c r="P473" s="1"/>
  <c r="F472"/>
  <c r="P472" s="1"/>
  <c r="F471"/>
  <c r="P471" s="1"/>
  <c r="F470"/>
  <c r="P470" s="1"/>
  <c r="F469"/>
  <c r="P469" s="1"/>
  <c r="F468"/>
  <c r="P468" s="1"/>
  <c r="F467"/>
  <c r="P467" s="1"/>
  <c r="F466"/>
  <c r="P466" s="1"/>
  <c r="F465"/>
  <c r="P465" s="1"/>
  <c r="F464"/>
  <c r="P464" s="1"/>
  <c r="F463"/>
  <c r="F462"/>
  <c r="P462" s="1"/>
  <c r="F461"/>
  <c r="P461" s="1"/>
  <c r="F460"/>
  <c r="P460" s="1"/>
  <c r="F459"/>
  <c r="P459" s="1"/>
  <c r="F458"/>
  <c r="P458" s="1"/>
  <c r="F457"/>
  <c r="P457" s="1"/>
  <c r="F456"/>
  <c r="P456" s="1"/>
  <c r="F454"/>
  <c r="F453"/>
  <c r="P453" s="1"/>
  <c r="F452"/>
  <c r="P452" s="1"/>
  <c r="F451"/>
  <c r="P451" s="1"/>
  <c r="F450"/>
  <c r="P450" s="1"/>
  <c r="F449"/>
  <c r="P449" s="1"/>
  <c r="F448"/>
  <c r="P448" s="1"/>
  <c r="F447"/>
  <c r="P447" s="1"/>
  <c r="F446"/>
  <c r="P446" s="1"/>
  <c r="F445"/>
  <c r="P445" s="1"/>
  <c r="F444"/>
  <c r="P444" s="1"/>
  <c r="F443"/>
  <c r="P443" s="1"/>
  <c r="F442"/>
  <c r="F441"/>
  <c r="Q441" s="1"/>
  <c r="F440"/>
  <c r="Q440" s="1"/>
  <c r="F439"/>
  <c r="P439" s="1"/>
  <c r="F438"/>
  <c r="P438" s="1"/>
  <c r="F437"/>
  <c r="P437" s="1"/>
  <c r="F436"/>
  <c r="F435"/>
  <c r="P435" s="1"/>
  <c r="F434"/>
  <c r="P434" s="1"/>
  <c r="F433"/>
  <c r="P433" s="1"/>
  <c r="F431"/>
  <c r="P431" s="1"/>
  <c r="F430"/>
  <c r="P430" s="1"/>
  <c r="F429"/>
  <c r="P429" s="1"/>
  <c r="F428"/>
  <c r="P428" s="1"/>
  <c r="F426"/>
  <c r="P426" s="1"/>
  <c r="F425"/>
  <c r="P425" s="1"/>
  <c r="F424"/>
  <c r="F423"/>
  <c r="F422"/>
  <c r="P422" s="1"/>
  <c r="F421"/>
  <c r="P421" s="1"/>
  <c r="Q421" s="1"/>
  <c r="F419"/>
  <c r="P419" s="1"/>
  <c r="F418"/>
  <c r="P418" s="1"/>
  <c r="Q418" s="1"/>
  <c r="F417"/>
  <c r="Q417" s="1"/>
  <c r="F414"/>
  <c r="P414" s="1"/>
  <c r="F413"/>
  <c r="P413" s="1"/>
  <c r="F412"/>
  <c r="P412" s="1"/>
  <c r="Q412" s="1"/>
  <c r="F411"/>
  <c r="P411" s="1"/>
  <c r="F410"/>
  <c r="P410" s="1"/>
  <c r="F409"/>
  <c r="P409" s="1"/>
  <c r="F408"/>
  <c r="P408" s="1"/>
  <c r="F407"/>
  <c r="P407" s="1"/>
  <c r="F406"/>
  <c r="P406" s="1"/>
  <c r="F405"/>
  <c r="P405" s="1"/>
  <c r="F404"/>
  <c r="P404" s="1"/>
  <c r="F403"/>
  <c r="P403" s="1"/>
  <c r="F402"/>
  <c r="Q402" s="1"/>
  <c r="F401"/>
  <c r="P401" s="1"/>
  <c r="F399"/>
  <c r="P399" s="1"/>
  <c r="F398"/>
  <c r="P398" s="1"/>
  <c r="F397"/>
  <c r="P397" s="1"/>
  <c r="F396"/>
  <c r="P396" s="1"/>
  <c r="F395"/>
  <c r="P395" s="1"/>
  <c r="F394"/>
  <c r="P394" s="1"/>
  <c r="F393"/>
  <c r="Q393" s="1"/>
  <c r="F392"/>
  <c r="P392" s="1"/>
  <c r="Q392" s="1"/>
  <c r="F391"/>
  <c r="P391" s="1"/>
  <c r="F390"/>
  <c r="P390" s="1"/>
  <c r="Q390" s="1"/>
  <c r="F389"/>
  <c r="P389" s="1"/>
  <c r="F388"/>
  <c r="Q388" s="1"/>
  <c r="F374"/>
  <c r="P374" s="1"/>
  <c r="F373"/>
  <c r="P373" s="1"/>
  <c r="F372"/>
  <c r="Q372" s="1"/>
  <c r="F371"/>
  <c r="P371" s="1"/>
  <c r="Q371" s="1"/>
  <c r="F370"/>
  <c r="P370" s="1"/>
  <c r="F369"/>
  <c r="F368"/>
  <c r="P368" s="1"/>
  <c r="F367"/>
  <c r="P367" s="1"/>
  <c r="F366"/>
  <c r="P366" s="1"/>
  <c r="F365"/>
  <c r="Q365" s="1"/>
  <c r="F364"/>
  <c r="P364" s="1"/>
  <c r="F363"/>
  <c r="P363" s="1"/>
  <c r="F362"/>
  <c r="P362" s="1"/>
  <c r="Q362" s="1"/>
  <c r="F361"/>
  <c r="P361" s="1"/>
  <c r="Q361" s="1"/>
  <c r="F360"/>
  <c r="Q360" s="1"/>
  <c r="F359"/>
  <c r="P359" s="1"/>
  <c r="F358"/>
  <c r="P358" s="1"/>
  <c r="Q358" s="1"/>
  <c r="F357"/>
  <c r="P357" s="1"/>
  <c r="F356"/>
  <c r="P356" s="1"/>
  <c r="F355"/>
  <c r="P355" s="1"/>
  <c r="F354"/>
  <c r="Q354" s="1"/>
  <c r="F353"/>
  <c r="P353" s="1"/>
  <c r="F352"/>
  <c r="P352" s="1"/>
  <c r="F351"/>
  <c r="P351" s="1"/>
  <c r="F350"/>
  <c r="P350" s="1"/>
  <c r="F349"/>
  <c r="P349" s="1"/>
  <c r="F348"/>
  <c r="Q348" s="1"/>
  <c r="F347"/>
  <c r="Q347" s="1"/>
  <c r="F346"/>
  <c r="Q346" s="1"/>
  <c r="F345"/>
  <c r="Q345" s="1"/>
  <c r="F344"/>
  <c r="P344" s="1"/>
  <c r="F343"/>
  <c r="P343" s="1"/>
  <c r="F342"/>
  <c r="Q342" s="1"/>
  <c r="F341"/>
  <c r="P341" s="1"/>
  <c r="F340"/>
  <c r="P340" s="1"/>
  <c r="F339"/>
  <c r="P339" s="1"/>
  <c r="F338"/>
  <c r="P338" s="1"/>
  <c r="F337"/>
  <c r="P337" s="1"/>
  <c r="F336"/>
  <c r="P336" s="1"/>
  <c r="F335"/>
  <c r="P335" s="1"/>
  <c r="F334"/>
  <c r="F333"/>
  <c r="F332"/>
  <c r="Q332" s="1"/>
  <c r="F331"/>
  <c r="Q331" s="1"/>
  <c r="F330"/>
  <c r="P330" s="1"/>
  <c r="F329"/>
  <c r="P329" s="1"/>
  <c r="Q329" s="1"/>
  <c r="F328"/>
  <c r="P328" s="1"/>
  <c r="F327"/>
  <c r="P327" s="1"/>
  <c r="F326"/>
  <c r="P326" s="1"/>
  <c r="F325"/>
  <c r="P325" s="1"/>
  <c r="F324"/>
  <c r="F323"/>
  <c r="P323" s="1"/>
  <c r="F322"/>
  <c r="P322" s="1"/>
  <c r="F321"/>
  <c r="Q321" s="1"/>
  <c r="F320"/>
  <c r="P320" s="1"/>
  <c r="F319"/>
  <c r="F318"/>
  <c r="P318" s="1"/>
  <c r="F317"/>
  <c r="P317" s="1"/>
  <c r="F316"/>
  <c r="P316" s="1"/>
  <c r="F315"/>
  <c r="Q315" s="1"/>
  <c r="F314"/>
  <c r="F313"/>
  <c r="P313" s="1"/>
  <c r="Q313" s="1"/>
  <c r="F312"/>
  <c r="Q312" s="1"/>
  <c r="F311"/>
  <c r="Q311" s="1"/>
  <c r="F310"/>
  <c r="Q310" s="1"/>
  <c r="F309"/>
  <c r="F308"/>
  <c r="F307"/>
  <c r="F306"/>
  <c r="F305"/>
  <c r="P305" s="1"/>
  <c r="F304"/>
  <c r="P304" s="1"/>
  <c r="F303"/>
  <c r="P303" s="1"/>
  <c r="F302"/>
  <c r="P302" s="1"/>
  <c r="F301"/>
  <c r="P301" s="1"/>
  <c r="F300"/>
  <c r="F299"/>
  <c r="P299" s="1"/>
  <c r="F298"/>
  <c r="Q298" s="1"/>
  <c r="F297"/>
  <c r="Q297" s="1"/>
  <c r="F296"/>
  <c r="Q296" s="1"/>
  <c r="F295"/>
  <c r="P295" s="1"/>
  <c r="Q295" s="1"/>
  <c r="F294"/>
  <c r="P294" s="1"/>
  <c r="F293"/>
  <c r="P293" s="1"/>
  <c r="F292"/>
  <c r="F279"/>
  <c r="Q279" s="1"/>
  <c r="F277"/>
  <c r="Q277" s="1"/>
  <c r="F276"/>
  <c r="Q276" s="1"/>
  <c r="F275"/>
  <c r="Q275" s="1"/>
  <c r="F274"/>
  <c r="Q274" s="1"/>
  <c r="F273"/>
  <c r="Q273" s="1"/>
  <c r="F271"/>
  <c r="F270"/>
  <c r="F269"/>
  <c r="F268"/>
  <c r="Q268" s="1"/>
  <c r="F267"/>
  <c r="F265"/>
  <c r="Q265" s="1"/>
  <c r="F264"/>
  <c r="F263"/>
  <c r="F262"/>
  <c r="Q262" s="1"/>
  <c r="F261"/>
  <c r="Q261" s="1"/>
  <c r="F260"/>
  <c r="F252"/>
  <c r="Q252" s="1"/>
  <c r="F251"/>
  <c r="Q251" s="1"/>
  <c r="F250"/>
  <c r="Q250" s="1"/>
  <c r="F249"/>
  <c r="Q249" s="1"/>
  <c r="F248"/>
  <c r="Q248" s="1"/>
  <c r="F247"/>
  <c r="Q247" s="1"/>
  <c r="F246"/>
  <c r="Q246" s="1"/>
  <c r="F245"/>
  <c r="Q245" s="1"/>
  <c r="F244"/>
  <c r="Q244" s="1"/>
  <c r="F243"/>
  <c r="Q243" s="1"/>
  <c r="F242"/>
  <c r="Q242" s="1"/>
  <c r="Q194"/>
  <c r="F193"/>
  <c r="Q193" s="1"/>
  <c r="F192"/>
  <c r="Q192" s="1"/>
  <c r="F191"/>
  <c r="Q191" s="1"/>
  <c r="F190"/>
  <c r="Q190" s="1"/>
  <c r="F189"/>
  <c r="Q189" s="1"/>
  <c r="F188"/>
  <c r="Q188" s="1"/>
  <c r="F187"/>
  <c r="Q187" s="1"/>
  <c r="F186"/>
  <c r="Q186" s="1"/>
  <c r="F185"/>
  <c r="Q185" s="1"/>
  <c r="F184"/>
  <c r="Q184" s="1"/>
  <c r="F183"/>
  <c r="Q183" s="1"/>
  <c r="F182"/>
  <c r="Q182" s="1"/>
  <c r="F181"/>
  <c r="Q181" s="1"/>
  <c r="Q180"/>
  <c r="Q179"/>
  <c r="F178"/>
  <c r="Q178" s="1"/>
  <c r="F177"/>
  <c r="F175"/>
  <c r="Q175" s="1"/>
  <c r="F174"/>
  <c r="Q174" s="1"/>
  <c r="F173"/>
  <c r="Q173" s="1"/>
  <c r="F172"/>
  <c r="Q172" s="1"/>
  <c r="F171"/>
  <c r="Q171" s="1"/>
  <c r="F170"/>
  <c r="Q170" s="1"/>
  <c r="F169"/>
  <c r="Q169" s="1"/>
  <c r="F168"/>
  <c r="Q168" s="1"/>
  <c r="F167"/>
  <c r="Q167" s="1"/>
  <c r="F166"/>
  <c r="Q166" s="1"/>
  <c r="F165"/>
  <c r="Q165" s="1"/>
  <c r="F164"/>
  <c r="Q164" s="1"/>
  <c r="F163"/>
  <c r="Q163" s="1"/>
  <c r="F162"/>
  <c r="Q162" s="1"/>
  <c r="F160"/>
  <c r="Q160" s="1"/>
  <c r="F159"/>
  <c r="Q159" s="1"/>
  <c r="F158"/>
  <c r="F157"/>
  <c r="F156"/>
  <c r="F155"/>
  <c r="F154"/>
  <c r="F153"/>
  <c r="F152"/>
  <c r="F151"/>
  <c r="F150"/>
  <c r="F149"/>
  <c r="F148"/>
  <c r="F147"/>
  <c r="F146"/>
  <c r="F145"/>
  <c r="F144"/>
  <c r="F143"/>
  <c r="F142"/>
  <c r="F141"/>
  <c r="F140"/>
  <c r="F139"/>
  <c r="F138"/>
  <c r="F137"/>
  <c r="F136"/>
  <c r="F135"/>
  <c r="F134"/>
  <c r="F133"/>
  <c r="F132"/>
  <c r="Q132" s="1"/>
  <c r="F131"/>
  <c r="Q131" s="1"/>
  <c r="F130"/>
  <c r="Q130" s="1"/>
  <c r="F129"/>
  <c r="F128"/>
  <c r="F127"/>
  <c r="F126"/>
  <c r="F125"/>
  <c r="Q125" s="1"/>
  <c r="F124"/>
  <c r="F123"/>
  <c r="F122"/>
  <c r="Q122" s="1"/>
  <c r="F121"/>
  <c r="F120"/>
  <c r="F119"/>
  <c r="F118"/>
  <c r="Q118" s="1"/>
  <c r="F117"/>
  <c r="Q117" s="1"/>
  <c r="F116"/>
  <c r="F115"/>
  <c r="Q115" s="1"/>
  <c r="F114"/>
  <c r="F113"/>
  <c r="Q113" s="1"/>
  <c r="F112"/>
  <c r="F111"/>
  <c r="F110"/>
  <c r="F109"/>
  <c r="F108"/>
  <c r="F107"/>
  <c r="Q107" s="1"/>
  <c r="F106"/>
  <c r="Q106" s="1"/>
  <c r="F105"/>
  <c r="F104"/>
  <c r="F103"/>
  <c r="F102"/>
  <c r="F101"/>
  <c r="F100"/>
  <c r="F99"/>
  <c r="Q99" s="1"/>
  <c r="F97"/>
  <c r="F96"/>
  <c r="F95"/>
  <c r="F94"/>
  <c r="F92"/>
  <c r="Q92" s="1"/>
  <c r="F91"/>
  <c r="Q91" s="1"/>
  <c r="F90"/>
  <c r="F89"/>
  <c r="Q89" s="1"/>
  <c r="F88"/>
  <c r="Q88" s="1"/>
  <c r="F87"/>
  <c r="Q87" s="1"/>
  <c r="F86"/>
  <c r="Q86" s="1"/>
  <c r="F85"/>
  <c r="Q85" s="1"/>
  <c r="F84"/>
  <c r="Q84" s="1"/>
  <c r="F83"/>
  <c r="Q83" s="1"/>
  <c r="F60"/>
  <c r="Q60" s="1"/>
  <c r="F59"/>
  <c r="Q59" s="1"/>
  <c r="F58"/>
  <c r="Q58" s="1"/>
  <c r="F57"/>
  <c r="Q57" s="1"/>
  <c r="F56"/>
  <c r="Q56" s="1"/>
  <c r="F54"/>
  <c r="Q54" s="1"/>
  <c r="F53"/>
  <c r="Q53" s="1"/>
  <c r="F52"/>
  <c r="Q52" s="1"/>
  <c r="F45"/>
  <c r="Q45" s="1"/>
  <c r="F44"/>
  <c r="Q44" s="1"/>
  <c r="F36"/>
  <c r="Q36" s="1"/>
  <c r="F35"/>
  <c r="Q35" s="1"/>
  <c r="F34"/>
  <c r="Q34" s="1"/>
  <c r="F30"/>
  <c r="Q197"/>
  <c r="Q731"/>
  <c r="Q3165" l="1"/>
  <c r="Q3526"/>
  <c r="Q3534"/>
  <c r="Q3069"/>
  <c r="Q94"/>
  <c r="Q3505"/>
  <c r="Q3744"/>
  <c r="Q4557"/>
  <c r="Q4565"/>
  <c r="Q4576"/>
  <c r="Q4585"/>
  <c r="Q4593"/>
  <c r="Q3626"/>
  <c r="Q3634"/>
  <c r="Q3643"/>
  <c r="Q3508"/>
  <c r="Q138"/>
  <c r="Q146"/>
  <c r="Q154"/>
  <c r="Q2837"/>
  <c r="Q30"/>
  <c r="Q3201"/>
  <c r="Q104"/>
  <c r="Q124"/>
  <c r="Q136"/>
  <c r="Q144"/>
  <c r="Q152"/>
  <c r="Q260"/>
  <c r="Q4386"/>
  <c r="Q2830"/>
  <c r="Q2922"/>
  <c r="Q3199"/>
  <c r="Q2939"/>
  <c r="Q2947"/>
  <c r="Q2955"/>
  <c r="Q2963"/>
  <c r="Q2971"/>
  <c r="Q2979"/>
  <c r="Q2987"/>
  <c r="Q2995"/>
  <c r="Q3003"/>
  <c r="Q3011"/>
  <c r="Q3019"/>
  <c r="Q3027"/>
  <c r="Q3035"/>
  <c r="Q3051"/>
  <c r="Q3059"/>
  <c r="Q3101"/>
  <c r="Q3109"/>
  <c r="Q3117"/>
  <c r="Q3126"/>
  <c r="Q3134"/>
  <c r="Q3142"/>
  <c r="Q3150"/>
  <c r="Q3159"/>
  <c r="Q3227"/>
  <c r="Q3243"/>
  <c r="Q3307"/>
  <c r="Q3326"/>
  <c r="Q3334"/>
  <c r="Q3532"/>
  <c r="Q3711"/>
  <c r="Q3734"/>
  <c r="Q3366"/>
  <c r="Q3390"/>
  <c r="Q3406"/>
  <c r="Q3422"/>
  <c r="Q3753"/>
  <c r="Q3761"/>
  <c r="Q3775"/>
  <c r="Q3783"/>
  <c r="Q3791"/>
  <c r="Q3799"/>
  <c r="Q3807"/>
  <c r="Q3815"/>
  <c r="Q3824"/>
  <c r="Q3835"/>
  <c r="Q2941"/>
  <c r="Q2989"/>
  <c r="Q3013"/>
  <c r="Q3021"/>
  <c r="Q3037"/>
  <c r="Q3061"/>
  <c r="Q4186"/>
  <c r="Q4559"/>
  <c r="Q4567"/>
  <c r="Q4578"/>
  <c r="Q4587"/>
  <c r="Q4596"/>
  <c r="Q4639"/>
  <c r="Q4662"/>
  <c r="Q4701"/>
  <c r="Q4415"/>
  <c r="Q4687"/>
  <c r="Q4558"/>
  <c r="Q4566"/>
  <c r="Q4577"/>
  <c r="Q4586"/>
  <c r="Q4595"/>
  <c r="Q4638"/>
  <c r="Q4743"/>
  <c r="Q123"/>
  <c r="Q2870"/>
  <c r="Q3515"/>
  <c r="Q3725"/>
  <c r="Q3946"/>
  <c r="Q3954"/>
  <c r="Q3962"/>
  <c r="Q3970"/>
  <c r="Q4458"/>
  <c r="Q4467"/>
  <c r="Q4475"/>
  <c r="Q4484"/>
  <c r="Q2938"/>
  <c r="Q2946"/>
  <c r="Q2954"/>
  <c r="Q2962"/>
  <c r="Q2970"/>
  <c r="Q2978"/>
  <c r="Q2986"/>
  <c r="Q2994"/>
  <c r="Q3002"/>
  <c r="Q3010"/>
  <c r="Q3018"/>
  <c r="Q3026"/>
  <c r="Q3034"/>
  <c r="Q3042"/>
  <c r="Q3050"/>
  <c r="Q3058"/>
  <c r="Q3531"/>
  <c r="Q3539"/>
  <c r="Q3834"/>
  <c r="Q3972"/>
  <c r="Q2968"/>
  <c r="Q2972"/>
  <c r="Q2980"/>
  <c r="Q2984"/>
  <c r="Q3020"/>
  <c r="Q3359"/>
  <c r="Q3816"/>
  <c r="Q3842"/>
  <c r="Q4654"/>
  <c r="Q3209"/>
  <c r="Q3221"/>
  <c r="Q3552"/>
  <c r="Q3562"/>
  <c r="Q3570"/>
  <c r="Q3578"/>
  <c r="Q3586"/>
  <c r="Q3594"/>
  <c r="Q3602"/>
  <c r="Q3611"/>
  <c r="Q3619"/>
  <c r="Q2937"/>
  <c r="Q2945"/>
  <c r="Q2949"/>
  <c r="Q2953"/>
  <c r="Q2957"/>
  <c r="Q2961"/>
  <c r="Q2965"/>
  <c r="Q2969"/>
  <c r="Q2973"/>
  <c r="Q2977"/>
  <c r="Q2981"/>
  <c r="Q2985"/>
  <c r="Q2993"/>
  <c r="Q2997"/>
  <c r="Q3001"/>
  <c r="Q3005"/>
  <c r="Q3009"/>
  <c r="Q3017"/>
  <c r="Q3025"/>
  <c r="Q3029"/>
  <c r="Q3033"/>
  <c r="Q3041"/>
  <c r="Q3045"/>
  <c r="Q3049"/>
  <c r="Q3053"/>
  <c r="Q3057"/>
  <c r="Q3530"/>
  <c r="Q3538"/>
  <c r="Q3713"/>
  <c r="Q3736"/>
  <c r="Q3817"/>
  <c r="Q3833"/>
  <c r="Q3839"/>
  <c r="Q3973"/>
  <c r="Q3352"/>
  <c r="Q3755"/>
  <c r="Q4704"/>
  <c r="Q103"/>
  <c r="Q119"/>
  <c r="Q135"/>
  <c r="Q143"/>
  <c r="Q151"/>
  <c r="Q177"/>
  <c r="Q2849"/>
  <c r="Q2857"/>
  <c r="Q2866"/>
  <c r="Q3729"/>
  <c r="Q3950"/>
  <c r="Q3958"/>
  <c r="Q3966"/>
  <c r="Q4506"/>
  <c r="Q4514"/>
  <c r="Q4522"/>
  <c r="Q4530"/>
  <c r="Q4538"/>
  <c r="Q4554"/>
  <c r="Q4562"/>
  <c r="Q4573"/>
  <c r="Q4582"/>
  <c r="Q4590"/>
  <c r="Q4599"/>
  <c r="Q2942"/>
  <c r="Q2950"/>
  <c r="Q2958"/>
  <c r="Q2966"/>
  <c r="Q2974"/>
  <c r="Q2982"/>
  <c r="Q2990"/>
  <c r="Q2998"/>
  <c r="Q3006"/>
  <c r="Q3014"/>
  <c r="Q3022"/>
  <c r="Q3030"/>
  <c r="Q3038"/>
  <c r="Q3046"/>
  <c r="Q3054"/>
  <c r="Q3062"/>
  <c r="Q3071"/>
  <c r="Q3080"/>
  <c r="Q3088"/>
  <c r="Q3203"/>
  <c r="Q3239"/>
  <c r="Q3247"/>
  <c r="Q3255"/>
  <c r="Q3263"/>
  <c r="Q3271"/>
  <c r="Q3279"/>
  <c r="Q3287"/>
  <c r="Q3295"/>
  <c r="Q3303"/>
  <c r="Q3311"/>
  <c r="Q3322"/>
  <c r="Q3330"/>
  <c r="Q3338"/>
  <c r="Q3346"/>
  <c r="Q3354"/>
  <c r="Q3362"/>
  <c r="Q3370"/>
  <c r="Q3378"/>
  <c r="Q3386"/>
  <c r="Q3394"/>
  <c r="Q3402"/>
  <c r="Q3410"/>
  <c r="Q3418"/>
  <c r="Q3426"/>
  <c r="Q3434"/>
  <c r="Q3442"/>
  <c r="Q3450"/>
  <c r="Q3458"/>
  <c r="Q3466"/>
  <c r="Q3474"/>
  <c r="Q3482"/>
  <c r="Q3491"/>
  <c r="Q3499"/>
  <c r="Q3527"/>
  <c r="Q3535"/>
  <c r="Q3840"/>
  <c r="Q120"/>
  <c r="Q2867"/>
  <c r="Q3223"/>
  <c r="Q3730"/>
  <c r="Q3951"/>
  <c r="Q3959"/>
  <c r="Q3967"/>
  <c r="Q4555"/>
  <c r="Q4563"/>
  <c r="Q4574"/>
  <c r="Q4583"/>
  <c r="Q4591"/>
  <c r="Q4600"/>
  <c r="Q2943"/>
  <c r="Q2951"/>
  <c r="Q2959"/>
  <c r="Q2967"/>
  <c r="Q2975"/>
  <c r="Q2983"/>
  <c r="Q2991"/>
  <c r="Q2999"/>
  <c r="Q3007"/>
  <c r="Q3015"/>
  <c r="Q3023"/>
  <c r="Q3031"/>
  <c r="Q3039"/>
  <c r="Q3047"/>
  <c r="Q3055"/>
  <c r="Q3248"/>
  <c r="Q3467"/>
  <c r="Q3528"/>
  <c r="Q3536"/>
  <c r="Q3841"/>
  <c r="Q3444"/>
  <c r="Q610"/>
  <c r="Q685"/>
  <c r="Q897"/>
  <c r="Q1082"/>
  <c r="Q1684"/>
  <c r="Q1708"/>
  <c r="Q4526"/>
  <c r="Q3795"/>
  <c r="Q671"/>
  <c r="Q704"/>
  <c r="Q1716"/>
  <c r="Q2459"/>
  <c r="Q4293"/>
  <c r="Q3820"/>
  <c r="Q3976"/>
  <c r="Q470"/>
  <c r="Q662"/>
  <c r="Q695"/>
  <c r="Q1700"/>
  <c r="Q2451"/>
  <c r="Q4277"/>
  <c r="Q1163"/>
  <c r="Q2734"/>
  <c r="Q3086"/>
  <c r="Q3120"/>
  <c r="Q3320"/>
  <c r="Q3777"/>
  <c r="Q3829"/>
  <c r="Q669"/>
  <c r="Q127"/>
  <c r="Q508"/>
  <c r="Q517"/>
  <c r="Q534"/>
  <c r="Q552"/>
  <c r="Q717"/>
  <c r="Q1094"/>
  <c r="Q1547"/>
  <c r="Q1573"/>
  <c r="Q1590"/>
  <c r="Q1607"/>
  <c r="Q1641"/>
  <c r="Q1729"/>
  <c r="Q1900"/>
  <c r="Q1916"/>
  <c r="Q1966"/>
  <c r="Q2047"/>
  <c r="Q2055"/>
  <c r="Q2072"/>
  <c r="Q2121"/>
  <c r="Q2481"/>
  <c r="Q2582"/>
  <c r="Q2841"/>
  <c r="Q2874"/>
  <c r="Q3542"/>
  <c r="Q3883"/>
  <c r="Q3891"/>
  <c r="Q3900"/>
  <c r="Q3908"/>
  <c r="Q3917"/>
  <c r="Q3925"/>
  <c r="Q3933"/>
  <c r="Q112"/>
  <c r="Q796"/>
  <c r="Q911"/>
  <c r="Q1183"/>
  <c r="Q1200"/>
  <c r="Q1224"/>
  <c r="Q1248"/>
  <c r="Q1264"/>
  <c r="Q318"/>
  <c r="Q526"/>
  <c r="Q544"/>
  <c r="Q1106"/>
  <c r="Q1365"/>
  <c r="Q1474"/>
  <c r="Q1492"/>
  <c r="Q1510"/>
  <c r="Q1581"/>
  <c r="Q1615"/>
  <c r="Q1892"/>
  <c r="Q1941"/>
  <c r="Q1958"/>
  <c r="Q2080"/>
  <c r="Q2288"/>
  <c r="Q2328"/>
  <c r="Q3206"/>
  <c r="Q3504"/>
  <c r="Q3743"/>
  <c r="Q3875"/>
  <c r="Q264"/>
  <c r="Q96"/>
  <c r="Q1954"/>
  <c r="Q3627"/>
  <c r="Q3635"/>
  <c r="Q3644"/>
  <c r="Q3653"/>
  <c r="Q3662"/>
  <c r="Q3670"/>
  <c r="Q3678"/>
  <c r="Q3687"/>
  <c r="Q3695"/>
  <c r="Q3705"/>
  <c r="Q108"/>
  <c r="Q1129"/>
  <c r="Q2847"/>
  <c r="Q2855"/>
  <c r="Q3078"/>
  <c r="Q3245"/>
  <c r="Q3253"/>
  <c r="Q3261"/>
  <c r="Q3269"/>
  <c r="Q3277"/>
  <c r="Q3285"/>
  <c r="Q3293"/>
  <c r="Q3301"/>
  <c r="Q3309"/>
  <c r="Q3328"/>
  <c r="Q3336"/>
  <c r="Q3344"/>
  <c r="Q3360"/>
  <c r="Q3368"/>
  <c r="Q3376"/>
  <c r="Q3384"/>
  <c r="Q3392"/>
  <c r="Q3400"/>
  <c r="Q3408"/>
  <c r="Q3416"/>
  <c r="Q3424"/>
  <c r="Q3432"/>
  <c r="Q3440"/>
  <c r="Q3448"/>
  <c r="Q3456"/>
  <c r="Q3464"/>
  <c r="Q3472"/>
  <c r="Q3480"/>
  <c r="Q3488"/>
  <c r="Q3497"/>
  <c r="Q3848"/>
  <c r="Q3994"/>
  <c r="Q4002"/>
  <c r="Q4013"/>
  <c r="Q4022"/>
  <c r="Q4031"/>
  <c r="Q4040"/>
  <c r="Q4050"/>
  <c r="Q4059"/>
  <c r="Q4067"/>
  <c r="Q4210"/>
  <c r="Q4229"/>
  <c r="Q4237"/>
  <c r="Q4353"/>
  <c r="Q4375"/>
  <c r="Q4383"/>
  <c r="Q4391"/>
  <c r="Q4399"/>
  <c r="Q4407"/>
  <c r="Q4454"/>
  <c r="Q4463"/>
  <c r="Q4471"/>
  <c r="Q4479"/>
  <c r="Q4661"/>
  <c r="Q4669"/>
  <c r="Q4718"/>
  <c r="Q4747"/>
  <c r="Q3217"/>
  <c r="Q3548"/>
  <c r="Q3558"/>
  <c r="Q3566"/>
  <c r="Q3574"/>
  <c r="Q3582"/>
  <c r="Q3590"/>
  <c r="Q3598"/>
  <c r="Q3606"/>
  <c r="Q3615"/>
  <c r="Q3623"/>
  <c r="Q3631"/>
  <c r="Q3639"/>
  <c r="Q3648"/>
  <c r="Q3658"/>
  <c r="Q3666"/>
  <c r="Q3674"/>
  <c r="Q3682"/>
  <c r="Q3691"/>
  <c r="Q3699"/>
  <c r="Q3709"/>
  <c r="Q3733"/>
  <c r="Q3823"/>
  <c r="Q3856"/>
  <c r="Q3978"/>
  <c r="Q568"/>
  <c r="Q1406"/>
  <c r="Q1662"/>
  <c r="Q2838"/>
  <c r="Q2856"/>
  <c r="Q2917"/>
  <c r="Q3070"/>
  <c r="Q3079"/>
  <c r="Q3170"/>
  <c r="Q3178"/>
  <c r="Q3238"/>
  <c r="Q3353"/>
  <c r="Q3361"/>
  <c r="Q3369"/>
  <c r="Q3393"/>
  <c r="Q3401"/>
  <c r="Q3409"/>
  <c r="Q3417"/>
  <c r="Q3433"/>
  <c r="Q3441"/>
  <c r="Q3457"/>
  <c r="Q3473"/>
  <c r="Q3481"/>
  <c r="Q3489"/>
  <c r="Q3498"/>
  <c r="Q3571"/>
  <c r="Q3587"/>
  <c r="Q3679"/>
  <c r="Q3688"/>
  <c r="Q3696"/>
  <c r="Q3706"/>
  <c r="Q3786"/>
  <c r="Q4081"/>
  <c r="Q2437"/>
  <c r="Q2498"/>
  <c r="Q2743"/>
  <c r="Q2752"/>
  <c r="Q2760"/>
  <c r="Q2768"/>
  <c r="Q2776"/>
  <c r="Q2784"/>
  <c r="Q2792"/>
  <c r="Q2800"/>
  <c r="Q2809"/>
  <c r="Q2823"/>
  <c r="Q2891"/>
  <c r="Q2899"/>
  <c r="Q2907"/>
  <c r="Q3094"/>
  <c r="Q4080"/>
  <c r="Q4099"/>
  <c r="Q4107"/>
  <c r="Q4116"/>
  <c r="Q4124"/>
  <c r="Q4133"/>
  <c r="Q4141"/>
  <c r="Q4150"/>
  <c r="Q4159"/>
  <c r="Q4168"/>
  <c r="Q4176"/>
  <c r="Q4194"/>
  <c r="Q4643"/>
  <c r="Q4748"/>
  <c r="Q3169"/>
  <c r="Q3177"/>
  <c r="Q3185"/>
  <c r="Q3193"/>
  <c r="Q1238"/>
  <c r="Q1254"/>
  <c r="Q1788"/>
  <c r="Q3697"/>
  <c r="Q2457"/>
  <c r="Q2466"/>
  <c r="Q2475"/>
  <c r="Q2916"/>
  <c r="Q2924"/>
  <c r="Q4203"/>
  <c r="Q4500"/>
  <c r="Q4508"/>
  <c r="Q4516"/>
  <c r="Q3103"/>
  <c r="Q3111"/>
  <c r="Q3128"/>
  <c r="Q3136"/>
  <c r="Q3144"/>
  <c r="Q3152"/>
  <c r="Q3161"/>
  <c r="Q3229"/>
  <c r="Q3763"/>
  <c r="Q3785"/>
  <c r="Q3793"/>
  <c r="Q3801"/>
  <c r="Q3809"/>
  <c r="Q3237"/>
  <c r="Q852"/>
  <c r="Q4248"/>
  <c r="Q4272"/>
  <c r="Q4328"/>
  <c r="Q4086"/>
  <c r="Q4112"/>
  <c r="Q4130"/>
  <c r="Q4147"/>
  <c r="Q4165"/>
  <c r="Q4182"/>
  <c r="Q4425"/>
  <c r="Q4521"/>
  <c r="Q2819"/>
  <c r="Q2888"/>
  <c r="Q3108"/>
  <c r="Q3116"/>
  <c r="Q3133"/>
  <c r="Q3141"/>
  <c r="Q3149"/>
  <c r="Q3158"/>
  <c r="Q3218"/>
  <c r="Q3760"/>
  <c r="Q4652"/>
  <c r="Q2764"/>
  <c r="Q3191"/>
  <c r="Q1583"/>
  <c r="Q4749"/>
  <c r="Q1787"/>
  <c r="Q1367"/>
  <c r="Q4268"/>
  <c r="Q3397"/>
  <c r="Q2738"/>
  <c r="Q2756"/>
  <c r="Q2887"/>
  <c r="Q3115"/>
  <c r="Q3148"/>
  <c r="Q3205"/>
  <c r="Q3281"/>
  <c r="Q3297"/>
  <c r="Q3388"/>
  <c r="Q3502"/>
  <c r="Q3742"/>
  <c r="Q4199"/>
  <c r="Q4651"/>
  <c r="Q4698"/>
  <c r="Q4717"/>
  <c r="Q3043"/>
  <c r="Q2905"/>
  <c r="Q3843"/>
  <c r="Q3090"/>
  <c r="Q2439"/>
  <c r="Q2851"/>
  <c r="Q2859"/>
  <c r="Q4685"/>
  <c r="Q3065"/>
  <c r="Q3073"/>
  <c r="Q3082"/>
  <c r="Q3241"/>
  <c r="Q3249"/>
  <c r="Q3257"/>
  <c r="Q3265"/>
  <c r="Q3273"/>
  <c r="Q3289"/>
  <c r="Q3305"/>
  <c r="Q3313"/>
  <c r="Q3324"/>
  <c r="Q3332"/>
  <c r="Q3340"/>
  <c r="Q3348"/>
  <c r="Q3356"/>
  <c r="Q3364"/>
  <c r="Q3372"/>
  <c r="Q3380"/>
  <c r="Q3396"/>
  <c r="Q3404"/>
  <c r="Q3412"/>
  <c r="Q3420"/>
  <c r="Q3428"/>
  <c r="Q3436"/>
  <c r="Q3452"/>
  <c r="Q3460"/>
  <c r="Q3468"/>
  <c r="Q3476"/>
  <c r="Q3484"/>
  <c r="Q3493"/>
  <c r="Q139"/>
  <c r="Q1102"/>
  <c r="Q1515"/>
  <c r="Q1560"/>
  <c r="Q1645"/>
  <c r="Q1896"/>
  <c r="Q1921"/>
  <c r="Q1945"/>
  <c r="Q2051"/>
  <c r="Q2300"/>
  <c r="Q2477"/>
  <c r="Q2578"/>
  <c r="Q3737"/>
  <c r="Q3887"/>
  <c r="Q3912"/>
  <c r="Q4017"/>
  <c r="Q4054"/>
  <c r="Q4233"/>
  <c r="Q4665"/>
  <c r="Q3714"/>
  <c r="Q3066"/>
  <c r="Q4374"/>
  <c r="Q4398"/>
  <c r="Q140"/>
  <c r="Q156"/>
  <c r="Q269"/>
  <c r="Q1676"/>
  <c r="Q2425"/>
  <c r="Q2607"/>
  <c r="Q2747"/>
  <c r="Q2772"/>
  <c r="Q2780"/>
  <c r="Q2788"/>
  <c r="Q2796"/>
  <c r="Q2804"/>
  <c r="Q2818"/>
  <c r="Q2895"/>
  <c r="Q2903"/>
  <c r="Q2911"/>
  <c r="Q3748"/>
  <c r="Q3831"/>
  <c r="Q3852"/>
  <c r="Q4084"/>
  <c r="Q4103"/>
  <c r="Q4111"/>
  <c r="Q4120"/>
  <c r="Q4129"/>
  <c r="Q4137"/>
  <c r="Q4146"/>
  <c r="Q4154"/>
  <c r="Q4163"/>
  <c r="Q4172"/>
  <c r="Q4181"/>
  <c r="Q4190"/>
  <c r="Q4715"/>
  <c r="Q3173"/>
  <c r="Q3181"/>
  <c r="Q3189"/>
  <c r="Q3197"/>
  <c r="Q3512"/>
  <c r="Q4105"/>
  <c r="Q4637"/>
  <c r="Q147"/>
  <c r="Q1453"/>
  <c r="Q1478"/>
  <c r="Q1577"/>
  <c r="Q1619"/>
  <c r="Q1637"/>
  <c r="Q1904"/>
  <c r="Q2242"/>
  <c r="Q2308"/>
  <c r="Q2485"/>
  <c r="Q2541"/>
  <c r="Q3747"/>
  <c r="Q3861"/>
  <c r="Q3896"/>
  <c r="Q3921"/>
  <c r="Q3998"/>
  <c r="Q4026"/>
  <c r="Q4044"/>
  <c r="Q4074"/>
  <c r="Q4382"/>
  <c r="Q100"/>
  <c r="Q1694"/>
  <c r="Q1710"/>
  <c r="Q2453"/>
  <c r="Q2462"/>
  <c r="Q2470"/>
  <c r="Q2680"/>
  <c r="Q2828"/>
  <c r="Q2920"/>
  <c r="Q4207"/>
  <c r="Q4279"/>
  <c r="Q4295"/>
  <c r="Q4311"/>
  <c r="Q4504"/>
  <c r="Q4512"/>
  <c r="Q3098"/>
  <c r="Q3107"/>
  <c r="Q3124"/>
  <c r="Q3132"/>
  <c r="Q3140"/>
  <c r="Q3156"/>
  <c r="Q3225"/>
  <c r="Q3233"/>
  <c r="Q3750"/>
  <c r="Q3759"/>
  <c r="Q3773"/>
  <c r="Q3781"/>
  <c r="Q3789"/>
  <c r="Q3797"/>
  <c r="Q3805"/>
  <c r="Q3813"/>
  <c r="Q507"/>
  <c r="Q155"/>
  <c r="Q1461"/>
  <c r="Q1496"/>
  <c r="Q1543"/>
  <c r="Q1569"/>
  <c r="Q1602"/>
  <c r="Q1627"/>
  <c r="Q1912"/>
  <c r="Q1937"/>
  <c r="Q1962"/>
  <c r="Q2233"/>
  <c r="Q2316"/>
  <c r="Q2342"/>
  <c r="Q2369"/>
  <c r="Q2409"/>
  <c r="Q2878"/>
  <c r="Q3830"/>
  <c r="Q3879"/>
  <c r="Q3904"/>
  <c r="Q3929"/>
  <c r="Q4006"/>
  <c r="Q4063"/>
  <c r="Q4241"/>
  <c r="Q3818"/>
  <c r="Q3974"/>
  <c r="Q2844"/>
  <c r="Q3325"/>
  <c r="Q4390"/>
  <c r="Q563"/>
  <c r="Q1516"/>
  <c r="Q148"/>
  <c r="Q1242"/>
  <c r="Q883"/>
  <c r="Q102"/>
  <c r="Q134"/>
  <c r="Q142"/>
  <c r="Q150"/>
  <c r="Q158"/>
  <c r="Q271"/>
  <c r="Q1093"/>
  <c r="Q1105"/>
  <c r="Q1331"/>
  <c r="Q1728"/>
  <c r="Q4660"/>
  <c r="Q3724"/>
  <c r="Q3821"/>
  <c r="Q3977"/>
  <c r="Q2579"/>
  <c r="Q128"/>
  <c r="Q1349"/>
  <c r="Q1357"/>
  <c r="Q1458"/>
  <c r="Q1475"/>
  <c r="Q1493"/>
  <c r="Q1511"/>
  <c r="Q1540"/>
  <c r="Q1557"/>
  <c r="Q1566"/>
  <c r="Q1582"/>
  <c r="Q1599"/>
  <c r="Q1377"/>
  <c r="P2112"/>
  <c r="Q2112" s="1"/>
  <c r="Q770"/>
  <c r="Q1324"/>
  <c r="Q1341"/>
  <c r="Q1366"/>
  <c r="Q1450"/>
  <c r="Q1466"/>
  <c r="Q1484"/>
  <c r="Q1502"/>
  <c r="Q1520"/>
  <c r="Q1548"/>
  <c r="Q1574"/>
  <c r="Q1591"/>
  <c r="Q1651"/>
  <c r="Q4264"/>
  <c r="Q4316"/>
  <c r="Q328"/>
  <c r="P1692"/>
  <c r="Q1692" s="1"/>
  <c r="P2168"/>
  <c r="Q2168" s="1"/>
  <c r="P4317"/>
  <c r="Q4317" s="1"/>
  <c r="Q1804"/>
  <c r="Q2020"/>
  <c r="Q1666"/>
  <c r="Q1930"/>
  <c r="Q2494"/>
  <c r="Q2209"/>
  <c r="Q2391"/>
  <c r="Q1608"/>
  <c r="Q1616"/>
  <c r="Q1749"/>
  <c r="Q1770"/>
  <c r="Q1778"/>
  <c r="Q1800"/>
  <c r="Q1808"/>
  <c r="Q1816"/>
  <c r="Q1868"/>
  <c r="Q1879"/>
  <c r="Q1893"/>
  <c r="Q1901"/>
  <c r="Q1917"/>
  <c r="Q1926"/>
  <c r="Q1934"/>
  <c r="Q1950"/>
  <c r="Q1959"/>
  <c r="Q1967"/>
  <c r="P2048"/>
  <c r="Q2048" s="1"/>
  <c r="Q2065"/>
  <c r="Q2073"/>
  <c r="Q2081"/>
  <c r="Q2089"/>
  <c r="Q2097"/>
  <c r="Q2105"/>
  <c r="Q2113"/>
  <c r="Q2122"/>
  <c r="Q2130"/>
  <c r="Q2222"/>
  <c r="Q2230"/>
  <c r="Q2239"/>
  <c r="Q2247"/>
  <c r="Q2263"/>
  <c r="Q2271"/>
  <c r="Q2279"/>
  <c r="Q2297"/>
  <c r="Q2305"/>
  <c r="Q2313"/>
  <c r="Q2321"/>
  <c r="Q2329"/>
  <c r="Q2339"/>
  <c r="Q2347"/>
  <c r="Q2355"/>
  <c r="Q2366"/>
  <c r="Q2378"/>
  <c r="Q2387"/>
  <c r="Q2395"/>
  <c r="Q2406"/>
  <c r="Q2875"/>
  <c r="Q3710"/>
  <c r="Q3876"/>
  <c r="Q3884"/>
  <c r="Q3892"/>
  <c r="Q3901"/>
  <c r="Q3909"/>
  <c r="Q3918"/>
  <c r="Q3926"/>
  <c r="Q3934"/>
  <c r="Q3995"/>
  <c r="Q4003"/>
  <c r="Q4014"/>
  <c r="Q4023"/>
  <c r="Q4032"/>
  <c r="Q4041"/>
  <c r="Q4051"/>
  <c r="Q4060"/>
  <c r="Q4068"/>
  <c r="Q4230"/>
  <c r="Q4238"/>
  <c r="Q3567"/>
  <c r="Q3640"/>
  <c r="Q3700"/>
  <c r="Q4312"/>
  <c r="Q1130"/>
  <c r="Q90"/>
  <c r="Q299"/>
  <c r="Q307"/>
  <c r="Q429"/>
  <c r="Q1120"/>
  <c r="Q1320"/>
  <c r="Q1362"/>
  <c r="Q1446"/>
  <c r="Q1471"/>
  <c r="Q1488"/>
  <c r="Q1506"/>
  <c r="Q1552"/>
  <c r="Q1570"/>
  <c r="Q1587"/>
  <c r="Q1603"/>
  <c r="Q1612"/>
  <c r="Q1628"/>
  <c r="Q1647"/>
  <c r="Q1766"/>
  <c r="Q1783"/>
  <c r="Q1820"/>
  <c r="Q1889"/>
  <c r="Q1905"/>
  <c r="Q1922"/>
  <c r="Q1938"/>
  <c r="Q1955"/>
  <c r="Q1971"/>
  <c r="Q2061"/>
  <c r="Q2077"/>
  <c r="Q2118"/>
  <c r="Q2234"/>
  <c r="Q2251"/>
  <c r="Q2267"/>
  <c r="Q2285"/>
  <c r="Q2301"/>
  <c r="Q2317"/>
  <c r="Q2335"/>
  <c r="Q2351"/>
  <c r="Q2370"/>
  <c r="Q2410"/>
  <c r="Q2587"/>
  <c r="Q2879"/>
  <c r="Q3880"/>
  <c r="Q3897"/>
  <c r="Q3905"/>
  <c r="Q3214"/>
  <c r="Q3563"/>
  <c r="Q1604"/>
  <c r="Q4288"/>
  <c r="Q4332"/>
  <c r="Q1233"/>
  <c r="Q1873"/>
  <c r="Q2583"/>
  <c r="Q339"/>
  <c r="Q438"/>
  <c r="Q642"/>
  <c r="Q766"/>
  <c r="Q784"/>
  <c r="Q1111"/>
  <c r="Q1345"/>
  <c r="Q1353"/>
  <c r="Q1480"/>
  <c r="Q1561"/>
  <c r="Q1595"/>
  <c r="Q1620"/>
  <c r="Q1638"/>
  <c r="Q1656"/>
  <c r="Q1753"/>
  <c r="Q1774"/>
  <c r="Q1791"/>
  <c r="Q1812"/>
  <c r="Q1897"/>
  <c r="Q1913"/>
  <c r="Q1946"/>
  <c r="Q1963"/>
  <c r="Q2069"/>
  <c r="Q2085"/>
  <c r="Q2109"/>
  <c r="Q2126"/>
  <c r="Q2226"/>
  <c r="Q2243"/>
  <c r="Q2259"/>
  <c r="Q2275"/>
  <c r="Q2293"/>
  <c r="Q2309"/>
  <c r="Q2325"/>
  <c r="Q2343"/>
  <c r="Q2359"/>
  <c r="Q2382"/>
  <c r="Q2401"/>
  <c r="P2560"/>
  <c r="Q2560" s="1"/>
  <c r="Q3888"/>
  <c r="Q3913"/>
  <c r="Q3222"/>
  <c r="Q3603"/>
  <c r="Q4296"/>
  <c r="Q4336"/>
  <c r="Q4455"/>
  <c r="Q4464"/>
  <c r="Q4472"/>
  <c r="Q4480"/>
  <c r="Q4670"/>
  <c r="Q3549"/>
  <c r="Q3559"/>
  <c r="Q3575"/>
  <c r="Q3583"/>
  <c r="Q3591"/>
  <c r="Q3599"/>
  <c r="Q3608"/>
  <c r="Q3616"/>
  <c r="Q3624"/>
  <c r="Q3632"/>
  <c r="Q3650"/>
  <c r="Q3667"/>
  <c r="Q3683"/>
  <c r="Q3857"/>
  <c r="Q3757"/>
  <c r="Q4304"/>
  <c r="Q4340"/>
  <c r="Q1467"/>
  <c r="Q1621"/>
  <c r="Q352"/>
  <c r="Q397"/>
  <c r="Q572"/>
  <c r="Q581"/>
  <c r="Q3659"/>
  <c r="Q3675"/>
  <c r="Q3692"/>
  <c r="Q4256"/>
  <c r="Q4308"/>
  <c r="Q4344"/>
  <c r="Q1485"/>
  <c r="Q1639"/>
  <c r="Q2653"/>
  <c r="Q97"/>
  <c r="Q114"/>
  <c r="Q267"/>
  <c r="Q407"/>
  <c r="Q564"/>
  <c r="Q738"/>
  <c r="Q747"/>
  <c r="Q840"/>
  <c r="Q3922"/>
  <c r="Q4036"/>
  <c r="Q4234"/>
  <c r="Q4438"/>
  <c r="Q4468"/>
  <c r="Q4485"/>
  <c r="Q3544"/>
  <c r="Q3554"/>
  <c r="Q3579"/>
  <c r="Q3595"/>
  <c r="Q3612"/>
  <c r="Q3620"/>
  <c r="Q3628"/>
  <c r="Q3636"/>
  <c r="Q3645"/>
  <c r="Q3654"/>
  <c r="Q3663"/>
  <c r="Q3671"/>
  <c r="Q109"/>
  <c r="Q300"/>
  <c r="Q308"/>
  <c r="Q595"/>
  <c r="Q603"/>
  <c r="Q643"/>
  <c r="Q767"/>
  <c r="Q785"/>
  <c r="Q793"/>
  <c r="Q3930"/>
  <c r="Q4045"/>
  <c r="Q4064"/>
  <c r="Q4242"/>
  <c r="Q4459"/>
  <c r="Q4476"/>
  <c r="Q1193"/>
  <c r="Q4320"/>
  <c r="Q912"/>
  <c r="Q1176"/>
  <c r="Q4280"/>
  <c r="Q4324"/>
  <c r="Q1567"/>
  <c r="Q1237"/>
  <c r="Q373"/>
  <c r="Q448"/>
  <c r="Q457"/>
  <c r="Q465"/>
  <c r="Q473"/>
  <c r="Q482"/>
  <c r="Q490"/>
  <c r="Q498"/>
  <c r="Q596"/>
  <c r="Q604"/>
  <c r="Q613"/>
  <c r="Q920"/>
  <c r="Q928"/>
  <c r="Q1125"/>
  <c r="Q1185"/>
  <c r="Q1201"/>
  <c r="Q1209"/>
  <c r="Q1225"/>
  <c r="Q1241"/>
  <c r="Q1257"/>
  <c r="Q1265"/>
  <c r="Q1375"/>
  <c r="Q1384"/>
  <c r="Q1673"/>
  <c r="Q1759"/>
  <c r="Q1976"/>
  <c r="Q1992"/>
  <c r="Q2000"/>
  <c r="Q2024"/>
  <c r="Q2033"/>
  <c r="Q2041"/>
  <c r="Q2422"/>
  <c r="Q2430"/>
  <c r="Q2438"/>
  <c r="Q2596"/>
  <c r="Q2604"/>
  <c r="Q2612"/>
  <c r="Q2620"/>
  <c r="Q2632"/>
  <c r="Q2640"/>
  <c r="Q2648"/>
  <c r="Q2656"/>
  <c r="Q2664"/>
  <c r="Q2675"/>
  <c r="Q2690"/>
  <c r="Q2698"/>
  <c r="Q2735"/>
  <c r="Q2744"/>
  <c r="Q2753"/>
  <c r="Q2761"/>
  <c r="Q2769"/>
  <c r="Q2777"/>
  <c r="Q2785"/>
  <c r="Q2793"/>
  <c r="Q2801"/>
  <c r="Q2811"/>
  <c r="Q2824"/>
  <c r="Q2884"/>
  <c r="Q2892"/>
  <c r="Q2900"/>
  <c r="Q2908"/>
  <c r="Q3095"/>
  <c r="Q4100"/>
  <c r="Q4108"/>
  <c r="Q4117"/>
  <c r="Q4125"/>
  <c r="Q4134"/>
  <c r="Q888"/>
  <c r="Q938"/>
  <c r="Q963"/>
  <c r="Q972"/>
  <c r="Q980"/>
  <c r="Q998"/>
  <c r="Q1010"/>
  <c r="Q1019"/>
  <c r="Q1056"/>
  <c r="Q1065"/>
  <c r="Q1135"/>
  <c r="Q1144"/>
  <c r="Q1186"/>
  <c r="Q1194"/>
  <c r="Q1226"/>
  <c r="Q1393"/>
  <c r="Q1402"/>
  <c r="Q1663"/>
  <c r="Q1674"/>
  <c r="Q1683"/>
  <c r="Q1691"/>
  <c r="Q1699"/>
  <c r="Q1707"/>
  <c r="Q1715"/>
  <c r="Q1724"/>
  <c r="Q1760"/>
  <c r="Q1977"/>
  <c r="Q2026"/>
  <c r="Q2034"/>
  <c r="Q2423"/>
  <c r="Q2431"/>
  <c r="Q2450"/>
  <c r="Q2458"/>
  <c r="Q2467"/>
  <c r="Q2613"/>
  <c r="Q2633"/>
  <c r="Q2641"/>
  <c r="Q2665"/>
  <c r="Q2691"/>
  <c r="Q2699"/>
  <c r="Q2736"/>
  <c r="Q2745"/>
  <c r="Q2754"/>
  <c r="Q2762"/>
  <c r="Q2770"/>
  <c r="Q2778"/>
  <c r="Q2786"/>
  <c r="Q2794"/>
  <c r="Q2802"/>
  <c r="Q2812"/>
  <c r="Q2825"/>
  <c r="Q2852"/>
  <c r="Q2860"/>
  <c r="Q2893"/>
  <c r="Q2901"/>
  <c r="Q2909"/>
  <c r="Q2925"/>
  <c r="Q3162"/>
  <c r="Q3235"/>
  <c r="Q3850"/>
  <c r="Q4082"/>
  <c r="Q4101"/>
  <c r="Q4109"/>
  <c r="Q4118"/>
  <c r="Q4126"/>
  <c r="Q4135"/>
  <c r="Q4144"/>
  <c r="Q801"/>
  <c r="Q809"/>
  <c r="Q817"/>
  <c r="Q825"/>
  <c r="Q834"/>
  <c r="Q843"/>
  <c r="Q851"/>
  <c r="Q875"/>
  <c r="Q891"/>
  <c r="Q1060"/>
  <c r="Q1068"/>
  <c r="Q1172"/>
  <c r="Q1180"/>
  <c r="Q1189"/>
  <c r="Q1197"/>
  <c r="Q1205"/>
  <c r="Q1221"/>
  <c r="Q1229"/>
  <c r="Q1245"/>
  <c r="Q1253"/>
  <c r="Q1261"/>
  <c r="Q1321"/>
  <c r="Q1371"/>
  <c r="Q1380"/>
  <c r="Q1447"/>
  <c r="Q1455"/>
  <c r="Q1463"/>
  <c r="Q1472"/>
  <c r="Q1489"/>
  <c r="Q1499"/>
  <c r="Q1508"/>
  <c r="Q1517"/>
  <c r="Q1526"/>
  <c r="Q1545"/>
  <c r="Q1553"/>
  <c r="Q1563"/>
  <c r="Q1571"/>
  <c r="Q1579"/>
  <c r="Q1588"/>
  <c r="Q1596"/>
  <c r="Q1613"/>
  <c r="Q1629"/>
  <c r="Q1648"/>
  <c r="Q1890"/>
  <c r="Q1906"/>
  <c r="Q1923"/>
  <c r="Q1931"/>
  <c r="Q1939"/>
  <c r="Q1947"/>
  <c r="Q1956"/>
  <c r="Q1964"/>
  <c r="Q1972"/>
  <c r="Q1980"/>
  <c r="Q1988"/>
  <c r="Q2004"/>
  <c r="Q2012"/>
  <c r="Q2029"/>
  <c r="Q2037"/>
  <c r="Q2426"/>
  <c r="Q2434"/>
  <c r="Q2442"/>
  <c r="Q2600"/>
  <c r="Q2616"/>
  <c r="Q2624"/>
  <c r="Q2636"/>
  <c r="Q2644"/>
  <c r="Q2652"/>
  <c r="Q2660"/>
  <c r="Q2669"/>
  <c r="Q2694"/>
  <c r="Q2739"/>
  <c r="Q2748"/>
  <c r="Q2757"/>
  <c r="Q2765"/>
  <c r="Q2773"/>
  <c r="Q2781"/>
  <c r="Q2789"/>
  <c r="Q2797"/>
  <c r="Q2805"/>
  <c r="Q2896"/>
  <c r="Q2904"/>
  <c r="Q2912"/>
  <c r="Q3202"/>
  <c r="Q3853"/>
  <c r="Q4077"/>
  <c r="Q621"/>
  <c r="Q657"/>
  <c r="Q666"/>
  <c r="Q674"/>
  <c r="Q689"/>
  <c r="Q698"/>
  <c r="Q707"/>
  <c r="Q818"/>
  <c r="Q826"/>
  <c r="Q876"/>
  <c r="Q892"/>
  <c r="Q900"/>
  <c r="Q1061"/>
  <c r="Q1085"/>
  <c r="Q1139"/>
  <c r="Q1271"/>
  <c r="Q1389"/>
  <c r="Q1398"/>
  <c r="Q1659"/>
  <c r="Q1679"/>
  <c r="Q1687"/>
  <c r="Q1695"/>
  <c r="Q1703"/>
  <c r="Q1711"/>
  <c r="Q1719"/>
  <c r="Q1849"/>
  <c r="Q2454"/>
  <c r="Q2463"/>
  <c r="Q2471"/>
  <c r="Q2829"/>
  <c r="Q2848"/>
  <c r="Q2921"/>
  <c r="Q4143"/>
  <c r="Q4151"/>
  <c r="Q4160"/>
  <c r="Q4169"/>
  <c r="Q4178"/>
  <c r="Q4187"/>
  <c r="Q4195"/>
  <c r="Q4417"/>
  <c r="Q4435"/>
  <c r="Q4644"/>
  <c r="Q4671"/>
  <c r="Q4693"/>
  <c r="Q3091"/>
  <c r="Q3186"/>
  <c r="Q3194"/>
  <c r="Q3509"/>
  <c r="Q4152"/>
  <c r="Q4161"/>
  <c r="Q4170"/>
  <c r="Q4179"/>
  <c r="Q4188"/>
  <c r="Q4196"/>
  <c r="Q4204"/>
  <c r="Q4222"/>
  <c r="Q4252"/>
  <c r="Q4260"/>
  <c r="Q4276"/>
  <c r="Q4284"/>
  <c r="Q4292"/>
  <c r="Q4300"/>
  <c r="Q4348"/>
  <c r="Q4370"/>
  <c r="Q4378"/>
  <c r="Q4394"/>
  <c r="Q4402"/>
  <c r="Q4410"/>
  <c r="Q4418"/>
  <c r="Q4428"/>
  <c r="Q4501"/>
  <c r="Q4509"/>
  <c r="Q4517"/>
  <c r="Q4525"/>
  <c r="Q4533"/>
  <c r="Q4542"/>
  <c r="Q4653"/>
  <c r="Q4686"/>
  <c r="Q3074"/>
  <c r="Q3083"/>
  <c r="Q3092"/>
  <c r="Q3104"/>
  <c r="Q3112"/>
  <c r="Q3121"/>
  <c r="Q3129"/>
  <c r="Q3137"/>
  <c r="Q3145"/>
  <c r="Q3153"/>
  <c r="Q3163"/>
  <c r="Q3171"/>
  <c r="Q3179"/>
  <c r="Q3187"/>
  <c r="Q3195"/>
  <c r="Q3230"/>
  <c r="Q3242"/>
  <c r="Q3250"/>
  <c r="Q3258"/>
  <c r="Q3266"/>
  <c r="Q3274"/>
  <c r="Q3282"/>
  <c r="Q3290"/>
  <c r="Q3298"/>
  <c r="Q3306"/>
  <c r="Q3314"/>
  <c r="Q3333"/>
  <c r="Q3341"/>
  <c r="Q3349"/>
  <c r="Q3357"/>
  <c r="Q3365"/>
  <c r="Q3373"/>
  <c r="Q3381"/>
  <c r="Q3389"/>
  <c r="Q3405"/>
  <c r="Q3413"/>
  <c r="Q3421"/>
  <c r="Q3429"/>
  <c r="Q3437"/>
  <c r="Q3445"/>
  <c r="Q3453"/>
  <c r="Q3461"/>
  <c r="Q3469"/>
  <c r="Q3477"/>
  <c r="Q3485"/>
  <c r="Q3494"/>
  <c r="Q3510"/>
  <c r="Q3756"/>
  <c r="Q3764"/>
  <c r="Q3778"/>
  <c r="Q3794"/>
  <c r="Q3802"/>
  <c r="Q3810"/>
  <c r="Q3844"/>
  <c r="Q4656"/>
  <c r="Q4104"/>
  <c r="Q4121"/>
  <c r="Q4138"/>
  <c r="Q4155"/>
  <c r="Q4173"/>
  <c r="Q4191"/>
  <c r="Q4421"/>
  <c r="Q4431"/>
  <c r="Q4676"/>
  <c r="Q4737"/>
  <c r="Q3166"/>
  <c r="Q3174"/>
  <c r="Q3182"/>
  <c r="Q3190"/>
  <c r="Q3198"/>
  <c r="Q4700"/>
  <c r="Q4200"/>
  <c r="Q4406"/>
  <c r="Q4414"/>
  <c r="Q4505"/>
  <c r="Q4513"/>
  <c r="Q4529"/>
  <c r="Q4537"/>
  <c r="Q3087"/>
  <c r="Q3100"/>
  <c r="Q3125"/>
  <c r="Q3226"/>
  <c r="Q3234"/>
  <c r="Q3246"/>
  <c r="Q3254"/>
  <c r="Q3262"/>
  <c r="Q3270"/>
  <c r="Q3278"/>
  <c r="Q3286"/>
  <c r="Q3294"/>
  <c r="Q3302"/>
  <c r="Q3310"/>
  <c r="Q3321"/>
  <c r="Q3329"/>
  <c r="Q3337"/>
  <c r="Q3345"/>
  <c r="Q3377"/>
  <c r="Q3385"/>
  <c r="Q3425"/>
  <c r="Q3449"/>
  <c r="Q3465"/>
  <c r="Q3752"/>
  <c r="Q3774"/>
  <c r="Q3782"/>
  <c r="Q3790"/>
  <c r="Q3798"/>
  <c r="Q3806"/>
  <c r="Q3814"/>
  <c r="Q3849"/>
  <c r="P1281"/>
  <c r="Q1281" s="1"/>
  <c r="Q599"/>
  <c r="Q303"/>
  <c r="Q335"/>
  <c r="Q367"/>
  <c r="Q434"/>
  <c r="Q591"/>
  <c r="Q788"/>
  <c r="Q670"/>
  <c r="Q452"/>
  <c r="Q469"/>
  <c r="Q486"/>
  <c r="Q608"/>
  <c r="Q652"/>
  <c r="Q684"/>
  <c r="Q1073"/>
  <c r="Q1089"/>
  <c r="Q798"/>
  <c r="Q391"/>
  <c r="Q521"/>
  <c r="Q2246"/>
  <c r="Q800"/>
  <c r="Q858"/>
  <c r="Q2542"/>
  <c r="Q4249"/>
  <c r="Q504"/>
  <c r="Q530"/>
  <c r="Q713"/>
  <c r="Q406"/>
  <c r="Q629"/>
  <c r="Q842"/>
  <c r="Q1437"/>
  <c r="Q1428"/>
  <c r="Q829"/>
  <c r="Q1521"/>
  <c r="P1277"/>
  <c r="Q1277" s="1"/>
  <c r="Q620"/>
  <c r="Q1024"/>
  <c r="Q447"/>
  <c r="Q444"/>
  <c r="Q461"/>
  <c r="Q477"/>
  <c r="Q494"/>
  <c r="Q617"/>
  <c r="Q661"/>
  <c r="Q694"/>
  <c r="Q702"/>
  <c r="Q1081"/>
  <c r="Q314"/>
  <c r="Q512"/>
  <c r="Q539"/>
  <c r="Q548"/>
  <c r="Q1131"/>
  <c r="Q574"/>
  <c r="Q813"/>
  <c r="Q505"/>
  <c r="Q557"/>
  <c r="Q753"/>
  <c r="Q1412"/>
  <c r="Q4309"/>
  <c r="Q2486"/>
  <c r="Q942"/>
  <c r="Q1451"/>
  <c r="Q2478"/>
  <c r="Q3738"/>
  <c r="Q3999"/>
  <c r="Q4010"/>
  <c r="Q4018"/>
  <c r="Q4027"/>
  <c r="Q4055"/>
  <c r="Q4666"/>
  <c r="Q4696"/>
  <c r="Q3715"/>
  <c r="Q3819"/>
  <c r="Q3975"/>
  <c r="Q292"/>
  <c r="Q324"/>
  <c r="Q456"/>
  <c r="Q558"/>
  <c r="Q688"/>
  <c r="Q776"/>
  <c r="Q908"/>
  <c r="Q916"/>
  <c r="Q1354"/>
  <c r="Q1363"/>
  <c r="Q839"/>
  <c r="Q1549"/>
  <c r="Q577"/>
  <c r="Q110"/>
  <c r="Q349"/>
  <c r="Q357"/>
  <c r="Q394"/>
  <c r="Q403"/>
  <c r="Q411"/>
  <c r="Q515"/>
  <c r="Q525"/>
  <c r="Q533"/>
  <c r="Q543"/>
  <c r="Q551"/>
  <c r="Q716"/>
  <c r="Q742"/>
  <c r="Q909"/>
  <c r="Q950"/>
  <c r="Q959"/>
  <c r="Q968"/>
  <c r="Q976"/>
  <c r="Q984"/>
  <c r="Q1002"/>
  <c r="Q1230"/>
  <c r="Q129"/>
  <c r="Q344"/>
  <c r="Q746"/>
  <c r="Q789"/>
  <c r="Q797"/>
  <c r="Q805"/>
  <c r="Q847"/>
  <c r="Q855"/>
  <c r="Q879"/>
  <c r="Q887"/>
  <c r="Q895"/>
  <c r="Q1055"/>
  <c r="Q1358"/>
  <c r="Q1459"/>
  <c r="Q1476"/>
  <c r="Q1494"/>
  <c r="Q1503"/>
  <c r="Q1512"/>
  <c r="Q1541"/>
  <c r="Q1558"/>
  <c r="Q1575"/>
  <c r="Q1592"/>
  <c r="Q1600"/>
  <c r="Q1609"/>
  <c r="Q1617"/>
  <c r="Q1625"/>
  <c r="Q1643"/>
  <c r="Q1653"/>
  <c r="Q1902"/>
  <c r="Q1910"/>
  <c r="Q1918"/>
  <c r="Q1935"/>
  <c r="Q1951"/>
  <c r="Q1968"/>
  <c r="Q2082"/>
  <c r="Q2322"/>
  <c r="Q2348"/>
  <c r="Q2356"/>
  <c r="Q2379"/>
  <c r="Q2576"/>
  <c r="Q2584"/>
  <c r="Q2876"/>
  <c r="Q3859"/>
  <c r="Q3877"/>
  <c r="Q3885"/>
  <c r="Q3894"/>
  <c r="Q3902"/>
  <c r="Q3910"/>
  <c r="Q3919"/>
  <c r="Q3927"/>
  <c r="Q4033"/>
  <c r="Q4042"/>
  <c r="Q4061"/>
  <c r="Q4072"/>
  <c r="Q4212"/>
  <c r="Q3207"/>
  <c r="Q3219"/>
  <c r="Q3550"/>
  <c r="Q3560"/>
  <c r="Q3568"/>
  <c r="Q3576"/>
  <c r="Q3584"/>
  <c r="Q3592"/>
  <c r="Q3600"/>
  <c r="Q3609"/>
  <c r="Q3617"/>
  <c r="Q3625"/>
  <c r="Q3633"/>
  <c r="Q3641"/>
  <c r="Q3651"/>
  <c r="Q3660"/>
  <c r="Q3668"/>
  <c r="Q3676"/>
  <c r="Q3684"/>
  <c r="Q3693"/>
  <c r="Q3703"/>
  <c r="Q3935"/>
  <c r="Q4232"/>
  <c r="Q3123"/>
  <c r="Q3280"/>
  <c r="Q3435"/>
  <c r="Q2468"/>
  <c r="Q2678"/>
  <c r="Q2845"/>
  <c r="Q2853"/>
  <c r="Q2861"/>
  <c r="Q2918"/>
  <c r="Q2926"/>
  <c r="Q4205"/>
  <c r="Q4214"/>
  <c r="Q4269"/>
  <c r="Q4285"/>
  <c r="Q4325"/>
  <c r="Q4333"/>
  <c r="Q4341"/>
  <c r="Q4349"/>
  <c r="Q4371"/>
  <c r="Q4379"/>
  <c r="Q4387"/>
  <c r="Q4395"/>
  <c r="Q4403"/>
  <c r="Q4411"/>
  <c r="Q4502"/>
  <c r="Q4510"/>
  <c r="Q4518"/>
  <c r="Q4534"/>
  <c r="Q4543"/>
  <c r="Q4646"/>
  <c r="Q3067"/>
  <c r="Q3075"/>
  <c r="Q3084"/>
  <c r="Q3096"/>
  <c r="Q3105"/>
  <c r="Q3113"/>
  <c r="Q3122"/>
  <c r="Q3130"/>
  <c r="Q3138"/>
  <c r="Q3146"/>
  <c r="Q3154"/>
  <c r="Q3231"/>
  <c r="Q3251"/>
  <c r="Q3259"/>
  <c r="Q3267"/>
  <c r="Q3275"/>
  <c r="Q3283"/>
  <c r="Q3291"/>
  <c r="Q3299"/>
  <c r="Q3315"/>
  <c r="Q3342"/>
  <c r="Q3350"/>
  <c r="Q3358"/>
  <c r="Q3374"/>
  <c r="Q3382"/>
  <c r="Q3398"/>
  <c r="Q3414"/>
  <c r="Q3430"/>
  <c r="Q3438"/>
  <c r="Q3446"/>
  <c r="Q3454"/>
  <c r="Q3462"/>
  <c r="Q3470"/>
  <c r="Q3478"/>
  <c r="Q3486"/>
  <c r="Q3495"/>
  <c r="Q3771"/>
  <c r="Q3779"/>
  <c r="Q3787"/>
  <c r="Q3803"/>
  <c r="Q3811"/>
  <c r="Q3845"/>
  <c r="Q4657"/>
  <c r="Q2062"/>
  <c r="Q2326"/>
  <c r="Q2392"/>
  <c r="Q2580"/>
  <c r="Q2588"/>
  <c r="Q2839"/>
  <c r="Q2880"/>
  <c r="Q3063"/>
  <c r="Q3540"/>
  <c r="Q3873"/>
  <c r="Q3881"/>
  <c r="Q3889"/>
  <c r="Q3898"/>
  <c r="Q3906"/>
  <c r="Q3915"/>
  <c r="Q3923"/>
  <c r="Q3931"/>
  <c r="Q4037"/>
  <c r="Q4065"/>
  <c r="Q4745"/>
  <c r="Q3215"/>
  <c r="Q3545"/>
  <c r="Q3555"/>
  <c r="Q3564"/>
  <c r="Q3572"/>
  <c r="Q3580"/>
  <c r="Q3588"/>
  <c r="Q3596"/>
  <c r="Q3604"/>
  <c r="Q3613"/>
  <c r="Q3621"/>
  <c r="Q3629"/>
  <c r="Q3637"/>
  <c r="Q3646"/>
  <c r="Q3655"/>
  <c r="Q3664"/>
  <c r="Q3672"/>
  <c r="Q3680"/>
  <c r="Q3689"/>
  <c r="Q3707"/>
  <c r="Q3463"/>
  <c r="Q3916"/>
  <c r="Q1262"/>
  <c r="Q2030"/>
  <c r="Q2609"/>
  <c r="Q2617"/>
  <c r="Q2661"/>
  <c r="Q2695"/>
  <c r="Q2704"/>
  <c r="Q2741"/>
  <c r="Q2749"/>
  <c r="Q2758"/>
  <c r="Q2766"/>
  <c r="Q2774"/>
  <c r="Q2782"/>
  <c r="Q2790"/>
  <c r="Q2798"/>
  <c r="Q2806"/>
  <c r="Q2820"/>
  <c r="Q2889"/>
  <c r="Q2897"/>
  <c r="Q2913"/>
  <c r="Q3854"/>
  <c r="Q4078"/>
  <c r="Q4097"/>
  <c r="Q4113"/>
  <c r="Q4122"/>
  <c r="Q4131"/>
  <c r="Q4139"/>
  <c r="Q4148"/>
  <c r="Q4157"/>
  <c r="Q4166"/>
  <c r="Q4174"/>
  <c r="Q4183"/>
  <c r="Q4192"/>
  <c r="Q4422"/>
  <c r="Q4432"/>
  <c r="Q4677"/>
  <c r="Q3167"/>
  <c r="Q3175"/>
  <c r="Q3183"/>
  <c r="Q1635"/>
  <c r="Q924"/>
  <c r="P542"/>
  <c r="Q542" s="1"/>
  <c r="P1117"/>
  <c r="Q1117" s="1"/>
  <c r="Q575"/>
  <c r="Q601"/>
  <c r="Q811"/>
  <c r="Q819"/>
  <c r="Q853"/>
  <c r="Q885"/>
  <c r="Q893"/>
  <c r="Q910"/>
  <c r="Q2193"/>
  <c r="Q2064"/>
  <c r="Q1212"/>
  <c r="Q1960"/>
  <c r="Q2666"/>
  <c r="Q2602"/>
  <c r="Q422"/>
  <c r="Q589"/>
  <c r="Q781"/>
  <c r="Q1113"/>
  <c r="Q1589"/>
  <c r="Q1915"/>
  <c r="Q2577"/>
  <c r="Q4453"/>
  <c r="Q4457"/>
  <c r="Q4462"/>
  <c r="Q4466"/>
  <c r="Q3573"/>
  <c r="Q3577"/>
  <c r="Q3581"/>
  <c r="Q3585"/>
  <c r="Q2104"/>
  <c r="Q2229"/>
  <c r="Q2152"/>
  <c r="Q1315"/>
  <c r="Q1817"/>
  <c r="Q1481"/>
  <c r="Q359"/>
  <c r="Q2919"/>
  <c r="Q2923"/>
  <c r="Q2927"/>
  <c r="Q3200"/>
  <c r="Q815"/>
  <c r="Q823"/>
  <c r="Q832"/>
  <c r="Q889"/>
  <c r="Q906"/>
  <c r="Q918"/>
  <c r="Q1664"/>
  <c r="Q3164"/>
  <c r="Q3172"/>
  <c r="Q3184"/>
  <c r="Q1611"/>
  <c r="Q1680"/>
  <c r="Q478"/>
  <c r="Q487"/>
  <c r="Q1623"/>
  <c r="Q1332"/>
  <c r="Q1298"/>
  <c r="Q1259"/>
  <c r="Q2435"/>
  <c r="Q1390"/>
  <c r="Q2496"/>
  <c r="Q1598"/>
  <c r="Q1650"/>
  <c r="Q1336"/>
  <c r="Q1302"/>
  <c r="Q1272"/>
  <c r="Q453"/>
  <c r="Q497"/>
  <c r="Q697"/>
  <c r="Q792"/>
  <c r="Q804"/>
  <c r="Q812"/>
  <c r="Q931"/>
  <c r="Q1080"/>
  <c r="Q1348"/>
  <c r="Q1361"/>
  <c r="Q1457"/>
  <c r="Q1565"/>
  <c r="Q2054"/>
  <c r="Q2134"/>
  <c r="Q2146"/>
  <c r="Q2167"/>
  <c r="Q2188"/>
  <c r="Q2196"/>
  <c r="Q2338"/>
  <c r="Q2421"/>
  <c r="Q2448"/>
  <c r="Q2488"/>
  <c r="Q2611"/>
  <c r="Q4283"/>
  <c r="Q4291"/>
  <c r="Q1323"/>
  <c r="Q1294"/>
  <c r="P806"/>
  <c r="Q806" s="1"/>
  <c r="P856"/>
  <c r="Q856" s="1"/>
  <c r="P884"/>
  <c r="Q884" s="1"/>
  <c r="P1014"/>
  <c r="Q1014" s="1"/>
  <c r="P1198"/>
  <c r="Q1198" s="1"/>
  <c r="P1996"/>
  <c r="Q1996" s="1"/>
  <c r="P2008"/>
  <c r="Q2008" s="1"/>
  <c r="Q1177"/>
  <c r="Q1898"/>
  <c r="Q323"/>
  <c r="P1181"/>
  <c r="Q1181" s="1"/>
  <c r="P880"/>
  <c r="Q880" s="1"/>
  <c r="P1927"/>
  <c r="Q1927" s="1"/>
  <c r="P2016"/>
  <c r="Q2016" s="1"/>
  <c r="Q1127"/>
  <c r="Q410"/>
  <c r="Q1246"/>
  <c r="Q1914"/>
  <c r="Q1894"/>
  <c r="Q778"/>
  <c r="Q915"/>
  <c r="Q1063"/>
  <c r="Q1072"/>
  <c r="Q1134"/>
  <c r="Q4301"/>
  <c r="P848"/>
  <c r="Q848" s="1"/>
  <c r="P954"/>
  <c r="Q954" s="1"/>
  <c r="P1222"/>
  <c r="Q1222" s="1"/>
  <c r="P1258"/>
  <c r="Q1258" s="1"/>
  <c r="P1943"/>
  <c r="Q1943" s="1"/>
  <c r="P1984"/>
  <c r="Q1984" s="1"/>
  <c r="Q929"/>
  <c r="Q1524"/>
  <c r="Q1483"/>
  <c r="Q2358"/>
  <c r="Q2225"/>
  <c r="Q2404"/>
  <c r="Q2258"/>
  <c r="Q2373"/>
  <c r="Q2332"/>
  <c r="Q2138"/>
  <c r="Q4275"/>
  <c r="Q4307"/>
  <c r="Q4327"/>
  <c r="Q4343"/>
  <c r="Q665"/>
  <c r="Q677"/>
  <c r="Q837"/>
  <c r="Q854"/>
  <c r="Q907"/>
  <c r="Q927"/>
  <c r="Q1059"/>
  <c r="Q566"/>
  <c r="Q602"/>
  <c r="Q971"/>
  <c r="Q1084"/>
  <c r="Q1124"/>
  <c r="Q1179"/>
  <c r="Q1196"/>
  <c r="Q1220"/>
  <c r="Q1244"/>
  <c r="Q1260"/>
  <c r="Q1690"/>
  <c r="Q1706"/>
  <c r="Q1723"/>
  <c r="Q356"/>
  <c r="Q443"/>
  <c r="Q616"/>
  <c r="Q824"/>
  <c r="Q2159"/>
  <c r="Q2568"/>
  <c r="Q2023"/>
  <c r="Q2558"/>
  <c r="Q2200"/>
  <c r="Q2433"/>
  <c r="Q2603"/>
  <c r="Q612"/>
  <c r="Q828"/>
  <c r="Q1213"/>
  <c r="Q2192"/>
  <c r="Q468"/>
  <c r="Q476"/>
  <c r="Q481"/>
  <c r="Q493"/>
  <c r="Q625"/>
  <c r="Q651"/>
  <c r="Q656"/>
  <c r="Q701"/>
  <c r="Q741"/>
  <c r="Q899"/>
  <c r="Q937"/>
  <c r="Q941"/>
  <c r="Q953"/>
  <c r="Q962"/>
  <c r="Q967"/>
  <c r="Q975"/>
  <c r="Q979"/>
  <c r="Q988"/>
  <c r="Q997"/>
  <c r="Q1006"/>
  <c r="Q1013"/>
  <c r="Q1018"/>
  <c r="Q1023"/>
  <c r="Q1388"/>
  <c r="Q1397"/>
  <c r="Q1401"/>
  <c r="Q1405"/>
  <c r="Q1844"/>
  <c r="Q1975"/>
  <c r="Q1979"/>
  <c r="Q1983"/>
  <c r="Q1987"/>
  <c r="Q1995"/>
  <c r="Q1999"/>
  <c r="Q2003"/>
  <c r="Q2011"/>
  <c r="Q2015"/>
  <c r="Q2028"/>
  <c r="Q2032"/>
  <c r="Q2036"/>
  <c r="Q2040"/>
  <c r="Q2615"/>
  <c r="Q2619"/>
  <c r="Q2623"/>
  <c r="Q2628"/>
  <c r="Q2635"/>
  <c r="Q2639"/>
  <c r="Q2643"/>
  <c r="Q2651"/>
  <c r="Q2655"/>
  <c r="Q2659"/>
  <c r="Q2663"/>
  <c r="Q2668"/>
  <c r="Q2673"/>
  <c r="Q2689"/>
  <c r="Q2693"/>
  <c r="Q2697"/>
  <c r="Q2701"/>
  <c r="Q1551"/>
  <c r="Q1501"/>
  <c r="Q1465"/>
  <c r="Q1445"/>
  <c r="Q2386"/>
  <c r="Q2084"/>
  <c r="Q2060"/>
  <c r="Q1970"/>
  <c r="Q1949"/>
  <c r="Q1925"/>
  <c r="Q1888"/>
  <c r="Q1655"/>
  <c r="Q1632"/>
  <c r="Q1586"/>
  <c r="Q1555"/>
  <c r="Q1539"/>
  <c r="Q1505"/>
  <c r="Q1487"/>
  <c r="Q1470"/>
  <c r="Q1449"/>
  <c r="Q2278"/>
  <c r="Q2068"/>
  <c r="Q2270"/>
  <c r="Q1519"/>
  <c r="Q2394"/>
  <c r="Q2354"/>
  <c r="Q2238"/>
  <c r="Q1908"/>
  <c r="Q1383"/>
  <c r="Q4271"/>
  <c r="Q4287"/>
  <c r="Q4303"/>
  <c r="Q4323"/>
  <c r="Q4339"/>
  <c r="Q401"/>
  <c r="Q302"/>
  <c r="Q660"/>
  <c r="Q673"/>
  <c r="Q706"/>
  <c r="Q833"/>
  <c r="Q850"/>
  <c r="Q923"/>
  <c r="Q1053"/>
  <c r="Q598"/>
  <c r="Q945"/>
  <c r="Q1192"/>
  <c r="Q1208"/>
  <c r="Q1240"/>
  <c r="Q1256"/>
  <c r="Q1686"/>
  <c r="Q1702"/>
  <c r="Q1718"/>
  <c r="Q460"/>
  <c r="Q607"/>
  <c r="Q816"/>
  <c r="Q2549"/>
  <c r="Q2007"/>
  <c r="Q2540"/>
  <c r="Q2175"/>
  <c r="Q2554"/>
  <c r="Q2429"/>
  <c r="Q2599"/>
  <c r="Q1147"/>
  <c r="Q2179"/>
  <c r="Q2562"/>
  <c r="Q327"/>
  <c r="Q343"/>
  <c r="Q351"/>
  <c r="Q576"/>
  <c r="Q580"/>
  <c r="Q878"/>
  <c r="Q886"/>
  <c r="Q1232"/>
  <c r="Q1236"/>
  <c r="Q1379"/>
  <c r="Q1661"/>
  <c r="Q1672"/>
  <c r="Q1929"/>
  <c r="Q2088"/>
  <c r="Q2116"/>
  <c r="Q2129"/>
  <c r="Q2221"/>
  <c r="Q2254"/>
  <c r="Q2262"/>
  <c r="Q2274"/>
  <c r="Q2292"/>
  <c r="Q2320"/>
  <c r="Q2324"/>
  <c r="Q2346"/>
  <c r="Q2350"/>
  <c r="Q2365"/>
  <c r="Q2400"/>
  <c r="Q2586"/>
  <c r="Q4246"/>
  <c r="Q4251"/>
  <c r="Q4255"/>
  <c r="Q4259"/>
  <c r="Q4263"/>
  <c r="Q2250"/>
  <c r="Q1933"/>
  <c r="Q4267"/>
  <c r="Q4299"/>
  <c r="Q4315"/>
  <c r="Q4319"/>
  <c r="Q4335"/>
  <c r="Q294"/>
  <c r="Q693"/>
  <c r="Q737"/>
  <c r="Q846"/>
  <c r="Q894"/>
  <c r="Q556"/>
  <c r="Q919"/>
  <c r="Q1067"/>
  <c r="Q1076"/>
  <c r="Q1188"/>
  <c r="Q1204"/>
  <c r="Q1228"/>
  <c r="Q1252"/>
  <c r="Q1268"/>
  <c r="Q1682"/>
  <c r="Q1698"/>
  <c r="Q1714"/>
  <c r="Q414"/>
  <c r="Q451"/>
  <c r="Q808"/>
  <c r="Q1143"/>
  <c r="Q1374"/>
  <c r="Q2184"/>
  <c r="Q2484"/>
  <c r="Q1991"/>
  <c r="Q2155"/>
  <c r="Q2441"/>
  <c r="Q2595"/>
  <c r="Q1138"/>
  <c r="Q2163"/>
  <c r="Q2545"/>
  <c r="Q306"/>
  <c r="Q334"/>
  <c r="Q338"/>
  <c r="Q366"/>
  <c r="Q370"/>
  <c r="Q428"/>
  <c r="Q433"/>
  <c r="Q437"/>
  <c r="Q560"/>
  <c r="Q590"/>
  <c r="Q765"/>
  <c r="Q769"/>
  <c r="Q774"/>
  <c r="Q782"/>
  <c r="Q787"/>
  <c r="Q1110"/>
  <c r="Q1119"/>
  <c r="Q1174"/>
  <c r="Q1356"/>
  <c r="Q1594"/>
  <c r="Q1748"/>
  <c r="Q1756"/>
  <c r="Q1773"/>
  <c r="Q1782"/>
  <c r="Q1790"/>
  <c r="Q1803"/>
  <c r="Q1867"/>
  <c r="Q1872"/>
  <c r="Q1877"/>
  <c r="Q2046"/>
  <c r="Q2050"/>
  <c r="Q2476"/>
  <c r="Q2480"/>
  <c r="Q2505"/>
  <c r="Q309"/>
  <c r="Q369"/>
  <c r="Q436"/>
  <c r="Q442"/>
  <c r="Q454"/>
  <c r="Q537"/>
  <c r="Q597"/>
  <c r="Q606"/>
  <c r="Q615"/>
  <c r="Q676"/>
  <c r="Q686"/>
  <c r="Q692"/>
  <c r="Q700"/>
  <c r="Q768"/>
  <c r="Q898"/>
  <c r="Q965"/>
  <c r="Q978"/>
  <c r="Q1046"/>
  <c r="Q1104"/>
  <c r="Q1137"/>
  <c r="Q1168"/>
  <c r="Q1227"/>
  <c r="Q1239"/>
  <c r="Q1391"/>
  <c r="Q1542"/>
  <c r="Q1580"/>
  <c r="Q1585"/>
  <c r="Q1709"/>
  <c r="Q2045"/>
  <c r="Q2059"/>
  <c r="Q2095"/>
  <c r="Q2111"/>
  <c r="Q2115"/>
  <c r="Q2120"/>
  <c r="Q2128"/>
  <c r="Q2195"/>
  <c r="Q2203"/>
  <c r="Q2261"/>
  <c r="Q2273"/>
  <c r="Q2291"/>
  <c r="Q2295"/>
  <c r="Q2299"/>
  <c r="Q2364"/>
  <c r="Q2380"/>
  <c r="Q2456"/>
  <c r="Q2461"/>
  <c r="Q2469"/>
  <c r="Q2479"/>
  <c r="Q2581"/>
  <c r="Q2622"/>
  <c r="Q2642"/>
  <c r="Q2662"/>
  <c r="Q3746"/>
  <c r="Q4266"/>
  <c r="Q4350"/>
  <c r="Q4024"/>
  <c r="Q4066"/>
  <c r="Q4073"/>
  <c r="Q4119"/>
  <c r="Q4123"/>
  <c r="Q4167"/>
  <c r="Q4369"/>
  <c r="Q4373"/>
  <c r="Q4377"/>
  <c r="Q4381"/>
  <c r="Q4393"/>
  <c r="Q4405"/>
  <c r="Q4409"/>
  <c r="Q4413"/>
  <c r="Q4423"/>
  <c r="Q105"/>
  <c r="Q116"/>
  <c r="Q157"/>
  <c r="Q2775"/>
  <c r="Q2795"/>
  <c r="Q2827"/>
  <c r="Q2850"/>
  <c r="Q2854"/>
  <c r="Q2858"/>
  <c r="Q2862"/>
  <c r="Q2877"/>
  <c r="Q2902"/>
  <c r="Q2914"/>
  <c r="Q2940"/>
  <c r="Q2944"/>
  <c r="Q2948"/>
  <c r="Q2952"/>
  <c r="Q2956"/>
  <c r="Q2960"/>
  <c r="Q2964"/>
  <c r="Q2988"/>
  <c r="Q2992"/>
  <c r="Q2996"/>
  <c r="Q3000"/>
  <c r="Q3004"/>
  <c r="Q3008"/>
  <c r="Q3012"/>
  <c r="Q3016"/>
  <c r="Q3024"/>
  <c r="Q3028"/>
  <c r="Q3032"/>
  <c r="Q3036"/>
  <c r="Q3040"/>
  <c r="Q3044"/>
  <c r="Q3048"/>
  <c r="Q3052"/>
  <c r="Q3056"/>
  <c r="Q3064"/>
  <c r="Q3068"/>
  <c r="Q3072"/>
  <c r="Q3077"/>
  <c r="Q3081"/>
  <c r="Q3085"/>
  <c r="Q3089"/>
  <c r="Q3097"/>
  <c r="Q3102"/>
  <c r="Q3106"/>
  <c r="Q3110"/>
  <c r="Q3114"/>
  <c r="Q3118"/>
  <c r="Q3127"/>
  <c r="Q3131"/>
  <c r="Q3135"/>
  <c r="Q3139"/>
  <c r="Q3208"/>
  <c r="Q3216"/>
  <c r="Q3220"/>
  <c r="Q3224"/>
  <c r="Q3228"/>
  <c r="Q3232"/>
  <c r="Q3240"/>
  <c r="Q3244"/>
  <c r="Q3252"/>
  <c r="Q3256"/>
  <c r="Q3260"/>
  <c r="Q3264"/>
  <c r="Q3268"/>
  <c r="Q3272"/>
  <c r="Q3276"/>
  <c r="Q3292"/>
  <c r="Q3300"/>
  <c r="Q3308"/>
  <c r="Q3331"/>
  <c r="Q3347"/>
  <c r="Q3351"/>
  <c r="Q3355"/>
  <c r="Q3363"/>
  <c r="Q3367"/>
  <c r="Q3371"/>
  <c r="Q3375"/>
  <c r="Q3379"/>
  <c r="Q3383"/>
  <c r="Q3387"/>
  <c r="Q3391"/>
  <c r="Q3395"/>
  <c r="Q3399"/>
  <c r="Q3403"/>
  <c r="Q3407"/>
  <c r="Q3411"/>
  <c r="Q3415"/>
  <c r="Q3419"/>
  <c r="Q3423"/>
  <c r="Q3427"/>
  <c r="Q3431"/>
  <c r="Q3439"/>
  <c r="Q3443"/>
  <c r="Q3447"/>
  <c r="Q3451"/>
  <c r="Q3455"/>
  <c r="Q3459"/>
  <c r="Q3471"/>
  <c r="Q3475"/>
  <c r="Q3479"/>
  <c r="Q3483"/>
  <c r="Q3496"/>
  <c r="Q3507"/>
  <c r="Q3517"/>
  <c r="Q3529"/>
  <c r="Q3533"/>
  <c r="Q3537"/>
  <c r="Q3541"/>
  <c r="Q3546"/>
  <c r="Q3551"/>
  <c r="Q3556"/>
  <c r="Q3561"/>
  <c r="Q3565"/>
  <c r="Q3569"/>
  <c r="Q3589"/>
  <c r="Q3593"/>
  <c r="Q3597"/>
  <c r="Q3601"/>
  <c r="Q3605"/>
  <c r="Q3610"/>
  <c r="Q3614"/>
  <c r="Q3618"/>
  <c r="Q3622"/>
  <c r="Q3630"/>
  <c r="Q3638"/>
  <c r="Q3647"/>
  <c r="Q3652"/>
  <c r="Q3656"/>
  <c r="Q3661"/>
  <c r="Q3665"/>
  <c r="Q3669"/>
  <c r="Q3673"/>
  <c r="Q3677"/>
  <c r="Q3690"/>
  <c r="Q3708"/>
  <c r="Q3712"/>
  <c r="Q3723"/>
  <c r="Q3727"/>
  <c r="Q3731"/>
  <c r="Q3735"/>
  <c r="Q3749"/>
  <c r="Q3754"/>
  <c r="Q3758"/>
  <c r="Q3776"/>
  <c r="Q3780"/>
  <c r="Q3784"/>
  <c r="Q3788"/>
  <c r="Q3792"/>
  <c r="Q3796"/>
  <c r="Q3800"/>
  <c r="Q3804"/>
  <c r="Q3808"/>
  <c r="Q3812"/>
  <c r="Q3828"/>
  <c r="Q3832"/>
  <c r="Q3860"/>
  <c r="Q3899"/>
  <c r="Q3924"/>
  <c r="Q3928"/>
  <c r="Q3932"/>
  <c r="Q3936"/>
  <c r="Q3956"/>
  <c r="Q3980"/>
  <c r="Q3997"/>
  <c r="Q4001"/>
  <c r="Q4005"/>
  <c r="Q4012"/>
  <c r="Q4016"/>
  <c r="Q4020"/>
  <c r="Q4025"/>
  <c r="Q4029"/>
  <c r="Q4038"/>
  <c r="Q4043"/>
  <c r="Q4048"/>
  <c r="Q4053"/>
  <c r="Q4058"/>
  <c r="Q4062"/>
  <c r="Q4193"/>
  <c r="Q4202"/>
  <c r="Q4206"/>
  <c r="Q4211"/>
  <c r="Q4215"/>
  <c r="Q4424"/>
  <c r="Q4430"/>
  <c r="Q4434"/>
  <c r="Q4478"/>
  <c r="Q4520"/>
  <c r="Q4524"/>
  <c r="Q4528"/>
  <c r="Q4532"/>
  <c r="Q4536"/>
  <c r="Q4541"/>
  <c r="Q4552"/>
  <c r="Q4556"/>
  <c r="Q4560"/>
  <c r="Q4564"/>
  <c r="Q4571"/>
  <c r="Q4575"/>
  <c r="Q4579"/>
  <c r="Q4584"/>
  <c r="Q4588"/>
  <c r="Q4592"/>
  <c r="Q4597"/>
  <c r="Q4601"/>
  <c r="Q4648"/>
  <c r="Q4659"/>
  <c r="Q4663"/>
  <c r="Q4673"/>
  <c r="Q4697"/>
  <c r="Q4702"/>
  <c r="Q4716"/>
  <c r="Q4746"/>
  <c r="Q1717"/>
  <c r="Q2010"/>
  <c r="Q2022"/>
  <c r="Q1978"/>
  <c r="Q1386"/>
  <c r="Q1151"/>
  <c r="Q836"/>
  <c r="Q4254"/>
  <c r="Q1640"/>
  <c r="Q2483"/>
  <c r="Q350"/>
  <c r="Q565"/>
  <c r="Q2035"/>
  <c r="Q1675"/>
  <c r="Q495"/>
  <c r="Q2610"/>
  <c r="Q2436"/>
  <c r="Q2846"/>
  <c r="Q1622"/>
  <c r="Q1998"/>
  <c r="Q1994"/>
  <c r="Q1660"/>
  <c r="Q1267"/>
  <c r="Q1160"/>
  <c r="Q445"/>
  <c r="Q374"/>
  <c r="Q462"/>
  <c r="Q618"/>
  <c r="Q2447"/>
  <c r="Q2654"/>
  <c r="Q2672"/>
  <c r="Q2634"/>
  <c r="Q1373"/>
  <c r="Q2590"/>
  <c r="Q4342"/>
  <c r="Q1693"/>
  <c r="Q1146"/>
  <c r="Q1606"/>
  <c r="Q2307"/>
  <c r="Q2357"/>
  <c r="Q2403"/>
  <c r="Q1404"/>
  <c r="Q121"/>
  <c r="Q133"/>
  <c r="Q149"/>
  <c r="Q153"/>
  <c r="Q2614"/>
  <c r="Q2737"/>
  <c r="Q2742"/>
  <c r="Q2746"/>
  <c r="Q2751"/>
  <c r="Q2755"/>
  <c r="Q2759"/>
  <c r="Q2763"/>
  <c r="Q2767"/>
  <c r="Q2771"/>
  <c r="Q2836"/>
  <c r="Q2840"/>
  <c r="Q2868"/>
  <c r="Q2872"/>
  <c r="Q4079"/>
  <c r="Q4083"/>
  <c r="Q4098"/>
  <c r="Q4102"/>
  <c r="Q4106"/>
  <c r="Q4110"/>
  <c r="Q4114"/>
  <c r="Q4209"/>
  <c r="Q4213"/>
  <c r="Q4226"/>
  <c r="Q4270"/>
  <c r="Q4274"/>
  <c r="Q4278"/>
  <c r="Q4282"/>
  <c r="Q4286"/>
  <c r="Q4290"/>
  <c r="Q4294"/>
  <c r="Q4298"/>
  <c r="Q4306"/>
  <c r="Q4310"/>
  <c r="Q4314"/>
  <c r="Q4318"/>
  <c r="Q4322"/>
  <c r="Q4330"/>
  <c r="Q4334"/>
  <c r="Q3143"/>
  <c r="Q3147"/>
  <c r="Q3151"/>
  <c r="Q3155"/>
  <c r="Q3160"/>
  <c r="Q3487"/>
  <c r="Q3492"/>
  <c r="Q3500"/>
  <c r="P1211"/>
  <c r="Q1211" s="1"/>
  <c r="P1546"/>
  <c r="Q1546" s="1"/>
  <c r="Q3188"/>
  <c r="Q3836"/>
  <c r="Q1668"/>
  <c r="Q841"/>
  <c r="Q2440"/>
  <c r="Q2039"/>
  <c r="Q1296"/>
  <c r="Q736"/>
  <c r="Q579"/>
  <c r="Q1057"/>
  <c r="Q1062"/>
  <c r="Q1066"/>
  <c r="Q1123"/>
  <c r="Q1128"/>
  <c r="Q1178"/>
  <c r="Q1182"/>
  <c r="Q1187"/>
  <c r="Q1191"/>
  <c r="Q1195"/>
  <c r="Q1199"/>
  <c r="Q1203"/>
  <c r="Q1207"/>
  <c r="Q1347"/>
  <c r="Q1435"/>
  <c r="Q1448"/>
  <c r="Q1464"/>
  <c r="Q1482"/>
  <c r="Q1500"/>
  <c r="Q1518"/>
  <c r="Q1559"/>
  <c r="Q1576"/>
  <c r="Q2898"/>
  <c r="Q3851"/>
  <c r="Q3855"/>
  <c r="Q3874"/>
  <c r="Q3878"/>
  <c r="Q3882"/>
  <c r="Q3886"/>
  <c r="Q3890"/>
  <c r="Q3895"/>
  <c r="Q3903"/>
  <c r="Q3907"/>
  <c r="Q3911"/>
  <c r="Q3920"/>
  <c r="Q3948"/>
  <c r="Q3952"/>
  <c r="Q3960"/>
  <c r="Q3964"/>
  <c r="Q3968"/>
  <c r="Q4519"/>
  <c r="Q4523"/>
  <c r="Q4527"/>
  <c r="Q4531"/>
  <c r="Q4535"/>
  <c r="Q4540"/>
  <c r="Q4545"/>
  <c r="Q3284"/>
  <c r="Q3288"/>
  <c r="Q3296"/>
  <c r="Q3304"/>
  <c r="Q3312"/>
  <c r="P1909"/>
  <c r="Q1909" s="1"/>
  <c r="P2093"/>
  <c r="Q2093" s="1"/>
  <c r="P2101"/>
  <c r="Q2101" s="1"/>
  <c r="P2135"/>
  <c r="Q2135" s="1"/>
  <c r="Q2976"/>
  <c r="Q1986"/>
  <c r="Q2618"/>
  <c r="Q877"/>
  <c r="Q2598"/>
  <c r="Q2646"/>
  <c r="Q2006"/>
  <c r="Q4302"/>
  <c r="Q4326"/>
  <c r="Q991"/>
  <c r="Q659"/>
  <c r="Q399"/>
  <c r="Q1990"/>
  <c r="Q1155"/>
  <c r="Q2638"/>
  <c r="Q2658"/>
  <c r="Q459"/>
  <c r="Q341"/>
  <c r="Q1751"/>
  <c r="Q1852"/>
  <c r="Q1942"/>
  <c r="Q4668"/>
  <c r="Q4689"/>
  <c r="Q3681"/>
  <c r="Q3686"/>
  <c r="Q3694"/>
  <c r="Q3698"/>
  <c r="Q3704"/>
  <c r="Q3762"/>
  <c r="Q3772"/>
  <c r="Q4258"/>
  <c r="Q4346"/>
  <c r="Q467"/>
  <c r="Q426"/>
  <c r="Q786"/>
  <c r="Q1425"/>
  <c r="Q1442"/>
  <c r="Q1681"/>
  <c r="Q1092"/>
  <c r="Q1932"/>
  <c r="Q2103"/>
  <c r="Q1100"/>
  <c r="Q2571"/>
  <c r="Q2237"/>
  <c r="Q2315"/>
  <c r="Q2372"/>
  <c r="Q270"/>
  <c r="Q340"/>
  <c r="Q396"/>
  <c r="Q405"/>
  <c r="Q409"/>
  <c r="Q446"/>
  <c r="Q450"/>
  <c r="Q471"/>
  <c r="Q475"/>
  <c r="Q484"/>
  <c r="Q488"/>
  <c r="Q492"/>
  <c r="Q496"/>
  <c r="Q1761"/>
  <c r="Q1781"/>
  <c r="Q1785"/>
  <c r="Q1789"/>
  <c r="Q1793"/>
  <c r="Q1802"/>
  <c r="Q1806"/>
  <c r="Q1810"/>
  <c r="Q1814"/>
  <c r="Q2145"/>
  <c r="Q2150"/>
  <c r="Q2154"/>
  <c r="Q2158"/>
  <c r="Q2166"/>
  <c r="Q2679"/>
  <c r="Q2817"/>
  <c r="Q4019"/>
  <c r="Q4028"/>
  <c r="Q4145"/>
  <c r="Q4197"/>
  <c r="Q4236"/>
  <c r="Q4240"/>
  <c r="Q4429"/>
  <c r="Q4433"/>
  <c r="Q4470"/>
  <c r="Q4474"/>
  <c r="Q4482"/>
  <c r="Q3204"/>
  <c r="Q3319"/>
  <c r="Q3323"/>
  <c r="Q3327"/>
  <c r="Q3335"/>
  <c r="Q3339"/>
  <c r="Q3343"/>
  <c r="Q4250"/>
  <c r="Q4338"/>
  <c r="Q355"/>
  <c r="Q413"/>
  <c r="Q317"/>
  <c r="Q559"/>
  <c r="Q711"/>
  <c r="Q777"/>
  <c r="Q970"/>
  <c r="Q987"/>
  <c r="Q1005"/>
  <c r="Q1417"/>
  <c r="Q1434"/>
  <c r="Q1689"/>
  <c r="Q1705"/>
  <c r="Q611"/>
  <c r="Q1903"/>
  <c r="Q1961"/>
  <c r="Q2487"/>
  <c r="Q2408"/>
  <c r="Q2133"/>
  <c r="Q2399"/>
  <c r="Q95"/>
  <c r="Q2492"/>
  <c r="Q3741"/>
  <c r="Q2886"/>
  <c r="Q4262"/>
  <c r="Q2881"/>
  <c r="Q480"/>
  <c r="Q759"/>
  <c r="Q773"/>
  <c r="Q936"/>
  <c r="Q982"/>
  <c r="Q1000"/>
  <c r="Q1409"/>
  <c r="Q1429"/>
  <c r="Q1701"/>
  <c r="Q1713"/>
  <c r="Q1726"/>
  <c r="Q2075"/>
  <c r="Q2091"/>
  <c r="Q2178"/>
  <c r="Q2211"/>
  <c r="Q2232"/>
  <c r="Q1731"/>
  <c r="Q2565"/>
  <c r="Q2465"/>
  <c r="Q1313"/>
  <c r="Q2228"/>
  <c r="Q2323"/>
  <c r="Q2385"/>
  <c r="Q111"/>
  <c r="Q532"/>
  <c r="Q715"/>
  <c r="Q726"/>
  <c r="Q750"/>
  <c r="Q754"/>
  <c r="Q763"/>
  <c r="Q821"/>
  <c r="Q1395"/>
  <c r="Q1400"/>
  <c r="Q1881"/>
  <c r="Q1891"/>
  <c r="Q1895"/>
  <c r="Q1899"/>
  <c r="Q1907"/>
  <c r="Q2510"/>
  <c r="Q2544"/>
  <c r="Q2548"/>
  <c r="Q2553"/>
  <c r="Q2557"/>
  <c r="Q2561"/>
  <c r="Q2890"/>
  <c r="Q2894"/>
  <c r="Q4385"/>
  <c r="Q4389"/>
  <c r="Q4397"/>
  <c r="Q4401"/>
  <c r="Q4404"/>
  <c r="Q4408"/>
  <c r="Q4412"/>
  <c r="Q4416"/>
  <c r="Q4420"/>
  <c r="Q4683"/>
  <c r="Q3060"/>
  <c r="P1132"/>
  <c r="Q1132" s="1"/>
  <c r="Q293"/>
  <c r="Q1685"/>
  <c r="Q2269"/>
  <c r="P2255"/>
  <c r="Q2255" s="1"/>
  <c r="P2289"/>
  <c r="Q2289" s="1"/>
  <c r="P1330"/>
  <c r="Q1330" s="1"/>
  <c r="P1725"/>
  <c r="Q1725" s="1"/>
  <c r="Q1712"/>
  <c r="Q1074"/>
  <c r="P424"/>
  <c r="Q424" s="1"/>
  <c r="P463"/>
  <c r="Q463" s="1"/>
  <c r="Q431"/>
  <c r="Q555"/>
  <c r="Q570"/>
  <c r="Q644"/>
  <c r="P1114"/>
  <c r="Q1114" s="1"/>
  <c r="Q624"/>
  <c r="Q958"/>
  <c r="Q2647"/>
  <c r="Q1278"/>
  <c r="Q1283"/>
  <c r="Q1288"/>
  <c r="Q1292"/>
  <c r="Q1300"/>
  <c r="Q1304"/>
  <c r="Q1308"/>
  <c r="Q1317"/>
  <c r="Q1334"/>
  <c r="P932"/>
  <c r="Q932" s="1"/>
  <c r="P949"/>
  <c r="Q949" s="1"/>
  <c r="P992"/>
  <c r="Q992" s="1"/>
  <c r="P1462"/>
  <c r="Q1462" s="1"/>
  <c r="P1525"/>
  <c r="Q1525" s="1"/>
  <c r="P1544"/>
  <c r="Q1544" s="1"/>
  <c r="P1578"/>
  <c r="Q1578" s="1"/>
  <c r="P1911"/>
  <c r="Q1911" s="1"/>
  <c r="P2608"/>
  <c r="Q2608" s="1"/>
  <c r="Q2162"/>
  <c r="Q1776"/>
  <c r="Q983"/>
  <c r="Q1001"/>
  <c r="Q1454"/>
  <c r="Q1498"/>
  <c r="Q1665"/>
  <c r="Q1920"/>
  <c r="Q1924"/>
  <c r="Q1928"/>
  <c r="Q1936"/>
  <c r="Q1940"/>
  <c r="Q1944"/>
  <c r="Q1948"/>
  <c r="Q1952"/>
  <c r="Q1957"/>
  <c r="Q1965"/>
  <c r="Q1969"/>
  <c r="Q2063"/>
  <c r="Q1050"/>
  <c r="Q1452"/>
  <c r="Q1468"/>
  <c r="Q1486"/>
  <c r="Q1504"/>
  <c r="Q1523"/>
  <c r="Q1564"/>
  <c r="Q1593"/>
  <c r="Q1610"/>
  <c r="Q1626"/>
  <c r="Q1644"/>
  <c r="Q2079"/>
  <c r="Q2107"/>
  <c r="Q2183"/>
  <c r="Q2215"/>
  <c r="Q301"/>
  <c r="Q654"/>
  <c r="Q2245"/>
  <c r="Q2283"/>
  <c r="Q2319"/>
  <c r="Q2504"/>
  <c r="Q1173"/>
  <c r="Q1351"/>
  <c r="Q1755"/>
  <c r="Q1871"/>
  <c r="Q2249"/>
  <c r="Q2327"/>
  <c r="Q2393"/>
  <c r="Q672"/>
  <c r="Q744"/>
  <c r="Q1857"/>
  <c r="Q2137"/>
  <c r="Q2241"/>
  <c r="Q2337"/>
  <c r="Q333"/>
  <c r="Q364"/>
  <c r="Q472"/>
  <c r="Q485"/>
  <c r="Q489"/>
  <c r="Q524"/>
  <c r="Q528"/>
  <c r="Q844"/>
  <c r="Q993"/>
  <c r="Q1079"/>
  <c r="Q1083"/>
  <c r="Q1087"/>
  <c r="Q1223"/>
  <c r="Q1231"/>
  <c r="Q1243"/>
  <c r="Q1263"/>
  <c r="Q1392"/>
  <c r="Q1413"/>
  <c r="Q1815"/>
  <c r="Q2027"/>
  <c r="Q2031"/>
  <c r="Q2420"/>
  <c r="Q2779"/>
  <c r="Q2783"/>
  <c r="Q2787"/>
  <c r="Q2791"/>
  <c r="Q2799"/>
  <c r="Q2803"/>
  <c r="Q2808"/>
  <c r="Q2906"/>
  <c r="Q2910"/>
  <c r="Q3745"/>
  <c r="Q4034"/>
  <c r="Q4047"/>
  <c r="Q4052"/>
  <c r="Q4056"/>
  <c r="Q4128"/>
  <c r="Q4132"/>
  <c r="Q4136"/>
  <c r="Q4140"/>
  <c r="Q4223"/>
  <c r="Q4739"/>
  <c r="Q3168"/>
  <c r="Q3176"/>
  <c r="Q3180"/>
  <c r="Q3847"/>
  <c r="Q996"/>
  <c r="Q1071"/>
  <c r="Q1360"/>
  <c r="Q1421"/>
  <c r="Q1438"/>
  <c r="Q1697"/>
  <c r="Q1721"/>
  <c r="Q619"/>
  <c r="Q1142"/>
  <c r="Q1460"/>
  <c r="Q1477"/>
  <c r="Q1495"/>
  <c r="Q1513"/>
  <c r="Q1554"/>
  <c r="Q1572"/>
  <c r="Q1601"/>
  <c r="Q1618"/>
  <c r="Q1636"/>
  <c r="Q1654"/>
  <c r="Q2071"/>
  <c r="Q2087"/>
  <c r="Q2099"/>
  <c r="Q2174"/>
  <c r="Q2191"/>
  <c r="Q2207"/>
  <c r="Q337"/>
  <c r="Q389"/>
  <c r="Q510"/>
  <c r="Q668"/>
  <c r="Q740"/>
  <c r="Q2124"/>
  <c r="Q2220"/>
  <c r="Q2353"/>
  <c r="Q2389"/>
  <c r="Q2585"/>
  <c r="Q1322"/>
  <c r="Q1343"/>
  <c r="Q1747"/>
  <c r="Q1772"/>
  <c r="Q1822"/>
  <c r="Q2053"/>
  <c r="Q1861"/>
  <c r="Q2224"/>
  <c r="Q2303"/>
  <c r="Q2345"/>
  <c r="Q2452"/>
  <c r="Q705"/>
  <c r="Q2265"/>
  <c r="Q2311"/>
  <c r="Q2368"/>
  <c r="Q126"/>
  <c r="Q137"/>
  <c r="Q141"/>
  <c r="Q145"/>
  <c r="Q395"/>
  <c r="Q639"/>
  <c r="Q882"/>
  <c r="Q940"/>
  <c r="Q944"/>
  <c r="Q948"/>
  <c r="Q952"/>
  <c r="Q974"/>
  <c r="Q1012"/>
  <c r="Q1017"/>
  <c r="Q1022"/>
  <c r="Q1109"/>
  <c r="Q1382"/>
  <c r="Q2688"/>
  <c r="Q2692"/>
  <c r="Q2696"/>
  <c r="Q2700"/>
  <c r="Q3996"/>
  <c r="Q4000"/>
  <c r="Q4004"/>
  <c r="Q4011"/>
  <c r="Q4015"/>
  <c r="Q4171"/>
  <c r="Q4175"/>
  <c r="Q4180"/>
  <c r="Q4184"/>
  <c r="Q4189"/>
  <c r="Q4231"/>
  <c r="Q4235"/>
  <c r="Q4239"/>
  <c r="Q4384"/>
  <c r="Q4388"/>
  <c r="Q4392"/>
  <c r="Q4396"/>
  <c r="Q4400"/>
  <c r="Q4419"/>
  <c r="Q4469"/>
  <c r="Q4473"/>
  <c r="Q4477"/>
  <c r="Q4481"/>
  <c r="Q4490"/>
  <c r="Q4503"/>
  <c r="Q4507"/>
  <c r="Q4511"/>
  <c r="Q4515"/>
  <c r="Q4642"/>
  <c r="Q3192"/>
  <c r="Q3196"/>
  <c r="Q3511"/>
  <c r="Q1456"/>
  <c r="Q1473"/>
  <c r="Q1491"/>
  <c r="Q1509"/>
  <c r="Q1527"/>
  <c r="Q1550"/>
  <c r="Q1568"/>
  <c r="Q1597"/>
  <c r="Q1614"/>
  <c r="Q1631"/>
  <c r="Q1649"/>
  <c r="Q2067"/>
  <c r="Q2083"/>
  <c r="Q2170"/>
  <c r="Q2187"/>
  <c r="Q2199"/>
  <c r="Q305"/>
  <c r="Q546"/>
  <c r="Q664"/>
  <c r="Q1217"/>
  <c r="Q2257"/>
  <c r="Q2331"/>
  <c r="Q1339"/>
  <c r="Q1355"/>
  <c r="Q1768"/>
  <c r="Q1818"/>
  <c r="Q1875"/>
  <c r="Q2049"/>
  <c r="Q2277"/>
  <c r="Q2341"/>
  <c r="Q696"/>
  <c r="Q2253"/>
  <c r="Q2287"/>
  <c r="Q2349"/>
  <c r="Q101"/>
  <c r="Q263"/>
  <c r="Q322"/>
  <c r="Q330"/>
  <c r="Q550"/>
  <c r="Q791"/>
  <c r="Q795"/>
  <c r="Q799"/>
  <c r="Q827"/>
  <c r="Q845"/>
  <c r="Q849"/>
  <c r="Q857"/>
  <c r="Q914"/>
  <c r="Q926"/>
  <c r="Q1064"/>
  <c r="Q1364"/>
  <c r="Q1368"/>
  <c r="Q1376"/>
  <c r="Q2822"/>
  <c r="Q3093"/>
  <c r="Q3236"/>
  <c r="Q4035"/>
  <c r="Q4149"/>
  <c r="Q4153"/>
  <c r="Q4158"/>
  <c r="Q4162"/>
  <c r="Q4368"/>
  <c r="Q4372"/>
  <c r="Q4376"/>
  <c r="Q4380"/>
  <c r="Q4452"/>
  <c r="Q4456"/>
  <c r="Q4461"/>
  <c r="Q4465"/>
  <c r="P1251"/>
  <c r="Q1251" s="1"/>
  <c r="Q1340"/>
  <c r="Q1312"/>
  <c r="Q1145"/>
  <c r="Q404"/>
  <c r="Q1141"/>
  <c r="Q593"/>
  <c r="Q807"/>
  <c r="Q803"/>
  <c r="P690"/>
  <c r="Q690" s="1"/>
  <c r="P319"/>
  <c r="Q319" s="1"/>
  <c r="Q326"/>
  <c r="Q890"/>
  <c r="P423"/>
  <c r="Q423" s="1"/>
  <c r="Q956"/>
  <c r="P1075"/>
  <c r="Q1075" s="1"/>
  <c r="P571"/>
  <c r="Q571" s="1"/>
  <c r="P835"/>
  <c r="Q835" s="1"/>
  <c r="P1115"/>
  <c r="Q1115" s="1"/>
  <c r="P1316"/>
  <c r="Q1316" s="1"/>
  <c r="Q501"/>
  <c r="P519"/>
  <c r="Q519" s="1"/>
  <c r="Q775"/>
  <c r="P989"/>
  <c r="Q989" s="1"/>
  <c r="P1214"/>
  <c r="Q1214" s="1"/>
  <c r="P2381"/>
  <c r="Q2381" s="1"/>
  <c r="P2493"/>
  <c r="Q2493" s="1"/>
  <c r="Q506"/>
  <c r="Q464"/>
  <c r="Q1344"/>
  <c r="Q1255"/>
  <c r="Q1202"/>
  <c r="Q1372"/>
  <c r="Q1136"/>
  <c r="P814"/>
  <c r="Q814" s="1"/>
  <c r="P831"/>
  <c r="Q831" s="1"/>
  <c r="Q2177"/>
  <c r="P2266"/>
  <c r="Q2266" s="1"/>
  <c r="P2304"/>
  <c r="Q2304" s="1"/>
  <c r="Q2495"/>
  <c r="Q2507"/>
  <c r="Q2556"/>
  <c r="Q2601"/>
  <c r="P4313"/>
  <c r="Q4313" s="1"/>
  <c r="P2428"/>
  <c r="Q2428" s="1"/>
  <c r="Q2506"/>
  <c r="P2573"/>
  <c r="Q2573" s="1"/>
  <c r="P4253"/>
  <c r="Q4253" s="1"/>
  <c r="P4281"/>
  <c r="Q4281" s="1"/>
  <c r="Q1352"/>
  <c r="Q1247"/>
  <c r="Q779"/>
  <c r="Q2284"/>
  <c r="P4321"/>
  <c r="Q4321" s="1"/>
  <c r="P922"/>
  <c r="Q922" s="1"/>
  <c r="P1118"/>
  <c r="Q1118" s="1"/>
  <c r="P1249"/>
  <c r="Q1249" s="1"/>
  <c r="Q762"/>
  <c r="Q794"/>
  <c r="Q1234"/>
  <c r="Q1346"/>
  <c r="Q1370"/>
  <c r="Q1734"/>
  <c r="Q2038"/>
  <c r="P1101"/>
  <c r="Q1101" s="1"/>
  <c r="Q483"/>
  <c r="Q491"/>
  <c r="Q569"/>
  <c r="Q578"/>
  <c r="Q820"/>
  <c r="Q1078"/>
  <c r="Q1090"/>
  <c r="Q1385"/>
  <c r="Q1866"/>
  <c r="Q2058"/>
  <c r="Q2131"/>
  <c r="Q2136"/>
  <c r="Q2169"/>
  <c r="Q2173"/>
  <c r="Q2182"/>
  <c r="Q2223"/>
  <c r="Q2227"/>
  <c r="Q2231"/>
  <c r="Q2236"/>
  <c r="Q2240"/>
  <c r="Q2244"/>
  <c r="Q2248"/>
  <c r="Q2252"/>
  <c r="Q2286"/>
  <c r="Q2290"/>
  <c r="Q2330"/>
  <c r="Q2336"/>
  <c r="Q2340"/>
  <c r="Q2344"/>
  <c r="Q2383"/>
  <c r="Q2388"/>
  <c r="Q2396"/>
  <c r="Q2547"/>
  <c r="Q2564"/>
  <c r="Q2597"/>
  <c r="Q2605"/>
  <c r="Q2885"/>
  <c r="P605"/>
  <c r="Q605" s="1"/>
  <c r="P710"/>
  <c r="Q710" s="1"/>
  <c r="Q514"/>
  <c r="Q368"/>
  <c r="Q1266"/>
  <c r="Q1624"/>
  <c r="Q1633"/>
  <c r="Q1642"/>
  <c r="P990"/>
  <c r="Q990" s="1"/>
  <c r="P1274"/>
  <c r="Q1274" s="1"/>
  <c r="P1811"/>
  <c r="Q1811" s="1"/>
  <c r="Q304"/>
  <c r="Q408"/>
  <c r="Q536"/>
  <c r="Q540"/>
  <c r="Q545"/>
  <c r="Q549"/>
  <c r="Q946"/>
  <c r="Q1095"/>
  <c r="Q2019"/>
  <c r="Q325"/>
  <c r="Q336"/>
  <c r="Q600"/>
  <c r="Q653"/>
  <c r="Q714"/>
  <c r="Q728"/>
  <c r="Q730"/>
  <c r="Q761"/>
  <c r="Q772"/>
  <c r="Q780"/>
  <c r="Q802"/>
  <c r="Q881"/>
  <c r="Q917"/>
  <c r="Q921"/>
  <c r="Q930"/>
  <c r="Q955"/>
  <c r="Q973"/>
  <c r="Q999"/>
  <c r="Q1077"/>
  <c r="Q1112"/>
  <c r="Q1190"/>
  <c r="Q1235"/>
  <c r="Q1250"/>
  <c r="Q1350"/>
  <c r="Q1733"/>
  <c r="Q1752"/>
  <c r="Q1754"/>
  <c r="Q1769"/>
  <c r="Q1771"/>
  <c r="Q1777"/>
  <c r="Q1779"/>
  <c r="Q1786"/>
  <c r="Q1794"/>
  <c r="Q1801"/>
  <c r="Q1807"/>
  <c r="Q1809"/>
  <c r="Q1821"/>
  <c r="Q1860"/>
  <c r="Q1863"/>
  <c r="Q1870"/>
  <c r="Q1874"/>
  <c r="Q1981"/>
  <c r="Q1985"/>
  <c r="Q1989"/>
  <c r="Q1993"/>
  <c r="Q1997"/>
  <c r="Q2001"/>
  <c r="Q2005"/>
  <c r="Q2009"/>
  <c r="Q2013"/>
  <c r="Q2017"/>
  <c r="Q2066"/>
  <c r="Q2070"/>
  <c r="Q2074"/>
  <c r="Q2078"/>
  <c r="Q2086"/>
  <c r="Q2186"/>
  <c r="Q2190"/>
  <c r="Q2194"/>
  <c r="Q2198"/>
  <c r="Q2202"/>
  <c r="Q2206"/>
  <c r="Q2210"/>
  <c r="Q2214"/>
  <c r="Q2294"/>
  <c r="Q2298"/>
  <c r="Q2302"/>
  <c r="Q2402"/>
  <c r="Q2407"/>
  <c r="Q2482"/>
  <c r="Q2490"/>
  <c r="Q2882"/>
  <c r="Q316"/>
  <c r="Q320"/>
  <c r="Q425"/>
  <c r="Q430"/>
  <c r="Q435"/>
  <c r="Q439"/>
  <c r="Q466"/>
  <c r="Q474"/>
  <c r="Q518"/>
  <c r="Q523"/>
  <c r="Q527"/>
  <c r="Q531"/>
  <c r="Q913"/>
  <c r="Q925"/>
  <c r="Q1108"/>
  <c r="Q1121"/>
  <c r="Q1342"/>
  <c r="Q1381"/>
  <c r="Q1416"/>
  <c r="Q1433"/>
  <c r="Q1667"/>
  <c r="Q1750"/>
  <c r="Q1767"/>
  <c r="Q1775"/>
  <c r="Q1784"/>
  <c r="Q1792"/>
  <c r="Q1805"/>
  <c r="Q1865"/>
  <c r="Q1880"/>
  <c r="Q2018"/>
  <c r="Q2052"/>
  <c r="Q2119"/>
  <c r="Q2123"/>
  <c r="Q2127"/>
  <c r="Q2149"/>
  <c r="Q2153"/>
  <c r="Q2157"/>
  <c r="Q2161"/>
  <c r="Q2165"/>
  <c r="Q2219"/>
  <c r="Q2268"/>
  <c r="Q2272"/>
  <c r="Q2276"/>
  <c r="Q2282"/>
  <c r="Q2306"/>
  <c r="Q2310"/>
  <c r="Q2314"/>
  <c r="Q2318"/>
  <c r="Q2443"/>
  <c r="Q353"/>
  <c r="Q363"/>
  <c r="Q398"/>
  <c r="Q419"/>
  <c r="Q449"/>
  <c r="Q458"/>
  <c r="Q509"/>
  <c r="Q513"/>
  <c r="Q554"/>
  <c r="Q592"/>
  <c r="Q758"/>
  <c r="Q810"/>
  <c r="Q822"/>
  <c r="Q904"/>
  <c r="Q1103"/>
  <c r="Q1206"/>
  <c r="Q1325"/>
  <c r="Q1338"/>
  <c r="Q1730"/>
  <c r="Q1813"/>
  <c r="P1819"/>
  <c r="Q1819" s="1"/>
  <c r="Q1851"/>
  <c r="Q1855"/>
  <c r="Q2021"/>
  <c r="Q2044"/>
  <c r="Q2090"/>
  <c r="Q2094"/>
  <c r="Q2098"/>
  <c r="Q2102"/>
  <c r="Q2106"/>
  <c r="Q2110"/>
  <c r="Q2114"/>
  <c r="Q2256"/>
  <c r="Q2260"/>
  <c r="Q2264"/>
  <c r="Q2352"/>
  <c r="Q2363"/>
  <c r="Q2367"/>
  <c r="Q2371"/>
  <c r="Q2419"/>
  <c r="Q2427"/>
  <c r="Q2621"/>
  <c r="Q2626"/>
  <c r="Q2637"/>
  <c r="Q2645"/>
  <c r="Q2649"/>
  <c r="Q2657"/>
  <c r="Q2671"/>
  <c r="Q4261"/>
  <c r="Q4289"/>
  <c r="Q4305"/>
  <c r="Q4329"/>
  <c r="Q4345"/>
  <c r="P2296"/>
  <c r="Q2296" s="1"/>
  <c r="P2312"/>
  <c r="Q2312" s="1"/>
  <c r="P2390"/>
  <c r="Q2390" s="1"/>
  <c r="P2606"/>
  <c r="Q2606" s="1"/>
  <c r="P2650"/>
  <c r="Q2650" s="1"/>
</calcChain>
</file>

<file path=xl/comments1.xml><?xml version="1.0" encoding="utf-8"?>
<comments xmlns="http://schemas.openxmlformats.org/spreadsheetml/2006/main">
  <authors>
    <author>uls</author>
  </authors>
  <commentList>
    <comment ref="A9" authorId="0">
      <text>
        <r>
          <rPr>
            <b/>
            <sz val="9"/>
            <color indexed="81"/>
            <rFont val="Tahoma"/>
            <family val="2"/>
          </rPr>
          <t>uls:</t>
        </r>
        <r>
          <rPr>
            <sz val="9"/>
            <color indexed="81"/>
            <rFont val="Tahoma"/>
            <family val="2"/>
          </rPr>
          <t xml:space="preserve">
Código próprio</t>
        </r>
      </text>
    </comment>
    <comment ref="A10" authorId="0">
      <text>
        <r>
          <rPr>
            <b/>
            <sz val="9"/>
            <color indexed="81"/>
            <rFont val="Tahoma"/>
            <family val="2"/>
          </rPr>
          <t>uls:</t>
        </r>
        <r>
          <rPr>
            <sz val="9"/>
            <color indexed="81"/>
            <rFont val="Tahoma"/>
            <family val="2"/>
          </rPr>
          <t xml:space="preserve">
Código próprio</t>
        </r>
      </text>
    </comment>
    <comment ref="A11" authorId="0">
      <text>
        <r>
          <rPr>
            <b/>
            <sz val="9"/>
            <color indexed="81"/>
            <rFont val="Tahoma"/>
            <family val="2"/>
          </rPr>
          <t>uls:</t>
        </r>
        <r>
          <rPr>
            <sz val="9"/>
            <color indexed="81"/>
            <rFont val="Tahoma"/>
            <family val="2"/>
          </rPr>
          <t xml:space="preserve">
Código próprio</t>
        </r>
      </text>
    </comment>
    <comment ref="A12" authorId="0">
      <text>
        <r>
          <rPr>
            <b/>
            <sz val="9"/>
            <color indexed="81"/>
            <rFont val="Tahoma"/>
            <family val="2"/>
          </rPr>
          <t>uls:</t>
        </r>
        <r>
          <rPr>
            <sz val="9"/>
            <color indexed="81"/>
            <rFont val="Tahoma"/>
            <family val="2"/>
          </rPr>
          <t xml:space="preserve">
Código próprio</t>
        </r>
      </text>
    </comment>
    <comment ref="A13" authorId="0">
      <text>
        <r>
          <rPr>
            <b/>
            <sz val="9"/>
            <color indexed="81"/>
            <rFont val="Tahoma"/>
            <family val="2"/>
          </rPr>
          <t>uls:</t>
        </r>
        <r>
          <rPr>
            <sz val="9"/>
            <color indexed="81"/>
            <rFont val="Tahoma"/>
            <family val="2"/>
          </rPr>
          <t xml:space="preserve">
Código próprio</t>
        </r>
      </text>
    </comment>
    <comment ref="A14" authorId="0">
      <text>
        <r>
          <rPr>
            <b/>
            <sz val="9"/>
            <color indexed="81"/>
            <rFont val="Tahoma"/>
            <family val="2"/>
          </rPr>
          <t>uls:</t>
        </r>
        <r>
          <rPr>
            <sz val="9"/>
            <color indexed="81"/>
            <rFont val="Tahoma"/>
            <family val="2"/>
          </rPr>
          <t xml:space="preserve">
Código próprio</t>
        </r>
      </text>
    </comment>
    <comment ref="A15" authorId="0">
      <text>
        <r>
          <rPr>
            <b/>
            <sz val="9"/>
            <color indexed="81"/>
            <rFont val="Tahoma"/>
            <family val="2"/>
          </rPr>
          <t>uls:</t>
        </r>
        <r>
          <rPr>
            <sz val="9"/>
            <color indexed="81"/>
            <rFont val="Tahoma"/>
            <family val="2"/>
          </rPr>
          <t xml:space="preserve">
Código próprio</t>
        </r>
      </text>
    </comment>
    <comment ref="A16" authorId="0">
      <text>
        <r>
          <rPr>
            <b/>
            <sz val="9"/>
            <color indexed="81"/>
            <rFont val="Tahoma"/>
            <family val="2"/>
          </rPr>
          <t>uls:</t>
        </r>
        <r>
          <rPr>
            <sz val="9"/>
            <color indexed="81"/>
            <rFont val="Tahoma"/>
            <family val="2"/>
          </rPr>
          <t xml:space="preserve">
Código próprio</t>
        </r>
      </text>
    </comment>
    <comment ref="A17" authorId="0">
      <text>
        <r>
          <rPr>
            <b/>
            <sz val="9"/>
            <color indexed="81"/>
            <rFont val="Tahoma"/>
            <family val="2"/>
          </rPr>
          <t>uls:</t>
        </r>
        <r>
          <rPr>
            <sz val="9"/>
            <color indexed="81"/>
            <rFont val="Tahoma"/>
            <family val="2"/>
          </rPr>
          <t xml:space="preserve">
Código próprio</t>
        </r>
      </text>
    </comment>
    <comment ref="A18" authorId="0">
      <text>
        <r>
          <rPr>
            <b/>
            <sz val="9"/>
            <color indexed="81"/>
            <rFont val="Tahoma"/>
            <family val="2"/>
          </rPr>
          <t>uls:</t>
        </r>
        <r>
          <rPr>
            <sz val="9"/>
            <color indexed="81"/>
            <rFont val="Tahoma"/>
            <family val="2"/>
          </rPr>
          <t xml:space="preserve">
Código próprio</t>
        </r>
      </text>
    </comment>
    <comment ref="A19" authorId="0">
      <text>
        <r>
          <rPr>
            <b/>
            <sz val="9"/>
            <color indexed="81"/>
            <rFont val="Tahoma"/>
            <family val="2"/>
          </rPr>
          <t>uls:</t>
        </r>
        <r>
          <rPr>
            <sz val="9"/>
            <color indexed="81"/>
            <rFont val="Tahoma"/>
            <family val="2"/>
          </rPr>
          <t xml:space="preserve">
Código próprio</t>
        </r>
      </text>
    </comment>
    <comment ref="B3927" authorId="0">
      <text>
        <r>
          <rPr>
            <b/>
            <sz val="9"/>
            <color indexed="81"/>
            <rFont val="Tahoma"/>
            <family val="2"/>
          </rPr>
          <t>uls:</t>
        </r>
        <r>
          <rPr>
            <sz val="9"/>
            <color indexed="81"/>
            <rFont val="Tahoma"/>
            <family val="2"/>
          </rPr>
          <t xml:space="preserve">
Negociação Diferenciada com o Hermes Pardini. 1 autorização para cada gene pesquisado (Ex. BRCA1 e BRCA2, 2 autorizações).</t>
        </r>
      </text>
    </comment>
    <comment ref="B3937" authorId="0">
      <text>
        <r>
          <rPr>
            <b/>
            <sz val="9"/>
            <color indexed="81"/>
            <rFont val="Tahoma"/>
            <family val="2"/>
          </rPr>
          <t>uls:</t>
        </r>
        <r>
          <rPr>
            <sz val="9"/>
            <color indexed="81"/>
            <rFont val="Tahoma"/>
            <family val="2"/>
          </rPr>
          <t xml:space="preserve">
Procedimento sem valoração na CBHPM. Acordado valor com o Humberto Abrão.</t>
        </r>
      </text>
    </comment>
    <comment ref="B3938" authorId="0">
      <text>
        <r>
          <rPr>
            <b/>
            <sz val="9"/>
            <color indexed="81"/>
            <rFont val="Tahoma"/>
            <family val="2"/>
          </rPr>
          <t>uls:</t>
        </r>
        <r>
          <rPr>
            <sz val="9"/>
            <color indexed="81"/>
            <rFont val="Tahoma"/>
            <family val="2"/>
          </rPr>
          <t xml:space="preserve">
Procedimento sem valoração na CBHPM. Acordado valor com o base em negociação da Amagis com o Hermes Pardini.</t>
        </r>
      </text>
    </comment>
    <comment ref="B3940" authorId="0">
      <text>
        <r>
          <rPr>
            <b/>
            <sz val="9"/>
            <color indexed="81"/>
            <rFont val="Tahoma"/>
            <family val="2"/>
          </rPr>
          <t>uls:</t>
        </r>
        <r>
          <rPr>
            <sz val="9"/>
            <color indexed="81"/>
            <rFont val="Tahoma"/>
            <family val="2"/>
          </rPr>
          <t xml:space="preserve">
Negociação diferenciada com o Hermes Pardini.</t>
        </r>
      </text>
    </comment>
    <comment ref="B3942" authorId="0">
      <text>
        <r>
          <rPr>
            <b/>
            <sz val="9"/>
            <color indexed="81"/>
            <rFont val="Tahoma"/>
            <family val="2"/>
          </rPr>
          <t>uls:</t>
        </r>
        <r>
          <rPr>
            <sz val="9"/>
            <color indexed="81"/>
            <rFont val="Tahoma"/>
            <family val="2"/>
          </rPr>
          <t xml:space="preserve">
Criado em 27/02/18</t>
        </r>
      </text>
    </comment>
    <comment ref="B3943" authorId="0">
      <text>
        <r>
          <rPr>
            <b/>
            <sz val="9"/>
            <color indexed="81"/>
            <rFont val="Tahoma"/>
            <family val="2"/>
          </rPr>
          <t>uls:</t>
        </r>
        <r>
          <rPr>
            <sz val="9"/>
            <color indexed="81"/>
            <rFont val="Tahoma"/>
            <family val="2"/>
          </rPr>
          <t xml:space="preserve">
Criado em 27/02/18.</t>
        </r>
      </text>
    </comment>
    <comment ref="D4723" authorId="0">
      <text>
        <r>
          <rPr>
            <b/>
            <sz val="9"/>
            <color indexed="81"/>
            <rFont val="Tahoma"/>
            <family val="2"/>
          </rPr>
          <t>uls:</t>
        </r>
        <r>
          <rPr>
            <sz val="9"/>
            <color indexed="81"/>
            <rFont val="Tahoma"/>
            <family val="2"/>
          </rPr>
          <t xml:space="preserve">
Sem porte definido na CBHPM (19/08/2016). Por aproximação, adotei o mesmo porte do 41401425.
</t>
        </r>
      </text>
    </comment>
  </commentList>
</comments>
</file>

<file path=xl/comments2.xml><?xml version="1.0" encoding="utf-8"?>
<comments xmlns="http://schemas.openxmlformats.org/spreadsheetml/2006/main">
  <authors>
    <author>uls</author>
  </authors>
  <commentList>
    <comment ref="C3792" authorId="0">
      <text>
        <r>
          <rPr>
            <b/>
            <sz val="9"/>
            <color indexed="81"/>
            <rFont val="Tahoma"/>
            <family val="2"/>
          </rPr>
          <t>uls:</t>
        </r>
        <r>
          <rPr>
            <sz val="9"/>
            <color indexed="81"/>
            <rFont val="Tahoma"/>
            <family val="2"/>
          </rPr>
          <t xml:space="preserve">
Rol 2016.</t>
        </r>
      </text>
    </comment>
    <comment ref="C4029" authorId="0">
      <text>
        <r>
          <rPr>
            <b/>
            <sz val="9"/>
            <color indexed="81"/>
            <rFont val="Tahoma"/>
            <family val="2"/>
          </rPr>
          <t>uls:</t>
        </r>
        <r>
          <rPr>
            <sz val="9"/>
            <color indexed="81"/>
            <rFont val="Tahoma"/>
            <family val="2"/>
          </rPr>
          <t xml:space="preserve">
2016</t>
        </r>
      </text>
    </comment>
    <comment ref="C4157"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 ref="C4158"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 ref="C4159"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 ref="C4160"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 ref="C4220"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 ref="C4221"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List>
</comments>
</file>

<file path=xl/sharedStrings.xml><?xml version="1.0" encoding="utf-8"?>
<sst xmlns="http://schemas.openxmlformats.org/spreadsheetml/2006/main" count="24153" uniqueCount="7176">
  <si>
    <t>CÓDIGO</t>
  </si>
  <si>
    <t>DESCRIÇÃO PROCEDIMENTO</t>
  </si>
  <si>
    <t>HONORÁRIOS MÉDICOS</t>
  </si>
  <si>
    <t>FILME</t>
  </si>
  <si>
    <t>CUSTO OPERACIONAL</t>
  </si>
  <si>
    <t>UCO</t>
  </si>
  <si>
    <t>Porte</t>
  </si>
  <si>
    <t>Peso</t>
  </si>
  <si>
    <t>R$</t>
  </si>
  <si>
    <t>PA</t>
  </si>
  <si>
    <t>INC</t>
  </si>
  <si>
    <t>Em consultório (no horário normal ou preestabelecido)</t>
  </si>
  <si>
    <t>Em pronto socorro</t>
  </si>
  <si>
    <t>Visita hospitalar a paciente internado</t>
  </si>
  <si>
    <t>Atendimento ao recém-nascido em berçário</t>
  </si>
  <si>
    <t>Atendimento ao recém-nascido em sala de parto (parto normal ou operatório de alto risco)</t>
  </si>
  <si>
    <t>Atendimento ao recém-nascido em sala de parto (parto normal ou operatório de baixo risco)</t>
  </si>
  <si>
    <t>Atendimento do intensivista diarista (por dia e por paciente)</t>
  </si>
  <si>
    <t>Atendimento médico do intensivista em UTI geral ou pediátrica (plantão de 12 horas - por paciente)</t>
  </si>
  <si>
    <t>Acompanhamento médico para transporte intra-hospitalar de pacientes graves, com ventilação assistida, da UTI para o centro de diagnóstico</t>
  </si>
  <si>
    <t>Transporte extra-hospitalar terrestre de pacientes graves, 1ª hora - a partir do deslocamento do médico</t>
  </si>
  <si>
    <t>Transporte extra-hospitalar terrestre de pacientes graves, por hora adicional - até o retorno do médico à base</t>
  </si>
  <si>
    <t>Aconselhamento genético</t>
  </si>
  <si>
    <t>Atendimento ambulatorial em puericultura</t>
  </si>
  <si>
    <t>Atendimento ao familiar do adolescente</t>
  </si>
  <si>
    <t>Atendimento pediátrico a gestantes (3º trimestre)</t>
  </si>
  <si>
    <t>Acompanhamento clínico ambulatorial pós-transplante de córnea - por avaliação do 11º ao 30º dia até 3 avaliações</t>
  </si>
  <si>
    <t>Acompanhamento clínico ambulatorial pós-transplante de medula óssea</t>
  </si>
  <si>
    <t>Acompanhamento clínico ambulatorial pós-transplante renal - por avaliação</t>
  </si>
  <si>
    <t>Análise da proporcionalidade cineantropométrica</t>
  </si>
  <si>
    <t>Avaliação clínica e eletrônica de paciente portador de marca-passo ou sincronizador ou desfibrilador</t>
  </si>
  <si>
    <t>Avaliação da composição corporal por antropometria (inclui consulta)</t>
  </si>
  <si>
    <t>Avaliação da composição corporal por bioimpedanciometria</t>
  </si>
  <si>
    <t>Avaliação nutrológica (inclui consulta)</t>
  </si>
  <si>
    <t>Avaliação nutrológica pré e pós-cirurgia bariátrica (inclui consulta)</t>
  </si>
  <si>
    <t>Rejeição de enxerto renal - tratamento ambulatorial - avaliação clínica diária</t>
  </si>
  <si>
    <t>Holter de 24 horas - 2 ou mais canais - analógico</t>
  </si>
  <si>
    <t>Holter de 24 horas - 3 canais - digital</t>
  </si>
  <si>
    <t>Monitorização ambulatorial da pressão arterial - MAPA (24 horas)</t>
  </si>
  <si>
    <t>Tilt teste</t>
  </si>
  <si>
    <t>Adaptação e treinamento de recursos ópticos para visão subnormal (por sessão) - binocular</t>
  </si>
  <si>
    <t>Amputação bilateral (preparação do coto)</t>
  </si>
  <si>
    <t>Amputação bilateral (treinamento protético)</t>
  </si>
  <si>
    <t>Amputação unilateral (preparação do coto)</t>
  </si>
  <si>
    <t>Amputação unilateral (treinamento protético)</t>
  </si>
  <si>
    <t>Assistência fisiátrica respiratória em pré e pós-operatório de condições cirúrgicas</t>
  </si>
  <si>
    <t>Ataxias</t>
  </si>
  <si>
    <t>Atendimento fisiátrico no pré e pós-operatório de pacientes para prevenção de sequelas</t>
  </si>
  <si>
    <t>Atendimento fisiátrico no pré e pós-parto</t>
  </si>
  <si>
    <t>Biofeedback com EMG</t>
  </si>
  <si>
    <t>Bloqueio fenólico, alcoólico ou com toxina botulínica por segmento corporal</t>
  </si>
  <si>
    <t>Confecção de órteses em material termo-sensível (por unidade)</t>
  </si>
  <si>
    <t>Confecção de prótese imediata</t>
  </si>
  <si>
    <t>Confecção de prótese provisória</t>
  </si>
  <si>
    <t>Desvios posturais da coluna vertebral</t>
  </si>
  <si>
    <t>Disfunção vésico-uretral</t>
  </si>
  <si>
    <t>Distrofia simpático-reflexa</t>
  </si>
  <si>
    <t>Distúrbios circulatórios artério-venosos e linfáticos</t>
  </si>
  <si>
    <t>Doenças pulmonares atendidas em ambulatório</t>
  </si>
  <si>
    <t>Exercícios de ortóptica (por sessão)</t>
  </si>
  <si>
    <t>Exercícios para reabilitação do asmático (ERAC) - por sessão coletiva</t>
  </si>
  <si>
    <t>Exercícios para reabilitação do asmático (ERAI) - por sessão individual</t>
  </si>
  <si>
    <t>Hemiparesia</t>
  </si>
  <si>
    <t>Hemiplegia</t>
  </si>
  <si>
    <t>Hemiplegia e hemiparesia com afasia</t>
  </si>
  <si>
    <t>Hipo ou agenesia de membros</t>
  </si>
  <si>
    <t>Infiltração de ponto gatilho (por músculo) ou agulhamento seco (por músculo)</t>
  </si>
  <si>
    <t>Lesão nervosa periférica afetando mais de um nervo com alterações sensitivas e/ou motoras</t>
  </si>
  <si>
    <t>Lesão nervosa periférica afetando um nervo com alterações sensitivas e/ou motoras</t>
  </si>
  <si>
    <t>Miopatias</t>
  </si>
  <si>
    <t>Paciente com D.P.O.C. em atendimento ambulatorial necessitando reeducação e reabilitação respiratória</t>
  </si>
  <si>
    <t>Paciente em pós-operatório de cirurgia cardíaca, atendido em ambulatório, duas a três vezes por semana</t>
  </si>
  <si>
    <t>Pacientes com doença isquêmica do coração, atendido em ambulatório de 8 a 24 semanas</t>
  </si>
  <si>
    <t>Pacientes com doença isquêmica do coração, atendido em ambulatório, até 8 semanas de programa</t>
  </si>
  <si>
    <t>Pacientes com doenças neuro-músculo-esqueléticas com envolvimento tegumentar</t>
  </si>
  <si>
    <t>Pacientes sem doença coronariana clinicamente manifesta, mas considerada de alto  risco,  atendido  em ambulatório, duas a três vezes por semana</t>
  </si>
  <si>
    <t>Paralisia cerebral</t>
  </si>
  <si>
    <t>Paralisia cerebral com distúrbio de comunicação</t>
  </si>
  <si>
    <t>Paraparesia/tetraparesia</t>
  </si>
  <si>
    <t>Paraplegia e tetraplegia</t>
  </si>
  <si>
    <t>Parkinson</t>
  </si>
  <si>
    <t>Patologia neurológica com dependência de atividades da vida diária</t>
  </si>
  <si>
    <t>Patologia osteomioarticular em diferentes segmentos da coluna</t>
  </si>
  <si>
    <t>Patologia osteomioarticular em dois ou mais membros</t>
  </si>
  <si>
    <t>Patologia osteomioarticular em um membro</t>
  </si>
  <si>
    <t>Patologia osteomioarticular em um segmento da coluna</t>
  </si>
  <si>
    <t>Patologias osteomioarticulares com dependência de atividades da vida diária</t>
  </si>
  <si>
    <t>Processos inflamatórios pélvicos</t>
  </si>
  <si>
    <t>Queimados - seguimento ambulatorial para prevenção de sequelas (por segmento)</t>
  </si>
  <si>
    <t>Reabilitação  cardíaca supervisionada. Programa de 12 semanas. Duas a três sessões por semana (por sessão)</t>
  </si>
  <si>
    <t>Reabilitação de paciente com endoprótese</t>
  </si>
  <si>
    <t>Reabilitação labiríntica (por sessão)</t>
  </si>
  <si>
    <t>Reabilitação perineal com biofeedback</t>
  </si>
  <si>
    <t>Recuperação funcional de distúrbios crânio-faciais</t>
  </si>
  <si>
    <t>Recuperação funcional pós-operatória ou por imobilização da patologia vertebral</t>
  </si>
  <si>
    <t>Recuperação funcional pós-operatória ou pós-imobilização gessada de  patologia  osteomioarticular  com complicações neurovasculares afetando mais de um membro</t>
  </si>
  <si>
    <t>Recuperação funcional pós-operatória ou pós-imobilização gessada de  patologia  osteomioarticular  com complicações neurovasculares afetando um membro</t>
  </si>
  <si>
    <t>Retardo do desenvolvimento psicomotor</t>
  </si>
  <si>
    <t>Sequelas de traumatismos torácicos e abdominais</t>
  </si>
  <si>
    <t>Sequelas em politraumatizados (em diferentes segmentos)</t>
  </si>
  <si>
    <t>Sinusites</t>
  </si>
  <si>
    <t>Actinoterapia (por sessão)</t>
  </si>
  <si>
    <t>Aplicação de hipossensibilizante - em consultório (AHC) exclusive o alérgeno - planejamento técnico para</t>
  </si>
  <si>
    <t>Cateterismo vesical em retenção urinária</t>
  </si>
  <si>
    <t>Cerumen - remoção (bilateral)</t>
  </si>
  <si>
    <t>Crioterapia (grupo de até 5 lesões)</t>
  </si>
  <si>
    <t>Curativo de extremidades de origem vascular</t>
  </si>
  <si>
    <t>Curativo de ouvido (cada)</t>
  </si>
  <si>
    <t>Curativo oftalmológico</t>
  </si>
  <si>
    <t>Curativos em geral com anestesia, exceto queimados</t>
  </si>
  <si>
    <t>Curativos em geral sem anestesia, exceto queimados</t>
  </si>
  <si>
    <t>Dilatação uretral (sessão)</t>
  </si>
  <si>
    <t>Fototerapia com UVA (PUVA) (por sessão)</t>
  </si>
  <si>
    <t>Imunoterapia específica - 30 dias - planejamento técnico</t>
  </si>
  <si>
    <t>Imunoterapia inespecífica - 30 dias - planejamento técnico</t>
  </si>
  <si>
    <t>Instilação vesical ou uretral</t>
  </si>
  <si>
    <t>Pulsoterapia intravenosa (por sessão)</t>
  </si>
  <si>
    <t>Sessão de oxigenoterapia hiperbárica (por sessão de 2 horas)</t>
  </si>
  <si>
    <t>Sessão de psicoterapia de grupo (por paciente)</t>
  </si>
  <si>
    <t>Sessão de psicoterapia individual</t>
  </si>
  <si>
    <t>Sessão de psicoterapia infantil</t>
  </si>
  <si>
    <t>Terapia imunobiológica intravenosa (por sessão)</t>
  </si>
  <si>
    <t>Terapia inalatória - por nebulização</t>
  </si>
  <si>
    <t>Terapia oncológica - planejamento e 1º dia de tratamento</t>
  </si>
  <si>
    <t>Terapia oncológica - por dia subsequente de tratamento (até o início do próximo ciclo)</t>
  </si>
  <si>
    <t>Terapia oncológica com altas doses - planejamento e 1º dia de tratamento</t>
  </si>
  <si>
    <t>Terapia oncológica com altas doses - por dia subsequente de tratamento (até o início do próximo ciclo)</t>
  </si>
  <si>
    <t>Terapia oncológica com aplicação de medicamentos por via intracavitária ou intratecal  - por procedimento</t>
  </si>
  <si>
    <t>Terapia oncológica com aplicação intra-arterial ou intravenosa de medicamentos em infusão de duração mínima de 6 horas - planejamento e 1º dia de tratamento</t>
  </si>
  <si>
    <t>Acompanhamento clínico de transplante renal no período de internação do receptor e do doador (pós-operatório até 15 dias)</t>
  </si>
  <si>
    <t>Acompanhamento peroperatório</t>
  </si>
  <si>
    <t>Assistência cardiológica no pós-operatório de cirurgia cardíaca (após a alta da UTI)</t>
  </si>
  <si>
    <t>Assistência cardiológica peroperatória em cirurgia geral e em parto (horas suplementares) - máximo de 4 horas</t>
  </si>
  <si>
    <t>Assistência cardiológica peroperatória em cirurgia geral e em parto (primeira hora)</t>
  </si>
  <si>
    <t>Avaliação clínica diária enteral</t>
  </si>
  <si>
    <t>Avaliação clínica diária parenteral</t>
  </si>
  <si>
    <t>Avaliação clínica diária parenteral e enteral</t>
  </si>
  <si>
    <t>Cardioversão elétrica eletiva (avaliação clínica, eletrocardiográfica, indispensável à desfibrilação)</t>
  </si>
  <si>
    <t>Rejeição de enxerto renal - tratamento internado - avaliação clínica diária - por visita</t>
  </si>
  <si>
    <t>Tratamento  conservador  de  traumatismo  cranioencefálico, hipertensão  intracraniana  e  hemorragia (por dia)</t>
  </si>
  <si>
    <t>Cardiotocografia anteparto</t>
  </si>
  <si>
    <t>Cardiotocografia intraparto (por hora) até 6 horas externa</t>
  </si>
  <si>
    <t>Monitorização da pressão intracraniana (por dia)</t>
  </si>
  <si>
    <t>Monitorização hemodinâmica invasiva (por 12 horas)</t>
  </si>
  <si>
    <t>Monitorização neurofisiológica intra-operatória</t>
  </si>
  <si>
    <t>Potencial evocado intra-operatório - monitorização cirúrgica (PE/IO)</t>
  </si>
  <si>
    <t>Assistência fisiátrica respiratória em doente clínico internado</t>
  </si>
  <si>
    <t>Assistência fisiátrica respiratória em paciente internado com ventilação mecânica</t>
  </si>
  <si>
    <t>Eletroestimulação do assoalho pélvico e/ou outra técnica de exercícios perineais - por sessão</t>
  </si>
  <si>
    <t>Pacientes com doença isquêmica do coração, hospitalizado, até 8 semanas de programa</t>
  </si>
  <si>
    <t>Pacientes em pós-operatório de cirurgia cardíaca, hospitalizado, até 8 semanas de programa</t>
  </si>
  <si>
    <t>Cardioversão elétrica de emergência</t>
  </si>
  <si>
    <t>Cardioversão química de arritmia paroxísta em emergência</t>
  </si>
  <si>
    <t>Priapismo - tratamento não cirúrgico</t>
  </si>
  <si>
    <t>Terapia oncológica com aplicação intra-arterial de medicamentos, em regime de aplicação peroperatória, por meio de cronoinfusor ou perfusor extracorpórea</t>
  </si>
  <si>
    <t>Abrasão cirúrgica (por sessão)</t>
  </si>
  <si>
    <t>Abscesso de unha (drenagem) - tratamento cirúrgico</t>
  </si>
  <si>
    <t>Apêndice pré-auricular - ressecção</t>
  </si>
  <si>
    <t>Autonomização de retalho - por estágio</t>
  </si>
  <si>
    <t>Biópsia de pele, tumores superficiais, tecido celular subcutâneo, linfonodo superficial, etc</t>
  </si>
  <si>
    <t>Biópsia de unha</t>
  </si>
  <si>
    <t>Calosidade e/ou mal perfurante - desbastamento (por lesão)</t>
  </si>
  <si>
    <t>Cantoplastia ungueal</t>
  </si>
  <si>
    <t>Cauterização química (por grupo de até 5 lesões)</t>
  </si>
  <si>
    <t>Cirurgia da hidrosadenite (por região)</t>
  </si>
  <si>
    <t>Correção cirúrgica de linfedema (por estágio)</t>
  </si>
  <si>
    <t>Correção cirúrgica de sequelas de alopecia traumática com microenxertos pilosos (por região)</t>
  </si>
  <si>
    <t>Correção de deformidades nos membros com utilização de implantes</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</si>
  <si>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</si>
  <si>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</si>
  <si>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Criocirurgia (nitrogênio líquido) de neoplasias cutâneas</t>
  </si>
  <si>
    <t>Curativo de queimaduras - por unidade topográfica (UT) ambulatorial</t>
  </si>
  <si>
    <t>Curativo de queimaduras - por unidade topográfica (UT) hospitalar</t>
  </si>
  <si>
    <t>Curativo especial sob anestesia - por unidade topográfica (UT)</t>
  </si>
  <si>
    <t>Curetagem e eletrocoagulação de CA de pele (por lesão)</t>
  </si>
  <si>
    <t>Curetagem simples de lesões de pele (por grupo de até 5 lesões)</t>
  </si>
  <si>
    <t>Dermoabrasão de lesões cutâneas</t>
  </si>
  <si>
    <t>Dermolipectomia para correção de abdome em avental</t>
  </si>
  <si>
    <t>Desbridamento cirúrgico - por unidade topográfica (UT)</t>
  </si>
  <si>
    <t>Eletrocoagulação de lesões de pele e mucosas - com ou sem curetagem (por grupo de até 5 lesões)</t>
  </si>
  <si>
    <t>Enxerto cartilaginoso</t>
  </si>
  <si>
    <t>Enxerto composto</t>
  </si>
  <si>
    <t>Enxerto de mucosa</t>
  </si>
  <si>
    <t>Enxerto de pele (homoenxerto inclusive)</t>
  </si>
  <si>
    <t>Enxerto de pele múltiplo - por unidade topográfica (UT)</t>
  </si>
  <si>
    <t>Epilação por eletrólise (por sessão)</t>
  </si>
  <si>
    <t>Escalpo  parcial  -  tratamento cirúrgico</t>
  </si>
  <si>
    <t>Escalpo total - tratamento cirúrgico</t>
  </si>
  <si>
    <t>Escarectomia descompressiva - (pele e estruturas profundas) - por unidade topográfica (UT)</t>
  </si>
  <si>
    <t>Exérese de higroma cístico</t>
  </si>
  <si>
    <t>Exérese de higroma cístico no RN e lactente</t>
  </si>
  <si>
    <t>Exérese de lesão / tumor de pele e mucosas</t>
  </si>
  <si>
    <t>Exérese de lesão com auto-enxertia</t>
  </si>
  <si>
    <t>Exérese de tumor e rotação de retalho músculo-cutâneo</t>
  </si>
  <si>
    <t>Exérese de unha</t>
  </si>
  <si>
    <t>Exérese e sutura de hemangioma, linfangioma ou nevus (por grupo de até 5 lesões)</t>
  </si>
  <si>
    <t>Exérese e sutura de lesões (circulares ou não) com rotação de retalhos cutâneos</t>
  </si>
  <si>
    <t>Exérese e sutura simples de pequenas lesões (por grupo de até 5 lesões)</t>
  </si>
  <si>
    <t>Exérese tangencial (shaving) - (por grupo de até 5 lesões)</t>
  </si>
  <si>
    <t>Expansão tissular (por sessão)</t>
  </si>
  <si>
    <t>Extensos ferimentos, cicatrizes ou tumores - excisão e retalhos cutâneos da região</t>
  </si>
  <si>
    <t>Extensos ferimentos, cicatrizes ou tumores - exérese e emprego de retalhos cutâneos ou musculares  cruzados (por estágio)</t>
  </si>
  <si>
    <t>Extensos ferimentos, cicatrizes ou tumores - exérese e retalhos cutâneos à distância</t>
  </si>
  <si>
    <t>Extensos ferimentos, cicatrizes ou tumores - exérese e rotação de retalho fasciocutâneo ou axial</t>
  </si>
  <si>
    <t>Extensos ferimentos, cicatrizes ou tumores - exérese e rotação de retalhos miocutâneos</t>
  </si>
  <si>
    <t>Extensos ferimentos, cicatrizes ou tumores - exérese e rotação de retalhos musculares</t>
  </si>
  <si>
    <t>Extensos ferimentos, cicatrizes, ou tumores - exérese e enxerto cutâneo</t>
  </si>
  <si>
    <t>Face - biópsia</t>
  </si>
  <si>
    <t>Ferimentos infectados e mordidas de animais (desbridamento)</t>
  </si>
  <si>
    <t>Incisão e drenagem de abscesso, hematoma ou panarício</t>
  </si>
  <si>
    <t>Incisão e drenagem de flegmão</t>
  </si>
  <si>
    <t>Incisão e drenagem de tenossinovites purulentas</t>
  </si>
  <si>
    <t>Infiltração  intralesional, cicatricial e hemangiomas - por sessão</t>
  </si>
  <si>
    <t>Matricectomia por dobra ungueal</t>
  </si>
  <si>
    <t>Plástica em Z ou W</t>
  </si>
  <si>
    <t>Reconstrução com retalhos de gálea aponeurótica</t>
  </si>
  <si>
    <t>Retalho composto (incluindo cartilagem ou osso)</t>
  </si>
  <si>
    <t>Retirada de corpo estranho subcutâneo</t>
  </si>
  <si>
    <t>Retração cicatricial de axila - tratamento cirúrgico</t>
  </si>
  <si>
    <t>Retração cicatricial de zona de flexão e extensão de membros superiores e inferiores</t>
  </si>
  <si>
    <t>Retração cicatricial do cotovelo - tratamento cirúrgico</t>
  </si>
  <si>
    <t>Retração de aponevrose palmar (Dupuytren)</t>
  </si>
  <si>
    <t>Sutura de extensos ferimentos com ou sem desbridamento</t>
  </si>
  <si>
    <t>Sutura de pequenos ferimentos com ou sem desbridamento</t>
  </si>
  <si>
    <t>Transecção de retalho</t>
  </si>
  <si>
    <t>Transferência intermediária de retalho</t>
  </si>
  <si>
    <t>Tratamento cirúrgico de bridas constrictivas</t>
  </si>
  <si>
    <t>Tratamento cirúrgico de grandes hemangiomas</t>
  </si>
  <si>
    <t>Tratamento da miiase furunculóide (por lesão)</t>
  </si>
  <si>
    <t>Tratamento de escaras ou ulcerações com enxerto de pele</t>
  </si>
  <si>
    <t>Tratamento de escaras ou ulcerações com retalhos cutâneos locais</t>
  </si>
  <si>
    <t>Tratamento de escaras ou ulcerações com retalhos miocutâneos ou musculares</t>
  </si>
  <si>
    <t>Tratamento de fístula cutânea</t>
  </si>
  <si>
    <t>TU partes moles - exérese</t>
  </si>
  <si>
    <t>Unha (enxerto) - tratamento cirúrgico</t>
  </si>
  <si>
    <t>Biópsia de lábio</t>
  </si>
  <si>
    <t>Excisão com plástica de vermelhão</t>
  </si>
  <si>
    <t>Excisão com reconstrução à custa de retalhos</t>
  </si>
  <si>
    <t>Excisão com reconstrução total</t>
  </si>
  <si>
    <t>Excisão em cunha</t>
  </si>
  <si>
    <t>Frenotomia labial</t>
  </si>
  <si>
    <t>Queiloplastia para fissura labial unilateral - por estágio</t>
  </si>
  <si>
    <t>Reconstrução de sulco gengivo-labial</t>
  </si>
  <si>
    <t>Reconstrução total do lábio</t>
  </si>
  <si>
    <t>Tratamento cirúrgico da macrostomia</t>
  </si>
  <si>
    <t>Tratamento cirúrgico da microstomia</t>
  </si>
  <si>
    <t>Alongamento cirúrgico do palato mole</t>
  </si>
  <si>
    <t>Biópsia de boca</t>
  </si>
  <si>
    <t>Excisão de lesão maligna com reconstrução à custa de retalhos locais</t>
  </si>
  <si>
    <t>Excisão de tumor de boca com mandibulectomia</t>
  </si>
  <si>
    <t>Exérese de tumor e enxerto cutâneo ou mucoso</t>
  </si>
  <si>
    <t>Fístula orofacial - tratamento cirúrgico</t>
  </si>
  <si>
    <t>Glossectomia subtotal ou total, com ou sem mandibulectomia</t>
  </si>
  <si>
    <t>Palatoplastia com enxerto ósseo</t>
  </si>
  <si>
    <t>Palatoplastia com retalho faríngeo</t>
  </si>
  <si>
    <t>Palatoplastia com retalho miomucoso</t>
  </si>
  <si>
    <t>Palatoplastia parcial</t>
  </si>
  <si>
    <t>Palatoplastia total</t>
  </si>
  <si>
    <t>Palato-queiloplastia unilateral</t>
  </si>
  <si>
    <t>Plástica do ducto parotídeo</t>
  </si>
  <si>
    <t>Biópsia de língua</t>
  </si>
  <si>
    <t>Frenotomia lingual</t>
  </si>
  <si>
    <t>Tumor de língua - tratamento cirúrgico</t>
  </si>
  <si>
    <t>Biópsia de glândula salivar</t>
  </si>
  <si>
    <t>Excisão de glândula submandibular</t>
  </si>
  <si>
    <t>Exérese de rânula ou mucocele</t>
  </si>
  <si>
    <t>Parotidectomia parcial com conservação do nervo facial</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</si>
  <si>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</si>
  <si>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</si>
  <si>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</si>
  <si>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</si>
  <si>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Plastia de ducto salivar ou exérese de cálculo ou de rânula salivar</t>
  </si>
  <si>
    <t>Ressecção de tumor de glândula sublingual</t>
  </si>
  <si>
    <t>Abscesso faríngeo - qualquer área</t>
  </si>
  <si>
    <t>Adeno tonsilectomia - revisão cirúrgica</t>
  </si>
  <si>
    <t>Adeno-amigdalectomia</t>
  </si>
  <si>
    <t>Adenoidectomia</t>
  </si>
  <si>
    <t>Adenoidectomia por videoendoscopia</t>
  </si>
  <si>
    <t>Amigdalectomia das palatinas</t>
  </si>
  <si>
    <t>Amigdalectomia lingual</t>
  </si>
  <si>
    <t>Biópsia do cavum, orofaringe ou hipofaringe</t>
  </si>
  <si>
    <t>Cauterização (qualquer técnica) por sessão</t>
  </si>
  <si>
    <t>Corpo estranho de faringe - retirada em consultório</t>
  </si>
  <si>
    <t>Corpo estranho de faringe - retirada sob anestesia geral</t>
  </si>
  <si>
    <t>Criptólise amigdaliana</t>
  </si>
  <si>
    <t>Faringolaringectomia</t>
  </si>
  <si>
    <t>Faringolaringoesofagectomia total</t>
  </si>
  <si>
    <t>Ressecção de nasoangiofibroma</t>
  </si>
  <si>
    <t>Ressecção de tumor de faringe (via bucal ou nasal)</t>
  </si>
  <si>
    <t>Ressecção de tumor de faringe com acesso por faringotomia ou por retalho jugal</t>
  </si>
  <si>
    <t>Ressecção de tumor de faringe com mandibulectomia</t>
  </si>
  <si>
    <t>Ressecção de tumor de faringe por mandibulotomia</t>
  </si>
  <si>
    <t>Ressecção de tumor de nasofaringe via endoscópica</t>
  </si>
  <si>
    <t>Tumor de boca ou faringe - ressecção</t>
  </si>
  <si>
    <t>Uvulopalatofaringoplastia (qualquer técnica)</t>
  </si>
  <si>
    <t>Alargamento de traqueostomia</t>
  </si>
  <si>
    <t>Aritenoidectomia microcirúrgica</t>
  </si>
  <si>
    <t>Aritenoidectomia ou aritenopexia via externa</t>
  </si>
  <si>
    <t>Confecção de fístula tráqueo-esofágica para prótese fonatória com miotomia faríngea</t>
  </si>
  <si>
    <t>Exérese de tumor por via endoscópica</t>
  </si>
  <si>
    <t>Injeção intralaríngea de toxina botulínica</t>
  </si>
  <si>
    <t>Laringectomia parcial</t>
  </si>
  <si>
    <t>Laringectomia total</t>
  </si>
  <si>
    <t>Laringofissura (inclusive com cordectomia)</t>
  </si>
  <si>
    <t>Laringotraqueoplastia</t>
  </si>
  <si>
    <t>Microcirurgia com laser para remoção de lesões malignas</t>
  </si>
  <si>
    <t>Microcirurgia com uso de laser para ressecção de lesões benignas</t>
  </si>
  <si>
    <t>Microcirurgia para decorticação ou tratamento de edema de Reinke</t>
  </si>
  <si>
    <t>Microcirurgia para remoção de cisto ou lesão intracordal</t>
  </si>
  <si>
    <t>Microcirurgia para ressecção de papiloma</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</si>
  <si>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</si>
  <si>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</si>
  <si>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</si>
  <si>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</si>
  <si>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1 simples</t>
  </si>
  <si>
    <t>Tiroplastia tipo 2 ou 3</t>
  </si>
  <si>
    <t>Tratamento cirúrgico da estenose laringo-traqueal</t>
  </si>
  <si>
    <t>Tratamento cirúrgico de trauma laríngeo (agudo)</t>
  </si>
  <si>
    <t>Fratura  simples de mandíbula com contenção e bloqueio intermaxilar eventual</t>
  </si>
  <si>
    <t>Fratura cominutiva de mandíbula - redução cirúrgica com fixação óssea e bloqueio intermaxilar eventual</t>
  </si>
  <si>
    <t>Fratura de maxila, tipo Lefort I e II - redução e aplicação de levantamento zigomático-maxilar com bloqueio intermaxilar eventual</t>
  </si>
  <si>
    <t>Fratura de maxila, tipo Lefort III - redução e aplicação de levantamento crânio-maxilar com bloqueio intermaxilar eventual</t>
  </si>
  <si>
    <t>Fratura do arco zigomático - redução cirúrgica com fixação</t>
  </si>
  <si>
    <t>Fratura do arco zigomático - redução instrumental sem fixação</t>
  </si>
  <si>
    <t>Fratura Lefort I - fixação cirúrgica com síntese óssea, levantamento e bloqueio intermaxilar eventual</t>
  </si>
  <si>
    <t>Fratura Lefort II - fixação cirúrgica com síntese óssea, levantamento e bloqueio intermaxilar eventual</t>
  </si>
  <si>
    <t>Fratura Lefort III - fixação cirúrgica com síntese óssea, levantamento crânio-maxilar e bloqueio intermaxilar eventual</t>
  </si>
  <si>
    <t>Fratura naso etmóido órbito-etmoidal</t>
  </si>
  <si>
    <t>Fratura simples de mandíbula - redução cirúrgica com fixação óssea e bloqueio intermaxilar eventual</t>
  </si>
  <si>
    <t>Fraturas alveolares - fixação com aparelho e contenção</t>
  </si>
  <si>
    <t>Fraturas complexas de mandíbula - redução cirúrgica com fixação óssea e eventual bloqueio intermaxilar</t>
  </si>
  <si>
    <t>Fraturas complexas do terço médio da face, fixação cirúrgica com síntese, levantamento crânio-maxilar, enxerto ósseo, halo craniano eventual</t>
  </si>
  <si>
    <t>Fraturas múltiplas de terço médio da face: fixação cirúrgica com síntese óssea, levantamento crânio maxilar e bloqueio intermaxilar</t>
  </si>
  <si>
    <t>Redução de fratura de seio frontal (acesso coronal)</t>
  </si>
  <si>
    <t>Redução de fratura de seio frontal (acesso frontal)</t>
  </si>
  <si>
    <t>Redução de fratura do malar (com fixação)</t>
  </si>
  <si>
    <t>Redução de fratura do malar (sem fixação)</t>
  </si>
  <si>
    <t>Redução de luxação do ATM</t>
  </si>
  <si>
    <t>Retirada dos meios de fixação (na face)</t>
  </si>
  <si>
    <t>Tratamento conservador de fratura de ossos</t>
  </si>
  <si>
    <t>Artroplastia para luxação recidivante da articulação têmporo-mandibular</t>
  </si>
  <si>
    <t>Osteoplastia para prognatismo, micrognatismo ou laterognatismo</t>
  </si>
  <si>
    <t>Osteotomia crânio-maxilares complexas</t>
  </si>
  <si>
    <t>Osteotomia tipo Lefort I</t>
  </si>
  <si>
    <t>Osteotomia tipo Lefort II</t>
  </si>
  <si>
    <t>Osteotomia tipo Lefort III - extracraniana</t>
  </si>
  <si>
    <t>Osteotomias alvéolo palatinas</t>
  </si>
  <si>
    <t>Osteotomias segmentares da maxila ou malar</t>
  </si>
  <si>
    <t>Reconstrução parcial da mandíbula com enxerto ósseo</t>
  </si>
  <si>
    <t>Reconstrução total de mandíbula com prótese e ou enxerto ósseo</t>
  </si>
  <si>
    <t>Redução simples da luxação da articulação têmporo-mandibular com fixação intermaxilar</t>
  </si>
  <si>
    <t>Tratamento cirúrgico de anquilose da articulação têmporo-mandibular</t>
  </si>
  <si>
    <t>Correção cirúrgica de depressão (afundamento) da região frontal</t>
  </si>
  <si>
    <t>Osteoplastias da órbita</t>
  </si>
  <si>
    <t>Osteoplastias de mandíbula</t>
  </si>
  <si>
    <t>Osteoplastias do arco zigomático</t>
  </si>
  <si>
    <t>Osteoplastias etmóido orbitais</t>
  </si>
  <si>
    <t>Correção de tumores, cicatrizes ou ferimentos com o auxílio de expansores de tecidos - por estágio</t>
  </si>
  <si>
    <t>Exérese de tumor benigno, cisto ou fístula</t>
  </si>
  <si>
    <t>Exérese de tumor maligno de pele</t>
  </si>
  <si>
    <t>Hemiatrofia facial, correção com enxerto de gordura ou implante</t>
  </si>
  <si>
    <t>Paralisia facial - reanimação com o músculo temporal (região oral), com neurotização</t>
  </si>
  <si>
    <t>Paralisia facial - reanimação com o músculo temporal (região oral), sem neurotização</t>
  </si>
  <si>
    <t>Paralisia facial - reanimação com o músculo temporal (região orbital e oral), com neurotização</t>
  </si>
  <si>
    <t>Paralisia facial - reanimação com o músculo temporal (região orbital), sem neurotização</t>
  </si>
  <si>
    <t>Reconstrução com retalho axial da artéria temporal superficial</t>
  </si>
  <si>
    <t>Reconstrução com retalhos axiais supra-orbitais e supratrocleares</t>
  </si>
  <si>
    <t>Reconstrução com retalhos em VY de pedículo subarterial</t>
  </si>
  <si>
    <t>Reconstrução com rotação do músculo temporal</t>
  </si>
  <si>
    <t>Biópsia de mandíbula</t>
  </si>
  <si>
    <t>Hemimandibulectomia ou ressecção segmentar ou seccional da mandíbula</t>
  </si>
  <si>
    <t>Mandibulectomia total</t>
  </si>
  <si>
    <t>Ressecção de tumor de mandíbula com desarticulação de ATM</t>
  </si>
  <si>
    <t>Cervicotomia exploradora</t>
  </si>
  <si>
    <t>Drenagem de abscesso cervical profundo</t>
  </si>
  <si>
    <t>Esvaziamento cervical radical (especificar o lado)</t>
  </si>
  <si>
    <t>Esvaziamento cervical radical ampliado</t>
  </si>
  <si>
    <t>Esvaziamento cervical seletivo (especificar o lado)</t>
  </si>
  <si>
    <t>Exérese de cisto branquial</t>
  </si>
  <si>
    <t>Exérese de cisto tireoglosso</t>
  </si>
  <si>
    <t>Exérese de tumor benigno, cisto ou fístula cervical</t>
  </si>
  <si>
    <t>Linfadenectomia profunda</t>
  </si>
  <si>
    <t>Linfadenectomia superficial</t>
  </si>
  <si>
    <t>Neuroblastoma cervical - exérese</t>
  </si>
  <si>
    <t>Punção-biópsia de pescoço</t>
  </si>
  <si>
    <t>Reconstrução de esôfago cervical</t>
  </si>
  <si>
    <t>Ressecção de tumor de corpo carotídeo</t>
  </si>
  <si>
    <t>Retração cicatricial cervical - por estágio</t>
  </si>
  <si>
    <t>Retração cicatricial cervical com emprego de expansores de tecido - por estágio</t>
  </si>
  <si>
    <t>Torcicolo congênito - tratamento cirúrgico</t>
  </si>
  <si>
    <t>Tratamento cirúrgico da lipomatose cervical</t>
  </si>
  <si>
    <t>Tratamento cirúrgico de fístula com retalho cutâneo</t>
  </si>
  <si>
    <t>Biópsia de tireóide</t>
  </si>
  <si>
    <t>Bócio mergulhante: extirpação por acesso cérvico-torácico</t>
  </si>
  <si>
    <t>Istmectomia ou nodulectomia</t>
  </si>
  <si>
    <t>Tireoidectomia parcial</t>
  </si>
  <si>
    <t>Tireoidectomia total</t>
  </si>
  <si>
    <t>Biópsia de paratireóide</t>
  </si>
  <si>
    <t>Paratireoidectomia com toracotomia</t>
  </si>
  <si>
    <t>Reimplante de paratireóide previamente preservada</t>
  </si>
  <si>
    <t>Tratamento cirúrgico do hiperparatireoidismo primário</t>
  </si>
  <si>
    <t>Tratamento cirúrgico do hiperparatireoidismo secundário</t>
  </si>
  <si>
    <t>Cranioplastia</t>
  </si>
  <si>
    <t>Craniotomia descompressiva</t>
  </si>
  <si>
    <t>Craniotomia para tumores ósseos</t>
  </si>
  <si>
    <t>Reconstrução craniana ou craniofacial</t>
  </si>
  <si>
    <t>Retirada de cranioplastia</t>
  </si>
  <si>
    <t>Tratamento cirúrgico da craniossinostose</t>
  </si>
  <si>
    <t>Tratamento cirúrgico da fratura do crânio - afundamento</t>
  </si>
  <si>
    <t>Tratamento cirúrgico da osteomielite de crânio</t>
  </si>
  <si>
    <t>Abscesso de pálpebra - drenagem</t>
  </si>
  <si>
    <t>Biópsia de pálpebra</t>
  </si>
  <si>
    <t>Blefarorrafia</t>
  </si>
  <si>
    <t>Calázio</t>
  </si>
  <si>
    <t>Cantoplastia lateral</t>
  </si>
  <si>
    <t>Cantoplastia medial</t>
  </si>
  <si>
    <t>Coloboma - com plástica</t>
  </si>
  <si>
    <t>Correção cirúrgica de ectrópio ou entrópio</t>
  </si>
  <si>
    <t>Epicanto - correção cirúrgica - unilateral</t>
  </si>
  <si>
    <t>Epilação</t>
  </si>
  <si>
    <t>Epilação de cílios (diatermo-coagulação)</t>
  </si>
  <si>
    <t>Fissura palpebral - correção cirúrgica</t>
  </si>
  <si>
    <t>Lagoftalmo - correção cirúrgica</t>
  </si>
  <si>
    <t>Pálpebra - reconstrução parcial (com ou sem ressecção de tumor)</t>
  </si>
  <si>
    <t>Pálpebra - reconstrução total (com ou sem ressecção de tumor) - por estágio</t>
  </si>
  <si>
    <t>Ptose palpebral - correção cirúrgica - unilateral</t>
  </si>
  <si>
    <t>Ressecção de tumores palpebrais</t>
  </si>
  <si>
    <t>Retração palpebral</t>
  </si>
  <si>
    <t>Simbléfaro com ou sem enxerto - correção cirúrgica</t>
  </si>
  <si>
    <t>Supercílio - reconstrução total</t>
  </si>
  <si>
    <t>Sutura de pálpebra</t>
  </si>
  <si>
    <t>Tarsorrafia</t>
  </si>
  <si>
    <t>Telecanto - correção cirúrgica - unilateral</t>
  </si>
  <si>
    <t>Triquíase com ou sem enxerto</t>
  </si>
  <si>
    <t>Correção da enoftalmia</t>
  </si>
  <si>
    <t>Descompressão de órbita ou nervo ótico</t>
  </si>
  <si>
    <t>Exenteração com osteotomia</t>
  </si>
  <si>
    <t>Exenteração de órbita</t>
  </si>
  <si>
    <t>Exérese de tumor com abordagem craniofacial oncológica (tempo facial) pálpebra, cavidade orbitária e olhos</t>
  </si>
  <si>
    <t>Fratura de órbita - redução cirúrgica</t>
  </si>
  <si>
    <t>Fratura de órbita - redução cirúrgica e enxerto ósseo</t>
  </si>
  <si>
    <t>Implante secundário de órbita</t>
  </si>
  <si>
    <t>Microcirurgia para tumores orbitários</t>
  </si>
  <si>
    <t>Reconstituição de paredes orbitárias</t>
  </si>
  <si>
    <t>Reconstrução parcial da cavidade orbital - por estágio</t>
  </si>
  <si>
    <t>Reconstrução total da cavidade orbital - por estágio</t>
  </si>
  <si>
    <t>Tumor de órbita - exérese</t>
  </si>
  <si>
    <t>Autotransplante conjuntival</t>
  </si>
  <si>
    <t>Biópsia de conjuntiva</t>
  </si>
  <si>
    <t>Infiltração subconjuntival</t>
  </si>
  <si>
    <t>Pterígio - exérese</t>
  </si>
  <si>
    <t>Reconstituição de fundo de saco</t>
  </si>
  <si>
    <t>Sutura de conjuntiva</t>
  </si>
  <si>
    <t>Tumor de conjuntiva - exérese</t>
  </si>
  <si>
    <t>Cauterização de córnea</t>
  </si>
  <si>
    <t>Ceratectomia superficial - monocular</t>
  </si>
  <si>
    <t>Corpo estranho da córnea - retirada</t>
  </si>
  <si>
    <t>Delaminação corneana com fotoablação estromal - LASIK</t>
  </si>
  <si>
    <t>Fotoablação de superfície convencional - PRK</t>
  </si>
  <si>
    <t>Implante de anel intra-estromal</t>
  </si>
  <si>
    <t>PTK ceratectomia fototerapêutica - monocular</t>
  </si>
  <si>
    <t>Recobrimento conjuntival</t>
  </si>
  <si>
    <t>Sutura de córnea (com ou sem hérnia de íris)</t>
  </si>
  <si>
    <t>Tarsoconjuntivoceratoplastia</t>
  </si>
  <si>
    <t>Paracentese da câmara anterior</t>
  </si>
  <si>
    <t>Reconstrução da câmara anterior</t>
  </si>
  <si>
    <t>Remoção de hifema</t>
  </si>
  <si>
    <t>Retirada de corpo estranho da câmara anterior</t>
  </si>
  <si>
    <t>Capsulotomia YAG ou cirúrgica</t>
  </si>
  <si>
    <t>Facectomia com lente intra-ocular com facoemulsificação</t>
  </si>
  <si>
    <t>Facectomia com lente intra-ocular sem facoemulsificação</t>
  </si>
  <si>
    <t>Facectomia sem implante</t>
  </si>
  <si>
    <t>Fixação iriana de lente intra-ocular</t>
  </si>
  <si>
    <t>Implante secundário / explante / fixação escleral ou iriana</t>
  </si>
  <si>
    <t>Remoção de pigmentos da lente intra-ocular com yag-laser</t>
  </si>
  <si>
    <t>Biópsia de tumor via pars plana</t>
  </si>
  <si>
    <t>Biópsia de vítreo via pars plana</t>
  </si>
  <si>
    <t>Endolaser/Endodiatermia</t>
  </si>
  <si>
    <t>Implante de silicone intravítreo</t>
  </si>
  <si>
    <t>Infusão de perfluocarbono</t>
  </si>
  <si>
    <t>Membranectomia EPI ou sub-retiniana</t>
  </si>
  <si>
    <t>Retirada de corpo estranho</t>
  </si>
  <si>
    <t>Retirada de óleo de silicone via pars plana</t>
  </si>
  <si>
    <t>Tratamento ocular quimioterápico com antiangiogênico. Programa de 24 meses. Uma sessão por mês (por sessão)</t>
  </si>
  <si>
    <t>Troca fluido gasosa</t>
  </si>
  <si>
    <t>Vitrectomia a céu aberto - ceratoprótese</t>
  </si>
  <si>
    <t>Vitrectomia anterior</t>
  </si>
  <si>
    <t>Vitrectomia vias pars plana</t>
  </si>
  <si>
    <t>Biópsia de esclera</t>
  </si>
  <si>
    <t>Enxerto de esclera (qualquer técnica)</t>
  </si>
  <si>
    <t>Sutura de esclera</t>
  </si>
  <si>
    <t>Enucleação ou evisceração com ou sem implante</t>
  </si>
  <si>
    <t>Injeção retrobulbar</t>
  </si>
  <si>
    <t>Reconstituição de globo ocular com lesão de estruturas intra-oculares</t>
  </si>
  <si>
    <t>Biópsia de íris e corpo ciliar</t>
  </si>
  <si>
    <t>Cicloterapia - qualquer técnica</t>
  </si>
  <si>
    <t>Cirurgias fistulizantes antiglaucomatosas</t>
  </si>
  <si>
    <t>Cirurgias fistulizantes com implantes valvulares</t>
  </si>
  <si>
    <t>Drenagem de descolamento de coróide</t>
  </si>
  <si>
    <t>Fototrabeculoplastia (laser)</t>
  </si>
  <si>
    <t>Goniotomia ou trabeculotomia</t>
  </si>
  <si>
    <t>Iridectomia (laser ou cirúrgica)</t>
  </si>
  <si>
    <t>Iridociclectomia</t>
  </si>
  <si>
    <t>Sinequiotomia (cirúrgica)</t>
  </si>
  <si>
    <t>Sinequiotomia (laser)</t>
  </si>
  <si>
    <t>Biópsia de músculos</t>
  </si>
  <si>
    <t>Cirurgia com sutura ajustável</t>
  </si>
  <si>
    <t>Estrabismo ciclo vertical/transposição - monocular</t>
  </si>
  <si>
    <t>Estrabismo horizontal - monocular</t>
  </si>
  <si>
    <t>Injeção de toxina botulínica - monocular</t>
  </si>
  <si>
    <t>Aplicação de placa radiativa episcleral</t>
  </si>
  <si>
    <t>Biópsia de retina</t>
  </si>
  <si>
    <t>Exérese de tumor de coróide e/ou corpo ciliar</t>
  </si>
  <si>
    <t>Fotocoagulação (laser) - por sessão  - monocular</t>
  </si>
  <si>
    <t>Pancrioterapia periférica</t>
  </si>
  <si>
    <t>Remoção de implante episcleral</t>
  </si>
  <si>
    <t>Retinopexia com introflexão escleral</t>
  </si>
  <si>
    <t>Retinopexia pneumática</t>
  </si>
  <si>
    <t>Retinopexia profilática (criopexia)</t>
  </si>
  <si>
    <t>Cirurgia da glândula lacrimal</t>
  </si>
  <si>
    <t>Dacriocistectomia - unilateral</t>
  </si>
  <si>
    <t>Dacriocistorrinostomia com ou sem intubação - unilateral</t>
  </si>
  <si>
    <t>Fechamento dos pontos lacrimais</t>
  </si>
  <si>
    <t>Reconstituição de vias lacrimais com silicone ou outro material</t>
  </si>
  <si>
    <t>Sondagem das vias lacrimais - com ou sem lavagem</t>
  </si>
  <si>
    <t>Biópsia de pavilhão auricular</t>
  </si>
  <si>
    <t>Exérese de tumor com abordagem craniofacial oncológica pavilhão auricular (tempo facial)</t>
  </si>
  <si>
    <t>Exérese de tumor com fechamento primário</t>
  </si>
  <si>
    <t>Outros defeitos congênitos que não a microtia</t>
  </si>
  <si>
    <t>Reconstrução  de orelha - retoques</t>
  </si>
  <si>
    <t>Reconstrução de unidade anatômica do pavilhão auricular - por estágio</t>
  </si>
  <si>
    <t>Reconstrução total de orelha - único estágio</t>
  </si>
  <si>
    <t>Ressecção de tumor de pavilhão auricular, incluindo parte do osso temporal</t>
  </si>
  <si>
    <t>Ressecção subtotal ou total de orelha</t>
  </si>
  <si>
    <t>Tratamento cirúrgico de sinus pré-auricular</t>
  </si>
  <si>
    <t>Aspiração auricular</t>
  </si>
  <si>
    <t>Biópsia (orelha externa)</t>
  </si>
  <si>
    <t>Cisto pré-auricular (coloboma auris) - exérese-unilateral</t>
  </si>
  <si>
    <t>Corpos estranhos, pólipos ou biópsia - em consultório</t>
  </si>
  <si>
    <t>Corpos estranhos, pólipos ou biópsia - em hospital sob anestesia geral</t>
  </si>
  <si>
    <t>Estenose de conduto auditivo externo - correção</t>
  </si>
  <si>
    <t>Furúnculo - drenagem (ouvido)</t>
  </si>
  <si>
    <t>Pericondrite de pavilhão - tratamento cirúrgico com desbridamento</t>
  </si>
  <si>
    <t>Tumor benigno de conduto auditivo externo - exérese</t>
  </si>
  <si>
    <t>Cauterização de membrana timpânica</t>
  </si>
  <si>
    <t>Estapedectomia ou estapedotomia</t>
  </si>
  <si>
    <t>Exploração e descompressão parcial do nervo facial intratemporal</t>
  </si>
  <si>
    <t>Fístula perilinfática - fechamento cirúrgico</t>
  </si>
  <si>
    <t>Glomus jugular - ressecção</t>
  </si>
  <si>
    <t>Glomus timpânicus - ressecção</t>
  </si>
  <si>
    <t>Mastoidectomia simples ou radical modificada</t>
  </si>
  <si>
    <t>Ouvido congênito - tratamento cirúrgico</t>
  </si>
  <si>
    <t>Paracentese do tímpano - miringotomia, unilateral - em consultório</t>
  </si>
  <si>
    <t>Paracentese do tímpano, unilateral, em hospital - anestesia geral</t>
  </si>
  <si>
    <t>Tímpano-mastoidectomia</t>
  </si>
  <si>
    <t>Timpanoplastia com reconstrução da cadeia ossicular</t>
  </si>
  <si>
    <t>Timpanoplastia tipo I - miringoplastia - unilateral</t>
  </si>
  <si>
    <t>Timpanotomia exploradora - unilateral</t>
  </si>
  <si>
    <t>Timpanotomia para tubo de ventilação - unilateral</t>
  </si>
  <si>
    <t>Doença de Meniere - tratamento cirúrgico - descompressão do saco endolinfático ou "shunt"</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</si>
  <si>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</si>
  <si>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</si>
  <si>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</si>
  <si>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</si>
  <si>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Implante coclear (exceto a prótese)</t>
  </si>
  <si>
    <t>Labirintectomia (membranosa ou óssea) - sem audição</t>
  </si>
  <si>
    <t>Neurectomia vestibular para fossa média ou posterior</t>
  </si>
  <si>
    <t>Neurectomia vestibular translabiríntica - sem audição</t>
  </si>
  <si>
    <t>Ressecção do osso temporal</t>
  </si>
  <si>
    <t>Tumor do nervo acústico - ressecção via translabiríntica ou fossa média</t>
  </si>
  <si>
    <t>Abscesso ou hematoma de septo nasal - drenagem</t>
  </si>
  <si>
    <t>Abscesso ou hematoma de septo nasal - drenagem sob anestesia geral</t>
  </si>
  <si>
    <t>Alongamento de columela</t>
  </si>
  <si>
    <t>Biópsia de nariz</t>
  </si>
  <si>
    <t>Corneto inferior - cauterização linear - unilateral</t>
  </si>
  <si>
    <t>Corneto inferior - infiltração medicamentosa (unilateral)</t>
  </si>
  <si>
    <t>Corpos estranhos - retirada em consultório (nariz)</t>
  </si>
  <si>
    <t>Corpos estranhos - retirada sob anestesia geral / hospital</t>
  </si>
  <si>
    <t>Epistaxe - cauterização (qualquer técnica)</t>
  </si>
  <si>
    <t>Epistaxe - cauterização da artéria esfenopalatina com microscopia - unilateral</t>
  </si>
  <si>
    <t>Epistaxe - cauterização da artéria esfenopalatina com microscopia - unilateral por videoendoscopia</t>
  </si>
  <si>
    <t>Epistaxe - cauterização das artérias etmoidais com microscopia - unilateral</t>
  </si>
  <si>
    <t>Epistaxe - ligadura das artérias etmoidais - acesso transorbitário - unilateral</t>
  </si>
  <si>
    <t>Epistaxe - tamponamento  antero-posterior</t>
  </si>
  <si>
    <t>Epistaxe - tamponamento anterior</t>
  </si>
  <si>
    <t>Epistaxe - tamponamento antero-posterior sob anestesia geral</t>
  </si>
  <si>
    <t>Exérese de tumor com abordagem craniofacial oncológica (tempo facial) pirâmide nasal</t>
  </si>
  <si>
    <t>Exérese de tumor nasal por via endoscópica</t>
  </si>
  <si>
    <t>Fechamento de fístula liquórica transnasal</t>
  </si>
  <si>
    <t>Fístula liquórica - tratamento cirúrgico endoscópico intranasal</t>
  </si>
  <si>
    <t>Fraturas dos ossos nasais - redução cirúrgica e gesso</t>
  </si>
  <si>
    <t>Fraturas dos ossos nasais - redução incruenta e gesso</t>
  </si>
  <si>
    <t>Imperfuração coanal - correção cirúrgica intranasal</t>
  </si>
  <si>
    <t>Imperfuração coanal - correção cirúrgica intranasal por videoendoscopia</t>
  </si>
  <si>
    <t>Imperfuração coanal - correção cirúrgica transpalatina</t>
  </si>
  <si>
    <t>Ozena - tratamento cirúrgico</t>
  </si>
  <si>
    <t>Perfuração do septo nasal - correção cirúrgica</t>
  </si>
  <si>
    <t>Polipectomia - unilateral</t>
  </si>
  <si>
    <t>Reconstrução de unidade anatômica do nariz - por estágio</t>
  </si>
  <si>
    <t>Reconstrução total de nariz - por estágio</t>
  </si>
  <si>
    <t>Ressecção de tumores malignos transnasais</t>
  </si>
  <si>
    <t>Rinectomia parcial</t>
  </si>
  <si>
    <t>Rinectomia total</t>
  </si>
  <si>
    <t>Rinoplastia reparadora</t>
  </si>
  <si>
    <t>Rinosseptoplastia funcional</t>
  </si>
  <si>
    <t>Septoplastia (qualquer técnica sem vídeo)</t>
  </si>
  <si>
    <t>Sinéquia nasal - ressecção unilateral - qualquer técnica</t>
  </si>
  <si>
    <t>Tratamento cirúrgico da atresia narinária</t>
  </si>
  <si>
    <t>Tratamento cirúrgico de deformidade nasal congênita</t>
  </si>
  <si>
    <t>Tratamento cirúrgico do rinofima</t>
  </si>
  <si>
    <t>Tratamento cirúrgico reparador do nariz em sela</t>
  </si>
  <si>
    <t>Tratamento de deformidade traumática nasal</t>
  </si>
  <si>
    <t>Tumor intranasal - exérese por rinotomia lateral</t>
  </si>
  <si>
    <t>Tumor intranasal - exérese por via transnasal</t>
  </si>
  <si>
    <t>Turbinectomia ou turbinoplastia - unilateral</t>
  </si>
  <si>
    <t>Angiofibroma - ressecção transmaxilar e/ou transpalatina</t>
  </si>
  <si>
    <t>Antrostomia maxilar intranasal</t>
  </si>
  <si>
    <t>Artéria maxilar interna - ligadura transmaxilar</t>
  </si>
  <si>
    <t>Cisto naso-alveolar e globular - exérese</t>
  </si>
  <si>
    <t>Descompressão transetmoidal do canal óptico</t>
  </si>
  <si>
    <t>Etmoidectomia externa</t>
  </si>
  <si>
    <t>Etmoidectomia intranasal</t>
  </si>
  <si>
    <t>Exérese de tumor com abordagem craniofacial oncológica seios...(tempo facial)</t>
  </si>
  <si>
    <t>Exérese de tumor de seios paranasais por via endoscópica</t>
  </si>
  <si>
    <t>Fístula oro-antral - tratamento cirúrgico</t>
  </si>
  <si>
    <t>Fístula oronasal - tratamento cirúrgico</t>
  </si>
  <si>
    <t>Maxilectomia incluindo exenteração de órbita</t>
  </si>
  <si>
    <t>Maxilectomia parcial</t>
  </si>
  <si>
    <t>Maxilectomia total</t>
  </si>
  <si>
    <t>Pólipo antro-coanal de Killiam - exérese</t>
  </si>
  <si>
    <t>Punção maxilar transmeática ou via fossa canina</t>
  </si>
  <si>
    <t>Ressecção de tumor benigno</t>
  </si>
  <si>
    <t>Seios paranasais - biópsia qualquer via</t>
  </si>
  <si>
    <t>Sinusectomia frontal com retalho osteoplástico ou via coronal</t>
  </si>
  <si>
    <t>Sinusectomia fronto-etmoidal por via externa</t>
  </si>
  <si>
    <t>Sinusectomia maxilar - via endonasal</t>
  </si>
  <si>
    <t>Sinusectomia maxilar - via endonasal por videoendoscopia</t>
  </si>
  <si>
    <t>Sinusectomia maxilar - via oral (Caldwell-Luc)</t>
  </si>
  <si>
    <t>Sinusectomia transmaxilar (Ermiro de Lima)</t>
  </si>
  <si>
    <t>Sinusotomia esfenoidal</t>
  </si>
  <si>
    <t>Sinusotomia frontal intranasal</t>
  </si>
  <si>
    <t>Sinusotomia frontal via externa</t>
  </si>
  <si>
    <t>Biópsia cirúrgica de costela ou esterno</t>
  </si>
  <si>
    <t>Correção de deformidades da parede torácica</t>
  </si>
  <si>
    <t>Costectomia (porte para 1 arco costal, 30% deste porte para cada arco adicional)</t>
  </si>
  <si>
    <t>Esternectomia subtotal</t>
  </si>
  <si>
    <t>Esternectomia total</t>
  </si>
  <si>
    <t>Fechamento de pleurostomia</t>
  </si>
  <si>
    <t>Fratura de costela ou esterno - tratamento conservador</t>
  </si>
  <si>
    <t>Fratura luxação de esterno ou costela - redução incruenta</t>
  </si>
  <si>
    <t>Fratura luxação de esterno ou costela - tratamento cirúrgico</t>
  </si>
  <si>
    <t>Mobilização de retalhos musculares ou do omento</t>
  </si>
  <si>
    <t>Osteomielite de costela ou esterno - tratamento cirúrgico</t>
  </si>
  <si>
    <t>Plumbagem extrafascial</t>
  </si>
  <si>
    <t>Punção biópsia de costela ou esterno</t>
  </si>
  <si>
    <t>Reconstrução da parede torácica (com ou sem prótese)</t>
  </si>
  <si>
    <t>Reconstrução da parede torácica com retalhos cutâneos</t>
  </si>
  <si>
    <t>Reconstrução da parede torácica com retalhos musculares ou miocutâneos</t>
  </si>
  <si>
    <t>Reconstrução da região esternal com retalhos musculares bilaterais</t>
  </si>
  <si>
    <t>Ressecção de tumor do diafragma e reconstrução (qualquer técnica)</t>
  </si>
  <si>
    <t>Ressutura de parede torácica</t>
  </si>
  <si>
    <t>Retirada de corpo estranho da parede torácica</t>
  </si>
  <si>
    <t>Toracectomia</t>
  </si>
  <si>
    <t>Toracoplastia (qualquer técnica)</t>
  </si>
  <si>
    <t>Toracotomia com biópsia</t>
  </si>
  <si>
    <t>Toracotomia exploradora (excluídos os procedimentos intratorácicos)</t>
  </si>
  <si>
    <t>Toracotomia para procedimentos ortopédicos sobre a coluna vertebral</t>
  </si>
  <si>
    <t>Tração esquelética do gradil costo-esternal (traumatismo)</t>
  </si>
  <si>
    <t>Tratamento cirúrgico de fraturas do gradil costal</t>
  </si>
  <si>
    <t>Biópsia incisional de mama</t>
  </si>
  <si>
    <t>Biópsia percutânea com agulha grossa, em consultório</t>
  </si>
  <si>
    <t>Coleta de fluxo papilar de mama</t>
  </si>
  <si>
    <t>Correção cirúrgica da assimetria mamária</t>
  </si>
  <si>
    <t>Correção de inversão papilar - unilateral</t>
  </si>
  <si>
    <t>Drenagem de abscesso de mama</t>
  </si>
  <si>
    <t>Drenagem e/ou aspiração de seroma</t>
  </si>
  <si>
    <t>Exérese de lesão da mama por marcação estereotáxica ou roll</t>
  </si>
  <si>
    <t>Exérese de mama supra-numerária - unilateral</t>
  </si>
  <si>
    <t>Exérese de nódulo</t>
  </si>
  <si>
    <t>Fistulectomia de mama</t>
  </si>
  <si>
    <t>Ginecomastia - unilateral</t>
  </si>
  <si>
    <t>Linfadenectomia axilar</t>
  </si>
  <si>
    <t>Linfadenectomia por incisão extra-axilar</t>
  </si>
  <si>
    <t>Mastectomia radical ou radical modificada - qualquer técnica</t>
  </si>
  <si>
    <t>Mastectomia simples</t>
  </si>
  <si>
    <t>Mastectomia subcutânea e inclusão da prótese</t>
  </si>
  <si>
    <t>Mastoplastia em mama oposta após reconstrução da contralateral</t>
  </si>
  <si>
    <t>Punção ou biópsia percutânea de agulha fina - por nódulo (máximo de 3 nódulos por mama)</t>
  </si>
  <si>
    <t>Quadrantectomia - ressecção segmentar</t>
  </si>
  <si>
    <t>Quadrantectomia e linfadenectomia axilar</t>
  </si>
  <si>
    <t>Reconstrução da mama com prótese e/ou expansor</t>
  </si>
  <si>
    <t>Reconstrução da placa aréolo mamilar - unilateral</t>
  </si>
  <si>
    <t>Reconstrução mamária com retalho muscular ou miocutâneo - unilateral</t>
  </si>
  <si>
    <t>Reconstrução mamária com retalhos cutâneos regionais</t>
  </si>
  <si>
    <t>Reconstrução parcial da mama pós-quadrantectomia</t>
  </si>
  <si>
    <t>Ressecção do linfonodo sentinela / torácica lateral</t>
  </si>
  <si>
    <t>Ressecção do linfonodo sentinela / torácica medial</t>
  </si>
  <si>
    <t>Ressecção dos ductos principais da mama - unilateral</t>
  </si>
  <si>
    <t>Retirada da válvula após colocação de expansor permanente</t>
  </si>
  <si>
    <t>Substituição de prótese</t>
  </si>
  <si>
    <t>Abdominal ou hipogástrico</t>
  </si>
  <si>
    <t>Antebraço</t>
  </si>
  <si>
    <t>Axilar</t>
  </si>
  <si>
    <t>Couro cabeludo</t>
  </si>
  <si>
    <t>Deltopeitoral</t>
  </si>
  <si>
    <t>Digitais (da face volar e látero-cubital dos dedos médio e anular da mão)</t>
  </si>
  <si>
    <t>Digital do hallux</t>
  </si>
  <si>
    <t>Dorsal do pé</t>
  </si>
  <si>
    <t>Escapular</t>
  </si>
  <si>
    <t>Femoral</t>
  </si>
  <si>
    <t>Fossa poplítea</t>
  </si>
  <si>
    <t>Inguino-cural</t>
  </si>
  <si>
    <t>Intercostal</t>
  </si>
  <si>
    <t>Interdigital da 1ª comissura dos dedos do pé</t>
  </si>
  <si>
    <t>Outros transplantes cutâneos</t>
  </si>
  <si>
    <t>Paraescapular</t>
  </si>
  <si>
    <t>Retroauricular</t>
  </si>
  <si>
    <t>Temporal</t>
  </si>
  <si>
    <t>Transplante cutâneo com microanastomose</t>
  </si>
  <si>
    <t>Grande dorsal (latissimus dorsi)</t>
  </si>
  <si>
    <t>Grande glúteo (gluteus maximus)</t>
  </si>
  <si>
    <t>Outros transplantes músculo-cutâneos</t>
  </si>
  <si>
    <t>Reto abdominal (rectus abdominis)</t>
  </si>
  <si>
    <t>Reto interno (gracilis)</t>
  </si>
  <si>
    <t>Serrato maior (serratus)</t>
  </si>
  <si>
    <t>Tensor da fascia lata (tensor fascia lata)</t>
  </si>
  <si>
    <t>Transplante cutâneo sem microanastomose, ilha neurovascular</t>
  </si>
  <si>
    <t>Transplante miocutâneo com microanastomose</t>
  </si>
  <si>
    <t>Trapézio (trapezius)</t>
  </si>
  <si>
    <t>Bíceps femoral (biceps femoris)</t>
  </si>
  <si>
    <t>Extensor comum dos dedos (extensor digitorum longus)</t>
  </si>
  <si>
    <t>Extensor próprio do dedo gordo (extensor hallucis longus)</t>
  </si>
  <si>
    <t>Flexor curto plantar (flexor digitorum brevis)</t>
  </si>
  <si>
    <t>Grande peitoral (pectoralis major)</t>
  </si>
  <si>
    <t>Músculo pédio (extensor digitorum brevis)</t>
  </si>
  <si>
    <t>Os músculos latissimus dorsi, gracilis, rectus femoris, tensor fascia lata, flexor digitorum brevis, quando transplantados com sua inervação e praticada a microneurorrafia com finalidade de restaurar  função e sensibilidade, serão considerados retalhos neurovasculares livres e terão acréscimo do porte</t>
  </si>
  <si>
    <t>Outros transplantes musculares</t>
  </si>
  <si>
    <t>Primeiro radial externo (extensor carpi radialis longus)</t>
  </si>
  <si>
    <t>Reto anterior (rectus femoris)</t>
  </si>
  <si>
    <t>Sartório (sartorius)</t>
  </si>
  <si>
    <t>Semimembranoso (semimembranosus)</t>
  </si>
  <si>
    <t>Semitendinoso (semitendinosus)</t>
  </si>
  <si>
    <t>Supinador longo (brachioradialis)</t>
  </si>
  <si>
    <t>Costela</t>
  </si>
  <si>
    <t>Ilíaco</t>
  </si>
  <si>
    <t>Osteocutâneo de ilíaco</t>
  </si>
  <si>
    <t>Osteocutâneos de costela</t>
  </si>
  <si>
    <t>Osteomusculocutâneo de costela</t>
  </si>
  <si>
    <t>Outros transplantes ósseos e osteomusculocutâneos</t>
  </si>
  <si>
    <t>Perônio ou fíbula</t>
  </si>
  <si>
    <t>Transplante ósseo vascularizado (microanastomose)</t>
  </si>
  <si>
    <t>Autotransplante de dois retalhos  musculares combinados, isolados e associados entre si, ligados por um único pedículo</t>
  </si>
  <si>
    <t>Autotransplante de dois retalhos cutâneos combinados, isolados e associados entre si, ligados por um único pedículo vascular</t>
  </si>
  <si>
    <t>Autotransplante de dois retalhos,  um  cutâneo  combinado a um muscular,  isolados  e associados entre si, ligados por um único pedículo vascular</t>
  </si>
  <si>
    <t>Autotransplante de dois retalhos, um cutâneo combinado a retalho osteomuscular, isolados e associados entre sí, ligados por um único pedículo vascular</t>
  </si>
  <si>
    <t>Autotransplante de epiplon</t>
  </si>
  <si>
    <t>Autotransplante de outros retalhos,  isolados  entre  si, e associados mediante um único pedículo vascular comuns aos retalhos</t>
  </si>
  <si>
    <t>Autotransplante de três retalhos, um cutâneo separado, combinado a outros dois retalhos musculares isolados e associados, ligados por um único pedículo vascular</t>
  </si>
  <si>
    <t>Reimplante de segmentos distais do membro superior, com ressecção segmentar</t>
  </si>
  <si>
    <t>Reimplante do membro inferior do nível médio proximal da perna até a coxa</t>
  </si>
  <si>
    <t>Reimplante do membro inferior do pé até o terço médio da perna</t>
  </si>
  <si>
    <t>Reimplante do membro superior, do nível médio do antebraço até o ombro</t>
  </si>
  <si>
    <t>Transplante articular de metatarsofalângica para a mão</t>
  </si>
  <si>
    <t>Transplante de 2º pododáctilo para mão</t>
  </si>
  <si>
    <t>Transplante de dedos do pé para a mão</t>
  </si>
  <si>
    <t>Transplante de dois pododáctilos para a mão</t>
  </si>
  <si>
    <t>Transplante do 2º pododáctilo para o polegar</t>
  </si>
  <si>
    <t>Transplante do hallux para polegar</t>
  </si>
  <si>
    <t>Instalação de halo craniano</t>
  </si>
  <si>
    <t>Tração cutânea</t>
  </si>
  <si>
    <t>Tração transesquelética (por membro)</t>
  </si>
  <si>
    <t>Fios ou pinos metálicos transósseos</t>
  </si>
  <si>
    <t>Fios, pinos, parafusos ou hastes metálicas intra-ósseas</t>
  </si>
  <si>
    <t>Placas</t>
  </si>
  <si>
    <t>Próteses de substituição de pequenas articulações</t>
  </si>
  <si>
    <t>Retirada de fixadores externos</t>
  </si>
  <si>
    <t>Imobilizações não-gessadas (qualquer segmento)</t>
  </si>
  <si>
    <t>Membro inferior</t>
  </si>
  <si>
    <t>Membro superior</t>
  </si>
  <si>
    <t>Áxilo-palmar ou pendente</t>
  </si>
  <si>
    <t>Bota com ou sem salto</t>
  </si>
  <si>
    <t>Colar</t>
  </si>
  <si>
    <t>Colete</t>
  </si>
  <si>
    <t>Cruro-podálico</t>
  </si>
  <si>
    <t>Dupla abdução ou Ducroquet</t>
  </si>
  <si>
    <t>Halo-gesso</t>
  </si>
  <si>
    <t>Inguino-maleolar</t>
  </si>
  <si>
    <t>Luva</t>
  </si>
  <si>
    <t>Minerva ou Risser para escoliose</t>
  </si>
  <si>
    <t>Pelvipodálico</t>
  </si>
  <si>
    <t>Spica-gessada</t>
  </si>
  <si>
    <t>Tipo Velpeau</t>
  </si>
  <si>
    <t>Tóraco-braquial</t>
  </si>
  <si>
    <t>Artroscopia para diagnóstico com ou sem biópsia sinovial</t>
  </si>
  <si>
    <t>Biópsia óssea</t>
  </si>
  <si>
    <t>Biópsias percutânea sinovial ou de tecidos moles</t>
  </si>
  <si>
    <t>Enxertos em outras pseudartroses</t>
  </si>
  <si>
    <t>Manipulação articular sob anestesia geral</t>
  </si>
  <si>
    <t>Punção articular diagnóstica ou terapêutica (infiltração). Quando orientada por RX, US, TC e RM, cobrar código correspondente</t>
  </si>
  <si>
    <t>Punção extra-articular diagnóstica ou terapêutica (infiltração/agulhamento seco). Quando orientada por RX, US, TC e RM, cobrar código correspondente</t>
  </si>
  <si>
    <t>Retirada de enxerto ósseo</t>
  </si>
  <si>
    <t>Corpo estranho intra-articular - tratamento cirúrgico</t>
  </si>
  <si>
    <t>Corpo estranho intramuscular - tratamento cirúrgico</t>
  </si>
  <si>
    <t>Corpo estranho intra-ósseo - tratamento cirúrgico</t>
  </si>
  <si>
    <t>Artrodese da coluna com instrumentação por segmento</t>
  </si>
  <si>
    <t>Artrodese de coluna via anterior ou póstero lateral - tratamento cirúrgico</t>
  </si>
  <si>
    <t>Biópsia da coluna</t>
  </si>
  <si>
    <t>Biópsia de corpo vertebral com agulha</t>
  </si>
  <si>
    <t>Cordotomia - mielotomia</t>
  </si>
  <si>
    <t>Costela cervical - tratamento cirúrgico</t>
  </si>
  <si>
    <t>Derivação lombar externa</t>
  </si>
  <si>
    <t>Descompressão medular e/ou cauda equina</t>
  </si>
  <si>
    <t>Dorso curvo / escoliose / giba costal - tratamento cirúrgico</t>
  </si>
  <si>
    <t>Espondilolistese - tratamento cirúrgico</t>
  </si>
  <si>
    <t>Fratura de coluna - tratamento conservador</t>
  </si>
  <si>
    <t>Fratura do cóccix - redução incruenta</t>
  </si>
  <si>
    <t>Fratura do cóccix - tratamento cirúrgico</t>
  </si>
  <si>
    <t>Fratura e/ou luxação de coluna vertebral - redução incruenta</t>
  </si>
  <si>
    <t>Fraturas ou fratura-luxação de coluna - tratamento cirúrgico</t>
  </si>
  <si>
    <t>Hemivértebra - ressecção via anterior ou posterior - tratamento cirúrgico</t>
  </si>
  <si>
    <t>Hérnia de disco cervical - tratamento cirúrgico</t>
  </si>
  <si>
    <t>Hérnia de disco tóraco-lombar - tratamento cirúrgico</t>
  </si>
  <si>
    <t>Laminectomia ou laminotomia</t>
  </si>
  <si>
    <t>Osteomielite de coluna - tratamento cirúrgico</t>
  </si>
  <si>
    <t>Osteotomia de coluna vertebral - tratamento cirúrgico</t>
  </si>
  <si>
    <t>Outras afecções da coluna - tratamento incruento</t>
  </si>
  <si>
    <t>Pseudartrose de coluna - tratamento cirúrgico</t>
  </si>
  <si>
    <t>Punção liquórica</t>
  </si>
  <si>
    <t>Retirada de corpo estranho - tratamento cirúrgico</t>
  </si>
  <si>
    <t>Retirada de material de síntese - tratamento cirúrgico</t>
  </si>
  <si>
    <t>Substituição de corpo vertebral</t>
  </si>
  <si>
    <t>Tração cervical transesquelética</t>
  </si>
  <si>
    <t>Tratamento cirúrgico da cifose infantil</t>
  </si>
  <si>
    <t>Tratamento cirúrgico da lesão traumática raquimedular</t>
  </si>
  <si>
    <t>Tratamento cirúrgico das malformações craniovertebrais</t>
  </si>
  <si>
    <t>Tratamento cirúrgico do disrafismo</t>
  </si>
  <si>
    <t>Tratamento conservador do traumatismo raquimedular (por dia)</t>
  </si>
  <si>
    <t>Tratamento microcirúrgico das lesões intramedulares (tumor, malformações arteriovenosas, siringomielia, parasitoses)</t>
  </si>
  <si>
    <t>Tratamento microcirúrgico do canal vertebral estreito por segmento</t>
  </si>
  <si>
    <t>Tumor ósseo vertebral - ressecção com substituição com ou sem instrumentação - tratamento cirúrgico</t>
  </si>
  <si>
    <t>Artrodese ao nível do ombro - tratamento cirúrgico</t>
  </si>
  <si>
    <t>Artroplastia escápulo umeral com implante - tratamento cirúrgico</t>
  </si>
  <si>
    <t>Artrotomia glenoumeral - tratamento cirúrgico</t>
  </si>
  <si>
    <t>Biópsia cirúrgica da cintura escapular</t>
  </si>
  <si>
    <t>Deformidade (doença) Sprengel - tratamento cirúrgico</t>
  </si>
  <si>
    <t>Desarticulação ao nível do ombro - tratamento cirúrgico</t>
  </si>
  <si>
    <t>Escápula em ressalto - tratamento cirúrgico</t>
  </si>
  <si>
    <t>Fratura de cintura escapular - tratamento conservador</t>
  </si>
  <si>
    <t>Fraturas e/ou luxações e/ou avulsões - redução incruenta</t>
  </si>
  <si>
    <t>Fraturas e/ou luxações e/ou avulsões - tratamento cirúrgico</t>
  </si>
  <si>
    <t>Luxações crônicas inveteradas e recidivantes - tratamento cirúrgico</t>
  </si>
  <si>
    <t>Osteomielite ao nível da cintura escapular - tratamento cirúrgico</t>
  </si>
  <si>
    <t>Pseudartroses e/ou osteotomias da cintura escapular - tratamento cirúrgico</t>
  </si>
  <si>
    <t>Ressecção parcial ou total de clavícula - tratamento cirúrgico</t>
  </si>
  <si>
    <t>Revisão cirúrgica de prótese de ombro</t>
  </si>
  <si>
    <t>Transferências musculares ao nível do ombro - tratamento cirúrgico</t>
  </si>
  <si>
    <t>Amputação ao nível do braço - tratamento cirúrgico</t>
  </si>
  <si>
    <t>Biópsia cirúrgica do úmero</t>
  </si>
  <si>
    <t>Fixador externo dinâmico com ou sem alongamento - tratamento cirúrgico</t>
  </si>
  <si>
    <t>Fratura (incluindo descolamento epifisário) - redução incruenta</t>
  </si>
  <si>
    <t>Fratura (incluindo descolamento epifisário) - tratamento cirúrgico</t>
  </si>
  <si>
    <t>Fratura de úmero - tratamento conservador</t>
  </si>
  <si>
    <t>Fraturas e pseudartroses - fixador externo - tratamento cirúrgico</t>
  </si>
  <si>
    <t>Osteomielite de úmero - tratamento cirúrgico</t>
  </si>
  <si>
    <t>Pseudartroses, osteotomias, alongamentos/encurtamentos - tratamento cirúrgico</t>
  </si>
  <si>
    <t>Artrodese - tratamento cirúrgico</t>
  </si>
  <si>
    <t>Artrodiastase - tratamento cirúrgico com fixador externo</t>
  </si>
  <si>
    <t>Artroplastia com implante - tratamento cirúrgico</t>
  </si>
  <si>
    <t>Artroplastias sem implante - tratamento cirúrgico</t>
  </si>
  <si>
    <t>Artrotomia de cotovelo - tratamento cirúrgico</t>
  </si>
  <si>
    <t>Biópsia cirúrgica de cotovelo</t>
  </si>
  <si>
    <t>Desarticulação ao nível do cotovelo - tratamento cirúrgico</t>
  </si>
  <si>
    <t>Fratura de cotovelo - tratamento conservador</t>
  </si>
  <si>
    <t>Fraturas / pseudartroses / artroses / com fixador externo dinâmico - tratamento cirúrgico</t>
  </si>
  <si>
    <t>Fraturas e ou luxações - redução incruenta</t>
  </si>
  <si>
    <t>Fraturas e ou luxações - tratamento cirúrgico</t>
  </si>
  <si>
    <t>Lesões ligamentares - redução incruenta</t>
  </si>
  <si>
    <t>Tendinites, sinovites e artrites - tratamento cirúrgico</t>
  </si>
  <si>
    <t>Abaixamento miotendinoso no antebraço</t>
  </si>
  <si>
    <t>Alongamento dos ossos do antebraço com fixador externo dinâmico - tratamento cirúrgico</t>
  </si>
  <si>
    <t>Amputação ao nível do antebraço - tratamento cirúrgico</t>
  </si>
  <si>
    <t>Biópsia cirúrgica do antebraço</t>
  </si>
  <si>
    <t>Contratura isquêmica de Volkmann - tratamento cirúrgico</t>
  </si>
  <si>
    <t>Correção de deformidade adquirida de antebraço com fixador externo</t>
  </si>
  <si>
    <t>Encurtamento segmentar dos ossos do antebraço com osteossíntese - tratamento cirúrgico</t>
  </si>
  <si>
    <t>Fratura do antebraço - tratamento conservador</t>
  </si>
  <si>
    <t>Fratura e/ou luxações (incluindo descolamento epifisário cotovelo-punho) - tratamento cirúrgico</t>
  </si>
  <si>
    <t>Fratura e/ou luxações (incluindo descolamento epifisário) - redução incruenta</t>
  </si>
  <si>
    <t>Fratura viciosamente consolidada de antebraço - tratamento cirúrgico</t>
  </si>
  <si>
    <t>Osteomielite dos ossos do antebraço - tratamento cirúrgico</t>
  </si>
  <si>
    <t>Pseudartroses e ou osteotomias - tratamento cirúrgico</t>
  </si>
  <si>
    <t>Ressecção da cabeça do rádio e/ou da extremidade distal ulna - tratamento cirúrgico</t>
  </si>
  <si>
    <t>Ressecção do processo estilóide do rádio - tratamento cirúrgico</t>
  </si>
  <si>
    <t>Sinostose rádio-ulnar - tratamento cirúrgico</t>
  </si>
  <si>
    <t>Tratamento cirúrgico de fraturas com fixador externo</t>
  </si>
  <si>
    <t>Agenesia de rádio (centralização da ulna no carpo)</t>
  </si>
  <si>
    <t>Alongamento do rádio/ulna - tratamento cirúrgico</t>
  </si>
  <si>
    <t>Artrodese - fixador externo</t>
  </si>
  <si>
    <t>Artrodese entre os ossos do carpo</t>
  </si>
  <si>
    <t>Artrodese rádio-cárpica ou do punho</t>
  </si>
  <si>
    <t>Artroplastia do punho (com implante) - tratamento cirúrgico</t>
  </si>
  <si>
    <t>Artroplastia para ossos do carpo (com implante) - tratamento cirúrgico</t>
  </si>
  <si>
    <t>Artrotomia - tratamento cirúrgico</t>
  </si>
  <si>
    <t>Biópsia cirúrgica de punho</t>
  </si>
  <si>
    <t>Coto de amputação punho e antebraço - revisão</t>
  </si>
  <si>
    <t>Desarticulação do punho - tratamento cirúrgico</t>
  </si>
  <si>
    <t>Encurtamento rádio/ulnar</t>
  </si>
  <si>
    <t>Fratura de osso do carpo - redução cirúrgica</t>
  </si>
  <si>
    <t>Fratura de punho - tratamento conservador</t>
  </si>
  <si>
    <t>Fratura do carpo - redução incruenta</t>
  </si>
  <si>
    <t>Fraturas - fixador externo</t>
  </si>
  <si>
    <t>Fraturas do carpo - tratamento conservador</t>
  </si>
  <si>
    <t>Fraturas e/ou luxações do punho - redução incruenta</t>
  </si>
  <si>
    <t>Fraturas e/ou luxações do punho - tratamento cirúrgico</t>
  </si>
  <si>
    <t>Luxação do carpo - redução incruenta</t>
  </si>
  <si>
    <t>Pseudartroses - tratamento cirúrgico</t>
  </si>
  <si>
    <t>Reparação ligamentar do carpo</t>
  </si>
  <si>
    <t>Ressecção de osso do carpo - tratamento cirúrgico</t>
  </si>
  <si>
    <t>Sinovectomia de punho - tratamento cirúrgico</t>
  </si>
  <si>
    <t>Transposição do rádio para ulna</t>
  </si>
  <si>
    <t>Abscesso de mão e dedos - tenossinovites / espaços palmares / dorsais e comissurais - tratamento cirúrgico</t>
  </si>
  <si>
    <t>Abscessos de dedo (drenagem) - tratamento cirúrgico</t>
  </si>
  <si>
    <t>Alongamento/transporte ósseo com fixador externo</t>
  </si>
  <si>
    <t>Alongamentos tendinosos de mão</t>
  </si>
  <si>
    <t>Amputação ao nível dos metacarpianos - tratamento cirúrgico</t>
  </si>
  <si>
    <t>Amputação de dedo (cada) - tratamento cirúrgico</t>
  </si>
  <si>
    <t>Amputação transmetacarpiana</t>
  </si>
  <si>
    <t>Amputação transmetacarpiana com transposição de dedo</t>
  </si>
  <si>
    <t>Aponevrose palmar (ressecção) - tratamento cirúrgico</t>
  </si>
  <si>
    <t>Artrodese interfalangeana / metacarpofalangeana -  tratamento cirúrgico</t>
  </si>
  <si>
    <t>Artroplastia com implante na mão (MF e IF) múltipla</t>
  </si>
  <si>
    <t>Artroplastia com implante na mão (MF ou IF)</t>
  </si>
  <si>
    <t>Artroplastia interfalangeana / metacarpofalangeana - tratamento cirúrgico</t>
  </si>
  <si>
    <t>Artrotomia ao nível da mão -  tratamento cirúrgico</t>
  </si>
  <si>
    <t>Biópsia cirúrgica dos ossos da mão</t>
  </si>
  <si>
    <t>Bridas congênitas - tratamento cirúrgico</t>
  </si>
  <si>
    <t>Capsulectomias múltiplas MF ou IF</t>
  </si>
  <si>
    <t>Capsulectomias única MF e IF</t>
  </si>
  <si>
    <t>Centralização da ulna (tratamento da mão torta radial)</t>
  </si>
  <si>
    <t>Contratura isquêmica de mão - tratamento cirúrgico</t>
  </si>
  <si>
    <t>Coto de amputação digital - revisão</t>
  </si>
  <si>
    <t>Dedo colo de cisne - tratamento cirúrgico</t>
  </si>
  <si>
    <t>Dedo em botoeira - tratamento cirúrgico</t>
  </si>
  <si>
    <t>Dedo em gatilho, capsulotomia / fasciotomia - tratamento cirúrgico</t>
  </si>
  <si>
    <t>Dedo em martelo - tratamento cirúrgico</t>
  </si>
  <si>
    <t>Dedo em martelo - tratamento conservador</t>
  </si>
  <si>
    <t>Enxerto ósseo (perda de substância) - tratamento cirúrgico</t>
  </si>
  <si>
    <t>Exploração cirúrgica de tendão de mão</t>
  </si>
  <si>
    <t>Falangização</t>
  </si>
  <si>
    <t>Fixador externo em cirurgia da mão</t>
  </si>
  <si>
    <t>Fratura de Bennett - redução incruenta</t>
  </si>
  <si>
    <t>Fratura de Bennett - tratamento cirúrgico</t>
  </si>
  <si>
    <t>Fratura de falange - tratamento conservador</t>
  </si>
  <si>
    <t>Fratura de osso da mão - tratamento conservador</t>
  </si>
  <si>
    <t>Fratura do metacarpiano - tratamento conservador</t>
  </si>
  <si>
    <t>Fratura/artrodese com fixador externo</t>
  </si>
  <si>
    <t>Fraturas de falanges ou metacarpianos - redução incruenta</t>
  </si>
  <si>
    <t>Fraturas de falanges ou metacarpianos - tratamento cirúrgico com fixação</t>
  </si>
  <si>
    <t>Fraturas e/ou luxações de falanges (interfalangeanas) - redução incruenta</t>
  </si>
  <si>
    <t>Fraturas e/ou luxações de falanges (interfalangeanas) - tratamento cirúrgico</t>
  </si>
  <si>
    <t>Fraturas e/ou luxações de metacarpianos - redução incruenta</t>
  </si>
  <si>
    <t>Gigantismo ao nível da mão - tratamento cirúrgico</t>
  </si>
  <si>
    <t>Lesões ligamentares agudas da mão - reparação cirúrgica</t>
  </si>
  <si>
    <t>Lesões ligamentares crônicas da mão - reparação cirúrgica</t>
  </si>
  <si>
    <t>Ligamentoplastia com âncora</t>
  </si>
  <si>
    <t>Luxação metacarpofalangeana - redução incruenta</t>
  </si>
  <si>
    <t>Luxação metacarpofalangeana - tratamento cirúrgico</t>
  </si>
  <si>
    <t>Osteomielite ao nível da mão - tratamento cirúrgico</t>
  </si>
  <si>
    <t>Osteossíntese de fratura de falange e metacarpeana com fixação externa</t>
  </si>
  <si>
    <t>Osteossíntese de fratura de falange e metacarpeana com uso de miniparafuso</t>
  </si>
  <si>
    <t>Perda de substância da mão (reparação) - tratamento cirúrgico</t>
  </si>
  <si>
    <t>Plástica ungueal</t>
  </si>
  <si>
    <t>Policização ou transferência digital</t>
  </si>
  <si>
    <t>Polidactilia articulada - tratamento cirúrgico</t>
  </si>
  <si>
    <t>Polidactilia não articulada - tratamento cirúrgico</t>
  </si>
  <si>
    <t>Prótese (implante) para ossos do carpo</t>
  </si>
  <si>
    <t>Pseudartrose com perda de substâncias de metacarpiano e falanges</t>
  </si>
  <si>
    <t>Pseudartrose do escafóide - tratamento cirúrgico</t>
  </si>
  <si>
    <t>Pseudartrose dos ossos da mão - tratamento cirúrgico</t>
  </si>
  <si>
    <t>Reconstrução da falange com retalho homodigital</t>
  </si>
  <si>
    <t>Reconstrução de leito ungueal</t>
  </si>
  <si>
    <t>Reconstrução do polegar com retalho ilhado osteocutâneo antebraquial</t>
  </si>
  <si>
    <t>Reimplante de dois dedos da mão (por cada dedo adicional reimplantado será adicionado o porte 3B)</t>
  </si>
  <si>
    <t>Reimplante do membro superior nível transmetacarpiano até o terço distal do antebraço</t>
  </si>
  <si>
    <t>Reimplante do polegar</t>
  </si>
  <si>
    <t>Reparações cutâneas com retalho ilhado antebraquial invertido</t>
  </si>
  <si>
    <t>Ressecção 1ª fileira dos ossos do carpo</t>
  </si>
  <si>
    <t>Ressecção de cisto sinovial</t>
  </si>
  <si>
    <t>Retração cicatricial de mais de um dedo, sem comprometimento tendinoso - tratamento cirúrgico</t>
  </si>
  <si>
    <t>Retração cicatricial de um dedo sem comprometimento tendinoso - tratamento cirúrgico</t>
  </si>
  <si>
    <t>Retração cicatricial dos dedos com lesão tendínea - tratamento cirúrgico</t>
  </si>
  <si>
    <t>Revascularização  do  polegar  ou  outro  dedo  (por cada dedo adicional revascularizado será adicionado o porte 3B)</t>
  </si>
  <si>
    <t>Roturas do aparelho extensor de dedo - redução incruenta</t>
  </si>
  <si>
    <t>Roturas tendino-ligamentares da mão (mais que 1) - tratamento cirúrgico</t>
  </si>
  <si>
    <t>Sequestrectomias</t>
  </si>
  <si>
    <t>Sindactilia de 2 dígitos - tratamento cirúrgico</t>
  </si>
  <si>
    <t>Sindactilia múltipla - tratamento cirúrgico</t>
  </si>
  <si>
    <t>Sinovectomia da mão (1 articulação)</t>
  </si>
  <si>
    <t>Sinovectomia da mão (múltiplas)</t>
  </si>
  <si>
    <t>Transposição de dedo - tratamento cirúrgico</t>
  </si>
  <si>
    <t>Tratamento cirúrgico da polidactilia múltipla e/ou complexa</t>
  </si>
  <si>
    <t>Tratamento cirúrgico da sindactilia múltipla com emprego de expansor - por estágio</t>
  </si>
  <si>
    <t>Tratamento da doença de Kiembuck com transplante vascularizado</t>
  </si>
  <si>
    <t>Tratamento da pseudoartrose do escafóide com transplante ósseo vascularizado e fixação com micro parafuso</t>
  </si>
  <si>
    <t>Biópsia cirúrgica de cintura pélvica</t>
  </si>
  <si>
    <t>Desarticulação interílio abdominal - tratamento cirúrgico</t>
  </si>
  <si>
    <t>Fratura da cintura pélvica - tratamento conservador</t>
  </si>
  <si>
    <t>Fratura/luxação com fixador externo - tratamento cirúrgico</t>
  </si>
  <si>
    <t>Fraturas e/ou luxações do anel pélvico - redução incruenta</t>
  </si>
  <si>
    <t>Fraturas e/ou luxações do anel pélvico (com uma ou mais abordagens) - tratamento cirúrgico</t>
  </si>
  <si>
    <t>Osteomielite  ao nível da pelve - tratamento cirúrgico</t>
  </si>
  <si>
    <t>Osteotomias / artrodeses - tratamento cirúrgico</t>
  </si>
  <si>
    <t>Artrite séptica  - tratamento cirúrgico</t>
  </si>
  <si>
    <t>Artrodese / fratura de acetábulo (ligamentotaxia) com fixador externo</t>
  </si>
  <si>
    <t>Artrodese coxo-femoral em geral - tratamento cirúrgico</t>
  </si>
  <si>
    <t>Artrodiastase de quadril</t>
  </si>
  <si>
    <t>Artroplastia (qualquer técnica ou versão de quadril) - tratamento cirúrgico</t>
  </si>
  <si>
    <t>Artroplastia de quadril infectada (retirada dos componentes) - tratamento cirúrgico</t>
  </si>
  <si>
    <t>Artroplastia de ressecção do quadril (Girdlestone) - tratamento cirúrgico</t>
  </si>
  <si>
    <t>Artroplastia parcial do quadril (tipo Thompson ou qualquer técnica) - tratamento cirúrgico</t>
  </si>
  <si>
    <t>Artrotomia coxo-femoral - tratamento cirúrgico</t>
  </si>
  <si>
    <t>Artrotomia de quadril infectada (incisão e drenagem de artrite séptica) sem retirada de componente - tratamento cirúrgico</t>
  </si>
  <si>
    <t>Biópsia cirúrgica coxo-femoral</t>
  </si>
  <si>
    <t>Desarticulação coxo-femoral - tratamento cirúrgico</t>
  </si>
  <si>
    <t>Epifisiodese com abaixamento do grande trocanter - tratamento cirúrgico</t>
  </si>
  <si>
    <t>Epifisiolistese proximal de fêmur (fixação "in situ") - tratamento cirúrgico</t>
  </si>
  <si>
    <t>Fratura de acetábulo - redução incruenta</t>
  </si>
  <si>
    <t>Fratura de acetábulo (com uma ou mais abordagens) - tratamento cirúrgico</t>
  </si>
  <si>
    <t>Fratura e/ou luxação e/ou avulsão coxo-femoral - redução incruenta</t>
  </si>
  <si>
    <t>Fratura e/ou luxação e/ou avulsão coxo-femoral - tratamento cirúrgico</t>
  </si>
  <si>
    <t>Luxação congênita de quadril (redução cirúrgica e osteotomia) - tratamento cirúrgico</t>
  </si>
  <si>
    <t>Luxação congênita de quadril (redução cirúrgica simples) - tratamento cirúrgico</t>
  </si>
  <si>
    <t>Luxação congênita de quadril (redução incruenta com ou sem tenotomia de adutores)</t>
  </si>
  <si>
    <t>Osteotomia - fixador externo</t>
  </si>
  <si>
    <t>Osteotomias  ao  nível  do  colo ou  região trocanteriana (Sugioka, Martin, Bombelli etc) - tratamento cirúrgico</t>
  </si>
  <si>
    <t>Osteotomias supra-acetabulares (Chiari, Pemberton, "dial", etc) - tratamento cirúrgico</t>
  </si>
  <si>
    <t>Punção-biópsia coxo-femoral-artrocentese</t>
  </si>
  <si>
    <t>Reconstrução de quadril com fixador externo</t>
  </si>
  <si>
    <t>Revisão de artroplastias de quadril com retirada de componentes e implante de prótese</t>
  </si>
  <si>
    <t>Tratamento  de necrose  avascular  por foragem de estaqueamento associada à necrose microcirúrgica  da cabeça femoral - tratamento cirúrgico</t>
  </si>
  <si>
    <t>Alongamento / transporte ósseo / pseudoartrose com fixador externo</t>
  </si>
  <si>
    <t>Alongamento de fêmur - tratamento cirúrgico</t>
  </si>
  <si>
    <t>Amputação ao nível da coxa - tratamento cirúrgico</t>
  </si>
  <si>
    <t>Biópsia cirúrgica de fêmur</t>
  </si>
  <si>
    <t>Correção de deformidade adquirida de fêmur com fixador externo</t>
  </si>
  <si>
    <t>Descolamento epifisário (traumático ou não) - redução incruenta</t>
  </si>
  <si>
    <t>Descolamento epifisário (traumático ou não) - tratamento cirúrgico</t>
  </si>
  <si>
    <t>Encurtamento de fêmur - tratamento cirúrgico</t>
  </si>
  <si>
    <t>Epifisiodese (por segmento) - tratamento cirúrgico</t>
  </si>
  <si>
    <t>Fratura de fêmur - tratamento conservador</t>
  </si>
  <si>
    <t>Fraturas de fêmur - redução incruenta</t>
  </si>
  <si>
    <t>Fraturas de fêmur - tratamento cirúrgico</t>
  </si>
  <si>
    <t>Fraturas,  pseudartroses,  correção  de  deformidades e  alongamentos com fixador externo dinâmico - tratamento cirúrgico</t>
  </si>
  <si>
    <t>Osteomielite de fêmur - tratamento cirúrgico</t>
  </si>
  <si>
    <t>Pseudartroses e/ou osteotomias - tratamento cirúrgico</t>
  </si>
  <si>
    <t>Artrite séptica - tratamento cirúrgico</t>
  </si>
  <si>
    <t>Artrodese de joelho - tratamento cirúrgico</t>
  </si>
  <si>
    <t>Artroplastia total de joelho com implantes - tratamento cirúrgico</t>
  </si>
  <si>
    <t>Biópsia cirúrgica de joelho</t>
  </si>
  <si>
    <t>Desarticulação de joelho - tratamento cirúrgico</t>
  </si>
  <si>
    <t>Epifisites e tendinites - tratamento cirúrgico</t>
  </si>
  <si>
    <t>Fratura de joelho - tratamento conservador</t>
  </si>
  <si>
    <t>Fratura e/ou luxação de patela - tratamento cirúrgico</t>
  </si>
  <si>
    <t>Fratura e/ou luxação de patela (inclusive osteocondral) - redução incruenta</t>
  </si>
  <si>
    <t>Fraturas e/ou luxações ao nível do joelho - redução incruenta</t>
  </si>
  <si>
    <t>Fraturas e/ou luxações ao nível do joelho - tratamento cirúrgico</t>
  </si>
  <si>
    <t>Lesão aguda de ligamento colateral, associada a ligamento cruzado e menisco - tratamento cirúrgico</t>
  </si>
  <si>
    <t>Lesões agudas e/ou luxações de meniscos (1 ou ambos) - tratamento cirúrgico</t>
  </si>
  <si>
    <t>Lesões complexas de joelho (fratura com lesão ligamentar e meniscal) - tratamento cirúrgico</t>
  </si>
  <si>
    <t>Lesões intrínsecas  de  joelho  (lesões  condrais,  osteocondrite dissecante, plica patológica, corpos livres, artrofitose) - tratamento cirúrgico</t>
  </si>
  <si>
    <t>Lesões ligamentares agudas - tratamento cirúrgico</t>
  </si>
  <si>
    <t>Lesões ligamentares agudas - tratamento incruento</t>
  </si>
  <si>
    <t>Lesões ligamentares periféricas crônicas - tratamento cirúrgico</t>
  </si>
  <si>
    <t>Liberação lateral e facectomias - tratamento cirúrgico</t>
  </si>
  <si>
    <t>Meniscorrafia - tratamento cirúrgico</t>
  </si>
  <si>
    <t>Osteotomias ao nível do joelho - tratamento cirúrgico</t>
  </si>
  <si>
    <t>Realinhamentos do aparelho extensor - tratamento cirúrgico</t>
  </si>
  <si>
    <t>Reconstruções ligamentares do pivot central - tratamento cirúrgico</t>
  </si>
  <si>
    <t>Revisões de artroplastia total - tratamento cirúrgico</t>
  </si>
  <si>
    <t>Revisões de realinhamentos do aparelho extensor - tratamento cirúrgico</t>
  </si>
  <si>
    <t>Revisões de reconstruções intra-articulares - tratamento cirúrgico</t>
  </si>
  <si>
    <t>Toalete cirúrgica - correção de joelho flexo - tratamento cirúrgico</t>
  </si>
  <si>
    <t>Tratamento cirúrgico de luxações / artrodese / contraturas com fixador externo</t>
  </si>
  <si>
    <t>Alongamento com fixador dinâmico - tratamento cirúrgico</t>
  </si>
  <si>
    <t>Alongamento dos ossos da perna - tratamento cirúrgico</t>
  </si>
  <si>
    <t>Amputação de perna - tratamento cirúrgico</t>
  </si>
  <si>
    <t>Biópsia cirúrgica de tíbia ou fíbula</t>
  </si>
  <si>
    <t>Correção de deformidade adquirida de tíbia com fixador externo</t>
  </si>
  <si>
    <t>Correção de deformidades congênitas na perna com fixador externo</t>
  </si>
  <si>
    <t>Encurtamento dos ossos da perna - tratamento cirúrgico</t>
  </si>
  <si>
    <t>Epifisiodese de tíbia/fíbula - tratamento cirúrgico</t>
  </si>
  <si>
    <t>Fratura de osso da perna - tratamento conservador</t>
  </si>
  <si>
    <t>Fraturas de fíbula (inclui descolamento epifisário) - redução incruenta</t>
  </si>
  <si>
    <t>Fraturas de fíbula (inclui o descolamento epifisário) - tratamento cirúrgico</t>
  </si>
  <si>
    <t>Fraturas de tíbia associada ou não a fíbula (inclui descolamento epifisário) - tratamento cirúrgico</t>
  </si>
  <si>
    <t>Fraturas de tíbia e fíbula (inclui descolamento epifisário) - redução incruenta</t>
  </si>
  <si>
    <t>Osteomielite dos ossos da perna - tratamento cirúrgico</t>
  </si>
  <si>
    <t>Osteotomias e/ou pseudartroses - tratamento cirúrgico</t>
  </si>
  <si>
    <t>Transposição de fíbula/tíbia - tratamento cirúrgico</t>
  </si>
  <si>
    <t>Tratamento cirúrgico de fraturas de tíbia com fixador externo</t>
  </si>
  <si>
    <t>Amputação ao nível do tornozelo - tratamento cirúrgico</t>
  </si>
  <si>
    <t>Artrite ou osteoartrite - tratamento cirúrgico</t>
  </si>
  <si>
    <t>Artrodese (com ou sem alongamento simultâneo) com fixador externo</t>
  </si>
  <si>
    <t>Artrodese ao nível do tornozelo - tratamento cirúrgico</t>
  </si>
  <si>
    <t>Artroplastia de tornozelo (com implante) - tratamento cirúrgico</t>
  </si>
  <si>
    <t>Artrorrise do tornozelo - tratamento cirúrgico</t>
  </si>
  <si>
    <t>Artrotomia de tornozelo - tratamento cirúrgico</t>
  </si>
  <si>
    <t>Biópsia cirúrgica do tornozelo</t>
  </si>
  <si>
    <t>Fratura de tornozelo - tratamento conservador</t>
  </si>
  <si>
    <t>Fraturas e/ou luxações ao nível do tornozelo - redução incruenta</t>
  </si>
  <si>
    <t>Fraturas e/ou luxações ao nível do tornozelo - tratamento cirúrgico</t>
  </si>
  <si>
    <t>Lesões ligamentares agudas ao nível do tornozelo - tratamento cirúrgico</t>
  </si>
  <si>
    <t>Lesões ligamentares agudas ao nível do tornozelo - tratamento incruento</t>
  </si>
  <si>
    <t>Lesões ligamentares crônicas ao nível do tornozelo - tratamento cirúrgico</t>
  </si>
  <si>
    <t>Osteocondrite de tornozelo - tratamento cirúrgico</t>
  </si>
  <si>
    <t>Pseudartroses ou osteotomias - tratamento cirúrgico</t>
  </si>
  <si>
    <t>Amputação ao nível do pé - tratamento cirúrgico</t>
  </si>
  <si>
    <t>Amputação/desarticulação de pododáctilos (por segmento) - tratamento cirúrgico</t>
  </si>
  <si>
    <t>Artrite ou osteoartrite dos ossos do pé (inclui osteomielite) - tratamento cirúrgico</t>
  </si>
  <si>
    <t>Artrodese de tarso e/ou médio pé - tratamento cirúrgico</t>
  </si>
  <si>
    <t>Artrodese metatarso - falângica ou interfalângica - tratamento cirúrgico</t>
  </si>
  <si>
    <t>Biópsia cirúrgica dos ossos do pé</t>
  </si>
  <si>
    <t>Correção de deformidades do pé com fixador externo dinâmico - tratamento cirúrgico</t>
  </si>
  <si>
    <t>Correção de pé torto congênito com fixador externo</t>
  </si>
  <si>
    <t>Deformidade dos dedos - tratamento cirúrgico</t>
  </si>
  <si>
    <t>Exérese ungueal</t>
  </si>
  <si>
    <t>Fasciotomia ou ressecção de fascia plantar - tratamento cirúrgico</t>
  </si>
  <si>
    <t>Fratura de osso do pé - tratamento conservador</t>
  </si>
  <si>
    <t>Fratura e/ou luxações do pé (exceto antepé) - redução incruenta</t>
  </si>
  <si>
    <t>Fratura e/ou luxações do pé (exceto antepé) - tratamento cirúrgico</t>
  </si>
  <si>
    <t>Fraturas e/ou luxações do antepé - redução incruenta</t>
  </si>
  <si>
    <t>Fraturas e/ou luxações do antepé - tratamento cirúrgico</t>
  </si>
  <si>
    <t>Hallux valgus (um pé) - tratamento cirúrgico</t>
  </si>
  <si>
    <t>Osteotomia ou pseudartrose do tarso e médio pé - tratamento cirúrgico</t>
  </si>
  <si>
    <t>Osteotomia ou pseudartrose dos metatarsos/falanges - tratamento cirúrgico</t>
  </si>
  <si>
    <t>Osteotomias / fraturas com fixador externo</t>
  </si>
  <si>
    <t>Pé plano/pé cavo/coalisão tarsal - tratamento cirúrgico</t>
  </si>
  <si>
    <t>Pé torto congênito (um pé) - tratamento cirúrgico</t>
  </si>
  <si>
    <t>Ressecção de osso do pé - tratamento cirúrgico</t>
  </si>
  <si>
    <t>Retração cicatricial dos dedos</t>
  </si>
  <si>
    <t>Rotura do tendão de Aquiles - tratamento cirúrgico</t>
  </si>
  <si>
    <t>Rotura do tendão de Aquiles - tratamento incruento</t>
  </si>
  <si>
    <t>Tratamento cirúrgico da sindactilia complexa e/ou múltipla</t>
  </si>
  <si>
    <t>Tratamento cirúrgico da sindactilia simples</t>
  </si>
  <si>
    <t>Tratamento cirúrgico de gigantismo</t>
  </si>
  <si>
    <t>Tratamento cirúrgico de linfedema ao nível do pé</t>
  </si>
  <si>
    <t>Tratamento cirúrgico de polidactilia múltipla e/ou complexa</t>
  </si>
  <si>
    <t>Tratamento cirúrgico de polidactilia simples</t>
  </si>
  <si>
    <t>Tratamento cirúrgico do mal perfurante plantar</t>
  </si>
  <si>
    <t>Alongamento</t>
  </si>
  <si>
    <t>Biópsia de músculo</t>
  </si>
  <si>
    <t>Desbridamento cirúrgico de feridas ou extremidades</t>
  </si>
  <si>
    <t>Desinserção ou miotomia</t>
  </si>
  <si>
    <t>Dissecção muscular</t>
  </si>
  <si>
    <t>Drenagem cirúrgica do psoas</t>
  </si>
  <si>
    <t>Fasciotomia</t>
  </si>
  <si>
    <t>Fasciotomia - por compartimento</t>
  </si>
  <si>
    <t>Fasciotomias (descompressivas)</t>
  </si>
  <si>
    <t>Fasciotomias acima do punho</t>
  </si>
  <si>
    <t>Miorrafias</t>
  </si>
  <si>
    <t>Transposição muscular</t>
  </si>
  <si>
    <t>Abertura de bainha tendinosa - tratamento cirúrgico</t>
  </si>
  <si>
    <t>Biópsias cirúrgicas de tendões, bursas e sinóvias</t>
  </si>
  <si>
    <t>Bursectomia - tratamento cirúrgico</t>
  </si>
  <si>
    <t>Cisto sinovial - tratamento cirúrgico</t>
  </si>
  <si>
    <t>Encurtamento de tendão - tratamento cirúrgico</t>
  </si>
  <si>
    <t>Sinovectomia - tratamento cirúrgico</t>
  </si>
  <si>
    <t>Tenoartroplastia para ossos do carpo</t>
  </si>
  <si>
    <t>Tenodese</t>
  </si>
  <si>
    <t>Tenólise no túnel osteofibroso</t>
  </si>
  <si>
    <t>Tenólise/tendonese - tratamento cirúrgico</t>
  </si>
  <si>
    <t>Tenoplastia / enxerto de tendão - tratamento cirúrgico</t>
  </si>
  <si>
    <t>Tenoplastia de tendão em outras regiões</t>
  </si>
  <si>
    <t>Tenorrafia múltipla em outras regiões</t>
  </si>
  <si>
    <t>Tenorrafia no túnel osteofibroso - mais de 2 dígitos</t>
  </si>
  <si>
    <t>Tenorrafia no túnel osteofibroso até 2 dígitos</t>
  </si>
  <si>
    <t>Tenorrafia única em outras regiões</t>
  </si>
  <si>
    <t>Tenossinovectomia de mão ou punho</t>
  </si>
  <si>
    <t>Tenossinovites estenosantes - tratamento cirúrgico</t>
  </si>
  <si>
    <t>Tenossinovites infecciosas - drenagem</t>
  </si>
  <si>
    <t>Tenotomia</t>
  </si>
  <si>
    <t>Transposição de mais de 1 tendão - tratamento cirúrgico</t>
  </si>
  <si>
    <t>Transposição única de tendão</t>
  </si>
  <si>
    <t>Tumores de tendão ou sinovial - tratamento cirúrgico</t>
  </si>
  <si>
    <t>Curetagem ou ressecção em bloco de tumor com reconstrução e enxerto vascularizado</t>
  </si>
  <si>
    <t>Enxerto ósseo</t>
  </si>
  <si>
    <t>Ressecção da lesão com cimentação e osteossíntese</t>
  </si>
  <si>
    <t>Tumor ósseo (ressecção com substituição)</t>
  </si>
  <si>
    <t>Tumor ósseo (ressecção e artrodese)</t>
  </si>
  <si>
    <t>Tumor ósseo (ressecção e cimento)</t>
  </si>
  <si>
    <t>Tumor ósseo (ressecção e enxerto)</t>
  </si>
  <si>
    <t>Tumor ósseo (ressecção segmentar)</t>
  </si>
  <si>
    <t>Tumor ósseo (ressecção simples)</t>
  </si>
  <si>
    <t>Condroplastia (com remoção de corpos livres)</t>
  </si>
  <si>
    <t>Fratura com redução e/ou estabilização da superfície articular - um compartimento #</t>
  </si>
  <si>
    <t>Instabilidade femoro-patelar, release lateral da patela, retencionamento, reforço ou reconstrução do ligamento patelo-femoral medial #</t>
  </si>
  <si>
    <t>Meniscectomia - um menisco</t>
  </si>
  <si>
    <t>Osteocondroplastia - estabilização, ressecção e/ou plastia #</t>
  </si>
  <si>
    <t>Reconstrução, retencionamento ou reforço do ligamento cruzado anterior ou posterior #</t>
  </si>
  <si>
    <t>Reparo ou sutura de um menisco</t>
  </si>
  <si>
    <t>Sinovectomia parcial ou subtotal</t>
  </si>
  <si>
    <t>Sinovectomia total</t>
  </si>
  <si>
    <t>Tratamento cirúrgico da artrofibrose #</t>
  </si>
  <si>
    <t>Fraturas - redução e estabilização de cada superfície</t>
  </si>
  <si>
    <t>Osteocondroplastia - estabilização, ressecção e ou plastia (enxertia) #</t>
  </si>
  <si>
    <t>Reconstrução, retencionamento ou reforço de ligamento</t>
  </si>
  <si>
    <t>Acromioplastia</t>
  </si>
  <si>
    <t>Instabilidade multidirecional</t>
  </si>
  <si>
    <t>Lesão labral</t>
  </si>
  <si>
    <t>Luxação gleno-umeral</t>
  </si>
  <si>
    <t>Ressecção lateral da clavícula</t>
  </si>
  <si>
    <t>Ruptura do manguito rotador</t>
  </si>
  <si>
    <t>Tenotomia da porção longa do bíceps</t>
  </si>
  <si>
    <t>Fraturas: redução e estabilização para cada superfície</t>
  </si>
  <si>
    <t>Sinovectomia  total</t>
  </si>
  <si>
    <t>Osteocondroplastia - estabilização, ressecção e/ou plastia (enxertia)</t>
  </si>
  <si>
    <t>Túnel do carpo - descompressão</t>
  </si>
  <si>
    <t>Condroplastia com sutura labral</t>
  </si>
  <si>
    <t>Desbridamento do labrum ou ligamento redondo com ou sem condroplastia</t>
  </si>
  <si>
    <t>Sinovectomia parcial e/ou remoção de corpos livres</t>
  </si>
  <si>
    <t>Tratamento do impacto femoro-acetabular</t>
  </si>
  <si>
    <t>Colocação de órtese traqueal, traqueobrônquica ou brônquica, por via endoscópica (tubo de silicone ou metálico)</t>
  </si>
  <si>
    <t>Colocação de prótese traqueal ou traqueobrônquica (qualquer via)</t>
  </si>
  <si>
    <t>Fechamento de fístula tráqueo-cutânea</t>
  </si>
  <si>
    <t>Plastia de traqueostoma</t>
  </si>
  <si>
    <t>Punção traqueal</t>
  </si>
  <si>
    <t>Ressecção carinal (traqueobrônquica)</t>
  </si>
  <si>
    <t>Ressecção de tumor traqueal</t>
  </si>
  <si>
    <t>Ressecção de tumor traqueal por videotoracoscopia</t>
  </si>
  <si>
    <t>Traqueoplastia (qualquer via)</t>
  </si>
  <si>
    <t>Traqueorrafia (qualquer via)</t>
  </si>
  <si>
    <t>Traqueorrafia por videotoracoscopia</t>
  </si>
  <si>
    <t>Traqueostomia</t>
  </si>
  <si>
    <t>Traqueostomia com colocação de órtese traqueal ou traqueobrônquica por via cervical</t>
  </si>
  <si>
    <t>Traqueostomia mediastinal</t>
  </si>
  <si>
    <t>Traqueotomia ou fechamento cirúrgico</t>
  </si>
  <si>
    <t>Troca de prótese tráqueo-esofágica</t>
  </si>
  <si>
    <t>Broncoplastia e/ou arterioplastia</t>
  </si>
  <si>
    <t>Broncoplastia e/ou arterioplastia por videotoracoscopia</t>
  </si>
  <si>
    <t>Broncotomia e/ou broncorrafia</t>
  </si>
  <si>
    <t>Broncotomia e/ou broncorrafia por videotoracoscopia</t>
  </si>
  <si>
    <t>Colocação de molde brônquico por toracotomia</t>
  </si>
  <si>
    <t>Bulectomia unilateral</t>
  </si>
  <si>
    <t>Bulectomia unilateral por videotoracoscopia</t>
  </si>
  <si>
    <t>Cirurgia redutora do volume pulmonar unilateral (qualquer técnica)</t>
  </si>
  <si>
    <t>Cisto pulmonar congênito - tratamento cirúrgico</t>
  </si>
  <si>
    <t>Correção de fístula bronco-pleural (qualquer técnica)</t>
  </si>
  <si>
    <t>Drenagem tubular aberta de cavidade pulmonar</t>
  </si>
  <si>
    <t>Drenagem tubular aberta de cavidade pulmonar por videotoracoscopia</t>
  </si>
  <si>
    <t>Embolectomia pulmonar</t>
  </si>
  <si>
    <t>Lobectomia por malformação pulmonar</t>
  </si>
  <si>
    <t>Lobectomia pulmonar</t>
  </si>
  <si>
    <t>Metastasectomia pulmonar unilateral (qualquer técnica)</t>
  </si>
  <si>
    <t>Metastasectomia pulmonar unilateral por videotoracoscopia</t>
  </si>
  <si>
    <t>Pneumonectomia</t>
  </si>
  <si>
    <t>Pneumonectomia de totalização</t>
  </si>
  <si>
    <t>Pneumorrafia</t>
  </si>
  <si>
    <t>Pneumostomia (cavernostomia) com costectomia e estoma cutâneo-cavitário</t>
  </si>
  <si>
    <t>Posicionamento de agulhas radiativas por toracotomia (braquiterapia)</t>
  </si>
  <si>
    <t>Segmentectomia (qualquer técnica)</t>
  </si>
  <si>
    <t>Segmentectomia por videotoracoscopia</t>
  </si>
  <si>
    <t>Tromboendarterectomia pulmonar</t>
  </si>
  <si>
    <t>Biópsia percutânea de pleura por agulha</t>
  </si>
  <si>
    <t>Descorticação pulmonar</t>
  </si>
  <si>
    <t>Descorticação pulmonar por videotoracoscopia</t>
  </si>
  <si>
    <t>Pleurectomia</t>
  </si>
  <si>
    <t>Pleurectomia por videotoracoscopia</t>
  </si>
  <si>
    <t>Pleurodese (qualquer técnica)</t>
  </si>
  <si>
    <t>Pleurodese por video</t>
  </si>
  <si>
    <t>Pleuroscopia</t>
  </si>
  <si>
    <t>Pleuroscopia por vídeo</t>
  </si>
  <si>
    <t>Pleurostomia (aberta)</t>
  </si>
  <si>
    <t>Punção pleural</t>
  </si>
  <si>
    <t>Repleção de cavidade pleural com solução de antibiótico para tratamento de empiema</t>
  </si>
  <si>
    <t>Ressecção de tumor da pleura localizado</t>
  </si>
  <si>
    <t>Ressecção de tumor da pleura localizado por vídeo</t>
  </si>
  <si>
    <t>Retirada de dreno tubular torácico (colocado em outro serviço)</t>
  </si>
  <si>
    <t>Tenda pleural</t>
  </si>
  <si>
    <t>Tenda pleural por vídeo</t>
  </si>
  <si>
    <t>Toracostomia com drenagem pleural fechada</t>
  </si>
  <si>
    <t>Tratamento operatório da hemorragia intrapleural</t>
  </si>
  <si>
    <t>Tratamento operatório da hemorragia intrapleural por  vídeo</t>
  </si>
  <si>
    <t>Biópsia de linfonodos pré-escalênicos ou do confluente venoso</t>
  </si>
  <si>
    <t>Biópsia de tumor do mediastino (qualquer via)</t>
  </si>
  <si>
    <t>Biópsia de tumor do mediastino por vídeo</t>
  </si>
  <si>
    <t>Cisto ou duplicação brônquica ou esôfagica - tratamento cirúrgico</t>
  </si>
  <si>
    <t>Cisto ou duplicação brônquica ou esofágica – tratamento cirúrgico por vídeo</t>
  </si>
  <si>
    <t>Ligadura de artérias brônquicas por toracotomia para controle de hemoptise</t>
  </si>
  <si>
    <t>Ligadura de ducto-torácico (qualquer via)</t>
  </si>
  <si>
    <t>Linfadenectomia mediastinal</t>
  </si>
  <si>
    <t>Linfadenectomia mediastinal por vídeo</t>
  </si>
  <si>
    <t>Mediastinoscopia, via cervical</t>
  </si>
  <si>
    <t>Mediastinoscopia, via cervical por vídeo</t>
  </si>
  <si>
    <t>Mediastinotomia (via paraesternal, transesternal, cervical)</t>
  </si>
  <si>
    <t>Mediastinotomia extrapleural por via posterior</t>
  </si>
  <si>
    <t>Mediastinotomia extrapleural por via posterior por vídeo</t>
  </si>
  <si>
    <t>Pericardiotomia com abertura pleuro-pericárdica (qualquer técnica)</t>
  </si>
  <si>
    <t>Pericardiotomia com abertura pleuro-pericárdica por vídeo</t>
  </si>
  <si>
    <t>Ressecção de bócio intratorácico</t>
  </si>
  <si>
    <t>Ressecção de tumor de mediastino</t>
  </si>
  <si>
    <t>Ressecção de tumor de mediastino por vídeo</t>
  </si>
  <si>
    <t>Retirada de corpo estranho do mediastino</t>
  </si>
  <si>
    <t>Timectomia (qualquer via)</t>
  </si>
  <si>
    <t>Timectomia por vídeo</t>
  </si>
  <si>
    <t>Tratamento da mediastinite (qualquer via)</t>
  </si>
  <si>
    <t>Vagotomia troncular terapêutica por toracotomia</t>
  </si>
  <si>
    <t>Abscesso subfrênico - tratamento cirúrgico</t>
  </si>
  <si>
    <t>Eventração diafragmática - tratamento cirúrgico</t>
  </si>
  <si>
    <t>Hérnia diafragmática - tratamento cirúrgico (qualquer técnica)</t>
  </si>
  <si>
    <t>Ampliação (anel valvar, grandes vasos, átrio, ventrículo)</t>
  </si>
  <si>
    <t>Canal arterial persistente - correção cirúrgica</t>
  </si>
  <si>
    <t>Coarctação da aorta - correção cirúrgica</t>
  </si>
  <si>
    <t>Confecção de bandagem da artéria pulmonar</t>
  </si>
  <si>
    <t>Correção cirúrgica da comunicação interatrial</t>
  </si>
  <si>
    <t>Correção cirúrgica da comunicação interventricular</t>
  </si>
  <si>
    <t>Correção de cardiopatia congênita + cirurgia valvar</t>
  </si>
  <si>
    <t>Correção de cardiopatia congênita + revascularização do miocárdio</t>
  </si>
  <si>
    <t>Redirecionamento do fluxo sanguíneo (com anastomose direta, retalho, tubo)</t>
  </si>
  <si>
    <t>Ressecção (infundíbulo, septo, membranas, bandas)</t>
  </si>
  <si>
    <t>Transposições (vasos, câmaras)</t>
  </si>
  <si>
    <t>Ampliação do anel valvar</t>
  </si>
  <si>
    <t>Cirurgia multivalvar</t>
  </si>
  <si>
    <t>Comissurotomia valvar</t>
  </si>
  <si>
    <t>Plastia valvar</t>
  </si>
  <si>
    <t>Troca valvar</t>
  </si>
  <si>
    <t>Aneurismectomia de VE</t>
  </si>
  <si>
    <t>Revascularização do miocárdio</t>
  </si>
  <si>
    <t>Revascularização do miocárdio + cirurgia valvar</t>
  </si>
  <si>
    <t>Ventriculectomia parcial</t>
  </si>
  <si>
    <t>Cárdio-estimulação transesofágica (CETE), terapêutica ou diagnóstica</t>
  </si>
  <si>
    <t>Implante de desfibrilador interno, placas e eletrodos</t>
  </si>
  <si>
    <t>Implante de estimulador cardíaco artificial multissítio</t>
  </si>
  <si>
    <t>Implante de marca-passo bicameral (gerador + eletrodo atrial e ventricular)</t>
  </si>
  <si>
    <t>Implante de marca-passo monocameral (gerador + eletrodo atrial ou ventricular)</t>
  </si>
  <si>
    <t>Implante de marca-passo temporário à beira do leito</t>
  </si>
  <si>
    <t>Instalação de marca-passo epimiocárdio temporário</t>
  </si>
  <si>
    <t>Recolocação de eletrodo / gerador com ou sem troca de unidades</t>
  </si>
  <si>
    <t>Remoção de cabo-eletrodo de marcapasso e/ou cárdio-desfibrilador implantável com auxílio de dilatador mecânico, laser ou radiofrequência</t>
  </si>
  <si>
    <t>Retirada do sistema (não aplicável na troca do gerador)</t>
  </si>
  <si>
    <t>Troca de gerador</t>
  </si>
  <si>
    <t>Colocação de balão intra-aórtico</t>
  </si>
  <si>
    <t>Colocação de stent na aorta sem CEC</t>
  </si>
  <si>
    <t>Derivação cavo-atrial</t>
  </si>
  <si>
    <t>Instalação do circuito de circulação extracorpórea convencional</t>
  </si>
  <si>
    <t>Instalação do circuito de circulação extracorpórea em crianças de baixo peso (10 kg)</t>
  </si>
  <si>
    <t>Perfusionista</t>
  </si>
  <si>
    <t>Aneurisma de aorta abdominal infra-renal</t>
  </si>
  <si>
    <t>Aneurisma de aorta abdominal supra-renal</t>
  </si>
  <si>
    <t>Aneurisma de aorta-torácica - correção cirúrgica</t>
  </si>
  <si>
    <t>Aneurisma de artérias viscerais</t>
  </si>
  <si>
    <t>Aneurisma de axilar, femoral, poplítea</t>
  </si>
  <si>
    <t>Aneurisma de carótida, subclávia, ilíaca</t>
  </si>
  <si>
    <t>Aneurismas - outros</t>
  </si>
  <si>
    <t>Aneurismas torácicos ou tóraco-abdominais - correção cirúrgica</t>
  </si>
  <si>
    <t>Angioplastia transluminal transoperatória - por artéria</t>
  </si>
  <si>
    <t>Artéria hipogástrica - unilateral - qualquer técnica</t>
  </si>
  <si>
    <t>Artéria mesentérica inferior - qualquer técnica</t>
  </si>
  <si>
    <t>Artéria mesentérica superior - qualquer técnica</t>
  </si>
  <si>
    <t>Artéria renal bilateral revascularização</t>
  </si>
  <si>
    <t>Arterioplastia da femoral profunda (profundoplastia)</t>
  </si>
  <si>
    <t>Cateterismo da artéria radial - para PAM</t>
  </si>
  <si>
    <t>Correção das dissecções da aorta</t>
  </si>
  <si>
    <t>Endarterectomia aorto-ilíaca</t>
  </si>
  <si>
    <t>Endarterectomia carotídea - cada segmento arterial tratado</t>
  </si>
  <si>
    <t>Endarterectomia ilíaco-femoral</t>
  </si>
  <si>
    <t>Ligadura de carótida ou ramos</t>
  </si>
  <si>
    <t>Ponte aorto-bifemoral</t>
  </si>
  <si>
    <t>Ponte aorto-biilíaca</t>
  </si>
  <si>
    <t>Ponte aorto-femoral - unilateral</t>
  </si>
  <si>
    <t>Ponte aorto-ilíaca - unilateral</t>
  </si>
  <si>
    <t>Ponte axilo-bifemoral</t>
  </si>
  <si>
    <t>Ponte axilo-femoral</t>
  </si>
  <si>
    <t>Ponte distal</t>
  </si>
  <si>
    <t>Ponte fêmoro poplítea proximal</t>
  </si>
  <si>
    <t>Ponte fêmoro-femoral cruzada</t>
  </si>
  <si>
    <t>Ponte fêmoro-femoral ipsilateral</t>
  </si>
  <si>
    <t>Ponte subclávio bifemoral</t>
  </si>
  <si>
    <t>Ponte subclávio femoral</t>
  </si>
  <si>
    <t>Pontes aorto-cervicais ou endarterectomias dos troncos supra-aórticos</t>
  </si>
  <si>
    <t>Pontes transcervicais - qualquer tipo</t>
  </si>
  <si>
    <t>Preparo de veia autóloga para remendos vasculares</t>
  </si>
  <si>
    <t>Reoperação de aorta abdominal</t>
  </si>
  <si>
    <t>Retirada de enxerto infectado em posição não aórtica</t>
  </si>
  <si>
    <t>Revascularização aorto-femoral - unilateral</t>
  </si>
  <si>
    <t>Revascularização arterial de membro superior</t>
  </si>
  <si>
    <t>Tratamento cirúrgico da isquemia cerebral</t>
  </si>
  <si>
    <t>Tratamento cirúrgico de síndrome vértebro basilar</t>
  </si>
  <si>
    <t>Tratamento cirúrgico de tumor carotídeo</t>
  </si>
  <si>
    <t>Tronco celíaco - qualquer técnica</t>
  </si>
  <si>
    <t>Cirurgia de restauração venosa com pontes em cavidades</t>
  </si>
  <si>
    <t>Cirurgia de restauração venosa com pontes nos membros</t>
  </si>
  <si>
    <t>Cura cirúrgica da impotência coeundi venosa</t>
  </si>
  <si>
    <t>Cura cirúrgica de hipertensão portal - qualquer tipo</t>
  </si>
  <si>
    <t>Fulguração de telangiectasias (por grupo)</t>
  </si>
  <si>
    <t>Implante de filtro de veia cava</t>
  </si>
  <si>
    <t>Interrupção cirúrgica veia cava inferior</t>
  </si>
  <si>
    <t>Tratamento cirúrgico de varizes com lipodermatoesclerose ou úlcera (um membro)</t>
  </si>
  <si>
    <t>Trombectomia venosa</t>
  </si>
  <si>
    <t>Valvuloplastia ou interposição de segmento valvulado venoso</t>
  </si>
  <si>
    <t>Varizes - ressecção de colaterais com anestesia local em consultório / ambulatório (por grupo de até 3 vasos)</t>
  </si>
  <si>
    <t>Varizes - tratamento cirúrgico de dois membros</t>
  </si>
  <si>
    <t>Varizes - tratamento cirúrgico de um membro</t>
  </si>
  <si>
    <t>Fístula aorto-cava, reno-cava ou ílio-ilíaca</t>
  </si>
  <si>
    <t>Fístula arteriovenosa - com enxerto</t>
  </si>
  <si>
    <t>Fístula arteriovenosa cervical ou cefálica extracraniana</t>
  </si>
  <si>
    <t>Fístula arteriovenosa congênita - cirurgia radical</t>
  </si>
  <si>
    <t>Fístula arteriovenosa congênita - reintervenção</t>
  </si>
  <si>
    <t>Fístula arteriovenosa congênita para redução de fluxo</t>
  </si>
  <si>
    <t>Fístula arteriovenosa direta</t>
  </si>
  <si>
    <t>Fístula arteriovenosa dos grandes vasos intratorácicos</t>
  </si>
  <si>
    <t>Fístula arteriovenosa dos membros</t>
  </si>
  <si>
    <t>Tromboembolectomia de fístula arteriovenosa</t>
  </si>
  <si>
    <t>Hemodepuração de casos agudos (sessão hemodiálise, hemofiltração, hemodiafiltração isolada, plasmaferese ou hemoperfusão) - até 12 horas</t>
  </si>
  <si>
    <t>Hemodepuração de casos agudos (sessão hemodiálise, hemofiltração, hemodiafiltração isolada, plasmaferese ou hemoperfusão) - até 4 horas ou fração</t>
  </si>
  <si>
    <t>Hemodiálise contínua (12h)</t>
  </si>
  <si>
    <t>Hemodiálise crônica (por sessão)</t>
  </si>
  <si>
    <t>Aneurisma roto ou trombosado de aorta abdominal abaixo da artéria renal</t>
  </si>
  <si>
    <t>Aneurismas rotos ou trombosados - outros</t>
  </si>
  <si>
    <t>Aneurismas rotos ou trombosados de aorta abdominal acima da artéria renal</t>
  </si>
  <si>
    <t>Aneurismas rotos ou trombosados de artérias viscerais</t>
  </si>
  <si>
    <t>Aneurismas rotos ou trombosados de axilar, femoral, poplítea</t>
  </si>
  <si>
    <t>Aneurismas rotos ou trombosados de carótida, subclávia, ilíaca</t>
  </si>
  <si>
    <t>Aneurismas rotos ou trombosados torácicos ou tóraco-abdominais</t>
  </si>
  <si>
    <t>Embolectomia ou tromboembolectomia arterial</t>
  </si>
  <si>
    <t>Exploração vascular em traumas de outros segmentos</t>
  </si>
  <si>
    <t>Exploração vascular em traumas torácicos e abdominais</t>
  </si>
  <si>
    <t>Lesões vasculares cervicais e cérvico-torácicas</t>
  </si>
  <si>
    <t>Lesões vasculares de membro inferior ou superior - unilateral</t>
  </si>
  <si>
    <t>Lesões vasculares intra-abdominais</t>
  </si>
  <si>
    <t>Lesões vasculares traumáticas intratorácicas</t>
  </si>
  <si>
    <t>Avaliação fisiológica da gravidade de obstruções (cateter ou guia)</t>
  </si>
  <si>
    <t>Biópsia endomiocárdica</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</si>
  <si>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</si>
  <si>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</si>
  <si>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</si>
  <si>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</si>
  <si>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</si>
  <si>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</si>
  <si>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</si>
  <si>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eletrofisiológico - mapeamento eletro-eletrônico tridimensional - do sistema de condução com ou sem ação farmacológica</t>
  </si>
  <si>
    <t>Estudo hemodinâmico de cardiopatias congênitas e/ou valvopatias  com  ou  sem  cinecoronariografia  ou oximetria</t>
  </si>
  <si>
    <t>Estudo ultrassonográfico intravascular</t>
  </si>
  <si>
    <t>Mapeamento de feixes anômalos e focos ectópicos por eletrofisiologia intracavitária, com provas</t>
  </si>
  <si>
    <t>Ablação de circuito arritmogênico por cateter de radiofrequência</t>
  </si>
  <si>
    <t>Angioplastia transluminal da aorta ou ramos ou da artéria pulmonar e ramos (por vaso)</t>
  </si>
  <si>
    <t>Angioplastia transluminal percutânea de bifurcação e de tronco com implante de stent</t>
  </si>
  <si>
    <t>Angioplastia transluminal percutânea de múltiplos vasos, com implante de stent</t>
  </si>
  <si>
    <t>Angioplastia transluminal percutânea por balão (1 vaso)</t>
  </si>
  <si>
    <t>Atriosseptostomia por balão</t>
  </si>
  <si>
    <t>Atriosseptostomia por lâmina</t>
  </si>
  <si>
    <t>Colocação de cateter intracavitário para monitorização hemodinâmica</t>
  </si>
  <si>
    <t>Emboloterapia</t>
  </si>
  <si>
    <t>Implante de prótese intravascular na aorta/pulmonar ou ramos com ou sem angioplastia</t>
  </si>
  <si>
    <t>Implante de stent coronário com ou sem angioplastia por balão concomitante (1 vaso)</t>
  </si>
  <si>
    <t>Infusão seletiva intravascular de enzimas trombolíticas</t>
  </si>
  <si>
    <t>Oclusão percutânea de "shunts" intracardíacos</t>
  </si>
  <si>
    <t>Oclusão percutânea de fístula e/ou conexões sistêmico pulmonares</t>
  </si>
  <si>
    <t>Oclusão percutânea do canal arterial</t>
  </si>
  <si>
    <t>Punção saco pericárdico com introdução de cateter multipolar no espaço pericárdico</t>
  </si>
  <si>
    <t>Punção transeptal com introdução de cateter multipolar nas camaras esquerdas e/ou veias pulmonares</t>
  </si>
  <si>
    <t>Recanalização arterial no IAM - angioplastia primária - com implante de stent com ou sem suporte circulatório (balão intra-órtico)</t>
  </si>
  <si>
    <t>Recanalização mecânica do IAM (angioplastia primária com balão)</t>
  </si>
  <si>
    <t>Retirada percutânea de corpos estranhos vasculares</t>
  </si>
  <si>
    <t>Tratamento percutâneo do aneurisma/dissecção da aorta</t>
  </si>
  <si>
    <t>Valvoplastia percutânea por via arterial ou venosa</t>
  </si>
  <si>
    <t>Valvoplastia percutânea por via transeptal</t>
  </si>
  <si>
    <t>Confecção de fístula AV para hemodiálise</t>
  </si>
  <si>
    <t>Dissecção de vaso umbilical com colocação de cateter</t>
  </si>
  <si>
    <t>Dissecção de veia com colocação cateter venoso</t>
  </si>
  <si>
    <t>Dissecção de veia em RN ou lactente</t>
  </si>
  <si>
    <t>Implante cirúrgico de cateter de longa permanência para NPP, QT ou para Hemodepuração</t>
  </si>
  <si>
    <t>Implante de cateter venoso central por punção, para NPP, QT, Hemodepuração ou para infusão de soros/drogas</t>
  </si>
  <si>
    <t>Instalação de cateter para monitorização hemodinâmica à beira do leito (Suan-Ganz)</t>
  </si>
  <si>
    <t>Instalação de circuito para assistência mecânica circulatória prolongada (toracotomia)</t>
  </si>
  <si>
    <t>Manutenção de circuito para assistência mecânica circulatória prolongada - período de 6 horas</t>
  </si>
  <si>
    <t>Retirada cirúrgica de cateter de longa permanência para NPP, QT ou para Hemodepuração</t>
  </si>
  <si>
    <t>Retirada/desativação  de fístula AV para hemodiálise</t>
  </si>
  <si>
    <t>Anastomose linfovenosa</t>
  </si>
  <si>
    <t>Doença de Hodgkin - estadiamento cirúrgico</t>
  </si>
  <si>
    <t>Linfadenectomia cervical</t>
  </si>
  <si>
    <t>Linfadenectomia inguinal ou ilíaca</t>
  </si>
  <si>
    <t>Linfadenectomia pélvica</t>
  </si>
  <si>
    <t>Linfadenectomia pélvica laparoscópica</t>
  </si>
  <si>
    <t>Linfadenectomia retroperitoneal</t>
  </si>
  <si>
    <t>Linfadenectomia retroperitoneal laparoscópica</t>
  </si>
  <si>
    <t>Linfangioplastia</t>
  </si>
  <si>
    <t>Linfedema - ressecção parcial</t>
  </si>
  <si>
    <t>Linfedema - ressecção total</t>
  </si>
  <si>
    <t>Linfedema genital - ressecção</t>
  </si>
  <si>
    <t>Marsupialização de linfocele</t>
  </si>
  <si>
    <t>Marsupialização laparoscópica de linfocele</t>
  </si>
  <si>
    <t>Punção biópsia ganglionar</t>
  </si>
  <si>
    <t>Correção cirúrgica das arritmias</t>
  </si>
  <si>
    <t>Drenagem do pericárdio</t>
  </si>
  <si>
    <t>Drenagem do pericárdio por vídeo</t>
  </si>
  <si>
    <t>Pericardiocentese</t>
  </si>
  <si>
    <t>Pericardiotomia / Pericardiectomia</t>
  </si>
  <si>
    <t>Pericardiotomia / Pericardiectomia por vídeo</t>
  </si>
  <si>
    <t>Hipotermia profunda com ou sem parada circulatória total</t>
  </si>
  <si>
    <t>Biópsia do miocárdio</t>
  </si>
  <si>
    <t>Cardiotomia (ferimento, corpo estranho, exploração)</t>
  </si>
  <si>
    <t>Retirada de tumores intracardíacos</t>
  </si>
  <si>
    <t>Atresia de esôfago com fístula traqueal - tratamento cirúrgico</t>
  </si>
  <si>
    <t>Atresia de esôfago sem fístula (dupla estomia) - tratamento cirúrgico</t>
  </si>
  <si>
    <t>Autotransplante com microcirurgia</t>
  </si>
  <si>
    <t>Dissecção do esôfago torácico (qualquer técnica)</t>
  </si>
  <si>
    <t>Esofagectomia distal com toracotomia</t>
  </si>
  <si>
    <t>Esofagectomia distal sem toracotomia</t>
  </si>
  <si>
    <t>Esofagectomia subtotal com linfadenectomia com ou sem toracotomia</t>
  </si>
  <si>
    <t>Esofagoplastia (coloplastia)</t>
  </si>
  <si>
    <t>Esofagoplastia (gastroplastia)</t>
  </si>
  <si>
    <t>Esofagorrafia cervical</t>
  </si>
  <si>
    <t>Esofagorrafia torácica</t>
  </si>
  <si>
    <t>Esofagorrafia torácica por videotoracoscopia</t>
  </si>
  <si>
    <t>Esofagostomia</t>
  </si>
  <si>
    <t>Estenose de esôfago - tratamento cirúrgico via torácica</t>
  </si>
  <si>
    <t>Faringo-laringo-esofagectomia total com ou sem toracotomia</t>
  </si>
  <si>
    <t>Fístula tráqueo esofágica - tratamento cirúrgico via cervical</t>
  </si>
  <si>
    <t>Fístula tráqueo esofágica - tratamento cirúrgico via torácica</t>
  </si>
  <si>
    <t>Reconstrução do esôfago cervical e torácico com transplante segmentar de intestino</t>
  </si>
  <si>
    <t>Reconstrução do esôfago cervical ou torácico, com transplante de intestino</t>
  </si>
  <si>
    <t>Refluxo gastroesofágico - tratamento cirúrgico (Hérnia de hiato)</t>
  </si>
  <si>
    <t>Refluxo gastroesofágico - tratamento cirúrgico (Hérnia de hiato) por videolaparoscopia</t>
  </si>
  <si>
    <t>Reintervenção sobre a transição esôfago gástrica</t>
  </si>
  <si>
    <t>Reintervenção sobre a transição esôfago gástrica por videolaparoscopia</t>
  </si>
  <si>
    <t>Ressecção do esôfago cervical e/ou torácico e transplante com microcirurgia</t>
  </si>
  <si>
    <t>Substituição esofágica - cólon ou tubo gástrico</t>
  </si>
  <si>
    <t>Tratamento cirúrgico conservador do megaesofago</t>
  </si>
  <si>
    <t>Tratamento cirúrgico conservador do megaesofago por videolaparoscopia</t>
  </si>
  <si>
    <t>Tratamento cirúrgico das varizes esofágicas</t>
  </si>
  <si>
    <t>Tratamento cirúrgico do divertículo esofágico</t>
  </si>
  <si>
    <t>Tratamento cirúrgico do divertículo faringoesofágico</t>
  </si>
  <si>
    <t>Tunelização esofágica</t>
  </si>
  <si>
    <t>Colocação de banda gástrica</t>
  </si>
  <si>
    <t>Colocação de banda gástrica por videolaparoscopia</t>
  </si>
  <si>
    <t>Conversão de anastomose gastrojejunal (qualquer técnica)</t>
  </si>
  <si>
    <t>Degastrogastrectomia com vagotomia</t>
  </si>
  <si>
    <t>Degastrogastrectomia sem vagotomia</t>
  </si>
  <si>
    <t>Gastrectomia parcial com linfadenectomia</t>
  </si>
  <si>
    <t>Gastrectomia parcial com linfadenectomia por videolaparoscopia</t>
  </si>
  <si>
    <t>Gastrectomia parcial com vagotomia</t>
  </si>
  <si>
    <t>Gastrectomia parcial com vagotomia por videolaparoscopia</t>
  </si>
  <si>
    <t>Gastrectomia parcial sem vagotomia</t>
  </si>
  <si>
    <t>Gastrectomia parcial sem vagotomia por videolaparoscopia</t>
  </si>
  <si>
    <t>Gastrectomia polar superior com reconstrução jejunal com toracotomia</t>
  </si>
  <si>
    <t>Gastrectomia polar superior com reconstrução jejunal sem toracotomia</t>
  </si>
  <si>
    <t>Gastrectomia total com linfadenectomia</t>
  </si>
  <si>
    <t>Gastrectomia total com linfadenectomia por videolaparoscopia</t>
  </si>
  <si>
    <t>Gastrectomia total via abdominal</t>
  </si>
  <si>
    <t>Gastrectomia total via abdominal por videolaparoscopia</t>
  </si>
  <si>
    <t>Gastroenteroanastomose</t>
  </si>
  <si>
    <t>Gastroplastia para obesidade mórbida - qualquer técnica</t>
  </si>
  <si>
    <t>Gastroplastia para obesidade mórbida por videolaparoscopia</t>
  </si>
  <si>
    <t>Gastrorrafia</t>
  </si>
  <si>
    <t>Gastrostomia confecção / fechamento</t>
  </si>
  <si>
    <t>Gastrotomia com sutura de varizes</t>
  </si>
  <si>
    <t>Gastrotomia para qualquer finalidade</t>
  </si>
  <si>
    <t>Gastrotomia para retirada de CE ou lesão isolada</t>
  </si>
  <si>
    <t>Membrana antral - tratamento cirúrgico</t>
  </si>
  <si>
    <t>Piloroplastia</t>
  </si>
  <si>
    <t>Tratamento cirúrgico das varizes gástricas</t>
  </si>
  <si>
    <t>Vagotomia com operação de drenagem</t>
  </si>
  <si>
    <t>Vagotomia gástrica proximal ou superseletiva com duodenoplastia (operação de drenagem)</t>
  </si>
  <si>
    <t>Vagotomia superseletiva ou vagotomia gástrica proximal</t>
  </si>
  <si>
    <t>Vagotomia superseletiva ou vagotomia gástrica proximal por videolaparoscopia</t>
  </si>
  <si>
    <t>Amputação abdômino-perineal do reto (completa)</t>
  </si>
  <si>
    <t>Amputação abdômino-perineal do reto (completa) por videolaparoscopia</t>
  </si>
  <si>
    <t>Amputação do reto por procidência</t>
  </si>
  <si>
    <t>Anomalia anorretal - correção via sagital posterior</t>
  </si>
  <si>
    <t>Anomalia anorretal - tratamento cirúrgico via abdômino-perineal</t>
  </si>
  <si>
    <t>Anomalia anorretal - tratamento cirúrgico via perineal</t>
  </si>
  <si>
    <t>Anorretomiomectomia</t>
  </si>
  <si>
    <t>Apendicectomia</t>
  </si>
  <si>
    <t>Apendicectomia por videolaparoscopia</t>
  </si>
  <si>
    <t>Apple-Peel - tratamento cirúrgico</t>
  </si>
  <si>
    <t>Atresia de cólon - tratamento cirúrgico</t>
  </si>
  <si>
    <t>Atresia de duodeno - tratamento cirúrgico</t>
  </si>
  <si>
    <t>Atresia jejunal distal ou ileal - tratamento cirúrgico</t>
  </si>
  <si>
    <t>Atresia jejunal proximal - tratamento cirúrgico</t>
  </si>
  <si>
    <t>Cirurgia de abaixamento - qualquer técnica</t>
  </si>
  <si>
    <t>Cirurgia de abaixamento por videolaparoscopia</t>
  </si>
  <si>
    <t>Cirurgia de acesso posterior</t>
  </si>
  <si>
    <t>Cisto mesentérico - tratamento cirúrgico</t>
  </si>
  <si>
    <t>Cisto mesentérico - tratamento cirúrgico por videolaparoscopia</t>
  </si>
  <si>
    <t>Colectomia parcial com colostomia</t>
  </si>
  <si>
    <t>Colectomia parcial com colostomia por videolaparoscopia</t>
  </si>
  <si>
    <t>Colectomia parcial sem colostomia</t>
  </si>
  <si>
    <t>Colectomia parcial sem colostomia por videolaparoscopia</t>
  </si>
  <si>
    <t>Colectomia total com íleo-reto-anastomose</t>
  </si>
  <si>
    <t>Colectomia total com íleo-reto-anastomose por videolaparoscopia</t>
  </si>
  <si>
    <t>Colectomia total com ileostomia</t>
  </si>
  <si>
    <t>Colectomia total com ileostomia por videolaparoscopia</t>
  </si>
  <si>
    <t>Colocação de sonda enteral</t>
  </si>
  <si>
    <t>Colostomia ou enterostomia</t>
  </si>
  <si>
    <t>Colotomia e colorrafia</t>
  </si>
  <si>
    <t>Distorção de volvo por laparotomia</t>
  </si>
  <si>
    <t>Distorção de volvo por via endoscópica</t>
  </si>
  <si>
    <t>Distorção de volvo por videolaparoscopia</t>
  </si>
  <si>
    <t>Divertículo de Meckel - exérese</t>
  </si>
  <si>
    <t>Divertículo de Meckel - exérese por videolaparoscopia</t>
  </si>
  <si>
    <t>Duplicação do tubo digestivo - tratamento cirúrgico</t>
  </si>
  <si>
    <t>Enterectomia segmentar</t>
  </si>
  <si>
    <t>Enterectomia segmentar por videolaparoscopia</t>
  </si>
  <si>
    <t>Entero-anastomose - qualquer segmento</t>
  </si>
  <si>
    <t>Entero-anastomose (qualquer segmento) por videolaparoscopia</t>
  </si>
  <si>
    <t>Enterocolite necrotizante - tratamento cirúrgico</t>
  </si>
  <si>
    <t>Enteropexia - qualquer segmento</t>
  </si>
  <si>
    <t>Enteropexia (qualquer segmento) por videolaparoscopia</t>
  </si>
  <si>
    <t>Enterotomia e/ou enterorrafia de qualquer segmento (por sutura ou ressecção)</t>
  </si>
  <si>
    <t>Esporão retal - ressecção</t>
  </si>
  <si>
    <t>Esvaziamento pélvico anterior ou posterior</t>
  </si>
  <si>
    <t>Esvaziamento pélvico anterior ou posterior por videolaparoscopia</t>
  </si>
  <si>
    <t>Esvaziamento pélvico total</t>
  </si>
  <si>
    <t>Esvaziamento pélvico total por videolaparoscopia</t>
  </si>
  <si>
    <t>Fecaloma - remoção manual</t>
  </si>
  <si>
    <t>Fechamento de colostomia ou enterostomia</t>
  </si>
  <si>
    <t>Fixação do reto por via abdominal</t>
  </si>
  <si>
    <t>Fixação do reto por via abdominal por videolaparoscopia</t>
  </si>
  <si>
    <t>Íleo meconial - tratamento cirúrgico</t>
  </si>
  <si>
    <t>Invaginação intestinal - ressecção</t>
  </si>
  <si>
    <t>Invaginação intestinal sem ressecção - tratamento cirúrgico</t>
  </si>
  <si>
    <t>Má-rotação intestinal - tratamento cirúrgico</t>
  </si>
  <si>
    <t>Megacólon congênito - tratamento cirúrgico</t>
  </si>
  <si>
    <t>Membrana duodenal - tratamento cirúrgico</t>
  </si>
  <si>
    <t>Pâncreas anular - tratamento cirúrgico</t>
  </si>
  <si>
    <t>Perfuração duodenal ou delgado - tratamento cirúrgico</t>
  </si>
  <si>
    <t>Piloromiotomia</t>
  </si>
  <si>
    <t>Procidência do reto - redução manual</t>
  </si>
  <si>
    <t>Proctocolectomia total</t>
  </si>
  <si>
    <t>Proctocolectomia total com reservatório ileal</t>
  </si>
  <si>
    <t>Proctocolectomia total com reservatório ileal por videolaparoscopia</t>
  </si>
  <si>
    <t>Proctocolectomia total por videolaparoscopia</t>
  </si>
  <si>
    <t>Ressecção total de intestino delgado</t>
  </si>
  <si>
    <t>Retossigmoidectomia abdominal</t>
  </si>
  <si>
    <t>Retossigmoidectomia abdominal por videolaparoscopia</t>
  </si>
  <si>
    <t>Tumor anorretal - ressecção anorretal, tratamento cirúrgico</t>
  </si>
  <si>
    <t>Abscesso anorretal - drenagem</t>
  </si>
  <si>
    <t>Cerclagem anal</t>
  </si>
  <si>
    <t>Corpo estranho do reto - retirada</t>
  </si>
  <si>
    <t>Criptectomia (única ou múltipla)</t>
  </si>
  <si>
    <t>Dilatação digital ou instrumental do ânus e/ou do reto</t>
  </si>
  <si>
    <t>Esfincteroplastia anal (qualquer técnica)</t>
  </si>
  <si>
    <t>Esfincterotomia</t>
  </si>
  <si>
    <t>Estenose anal - tratamento cirúrgico (qualquer técnica)</t>
  </si>
  <si>
    <t>Excisão de plicoma</t>
  </si>
  <si>
    <t>Fissurectomia com ou sem esfincterotomia</t>
  </si>
  <si>
    <t>Fístula reto-vaginal e fístula anal em ferradura - tratamento cirúrgico via perineal</t>
  </si>
  <si>
    <t>Fistulectomia anal em dois tempos</t>
  </si>
  <si>
    <t>Fistulectomia anal em ferradura</t>
  </si>
  <si>
    <t>Fistulectomia anal em um tempo</t>
  </si>
  <si>
    <t>Fistulectomia anorretal com abaixamento mucoso</t>
  </si>
  <si>
    <t>Fistulectomia perineal</t>
  </si>
  <si>
    <t>Hemorróidas - ligadura elástica (por sessão)</t>
  </si>
  <si>
    <t>Hemorróidas - tratamento esclerosante (por sessão)</t>
  </si>
  <si>
    <t>Hemorroidectomia aberta ou fechada, com ou sem esfincterotomia, sem grampeador</t>
  </si>
  <si>
    <t>Laceração anorretal - tratamento cirúrgico por via perineal</t>
  </si>
  <si>
    <t>Lesão anal - eletrocauterização</t>
  </si>
  <si>
    <t>Papilectomia (única ou múltipla)</t>
  </si>
  <si>
    <t>Pólipo retal - ressecção endoanal</t>
  </si>
  <si>
    <t>Prolapso retal - esclerose (por sessão)</t>
  </si>
  <si>
    <t>Prolapso retal - tratamento cirúrgico perineal</t>
  </si>
  <si>
    <t>Prurido anal - tratamento cirúrgico</t>
  </si>
  <si>
    <t>Reconstituição de esfíncter anal por plástica muscular (qualquer técnica)</t>
  </si>
  <si>
    <t>Reconstrução total anoperineal</t>
  </si>
  <si>
    <t>Tratamento cirúrgico de retocele (colpoperineoplastia posteior)</t>
  </si>
  <si>
    <t>Trombose hemorroidária - exérese</t>
  </si>
  <si>
    <t>Abscesso hepático - drenagem cirúrgica (até 3 fragmentos)</t>
  </si>
  <si>
    <t>Abscesso hepático - drenagem cirúrgica por videolaparoscopia</t>
  </si>
  <si>
    <t>Alcoolização percutânea dirigida de tumor hepático</t>
  </si>
  <si>
    <t>Anastomose biliodigestiva intra-hepática</t>
  </si>
  <si>
    <t>Atresia de vias biliares - tratamento cirúrgico</t>
  </si>
  <si>
    <t>Biópsia hepática por laparotomia (acima de 3 fragmentos)</t>
  </si>
  <si>
    <t>Biópsia hepática por laparotomia (até 3 fragmentos)</t>
  </si>
  <si>
    <t>Biópsia hepática por videolaparoscopia</t>
  </si>
  <si>
    <t>Biópsia hepática transparietal (acima de 3 fragmentos)</t>
  </si>
  <si>
    <t>Biópsia hepática transparietal (até 3 fragmentos)</t>
  </si>
  <si>
    <t>Cisto de colédoco - tratamento cirúrgico</t>
  </si>
  <si>
    <t>Colecistectomia com colangiografia</t>
  </si>
  <si>
    <t>Colecistectomia com colangiografia por videolaparoscopia</t>
  </si>
  <si>
    <t>Colecistectomia com fístula biliodigestiva</t>
  </si>
  <si>
    <t>Colecistectomia com fístula biliodigestiva por videolaparoscopia</t>
  </si>
  <si>
    <t>Colecistectomia sem colangiografia</t>
  </si>
  <si>
    <t>Colecistectomia sem colangiografia por videolaparoscopia</t>
  </si>
  <si>
    <t>Colecistojejunostomia</t>
  </si>
  <si>
    <t>Colecistostomia</t>
  </si>
  <si>
    <t>Colédoco ou hepático-jejunostomia (qualquer técnica)</t>
  </si>
  <si>
    <t>Colédoco ou hepático-jejunostomia por videolaparoscopia</t>
  </si>
  <si>
    <t>Colédoco ou hepaticoplastia</t>
  </si>
  <si>
    <t>Colédoco-duodenostomia</t>
  </si>
  <si>
    <t>Colédoco-duodenostomia por videolaparoscopia</t>
  </si>
  <si>
    <t>Coledocoscopia intra-operatória</t>
  </si>
  <si>
    <t>Coledocotomia ou coledocostomia com colecistectomia</t>
  </si>
  <si>
    <t>Coledocotomia ou coledocostomia sem colecistectomia</t>
  </si>
  <si>
    <t>Derivação porto sistêmica</t>
  </si>
  <si>
    <t>Desconexão ázigos - portal com esplenectomia</t>
  </si>
  <si>
    <t>Desconexão ázigos - portal com esplenectomia por videolaparoscopia</t>
  </si>
  <si>
    <t>Desconexão ázigos - portal sem esplenectomia</t>
  </si>
  <si>
    <t>Desvascularização hepática</t>
  </si>
  <si>
    <t>Drenagem biliar trans-hepática</t>
  </si>
  <si>
    <t>Enucleação de metástases hepáticas</t>
  </si>
  <si>
    <t>Hepatorrafia</t>
  </si>
  <si>
    <t>Hepatorrafia complexa com lesão de estruturas vasculares biliares</t>
  </si>
  <si>
    <t>Laparotomia para implantação cirúrgica de cateter arterial visceral para quimioterapia</t>
  </si>
  <si>
    <t>Lobectomia hepática direita</t>
  </si>
  <si>
    <t>Lobectomia hepática esquerda</t>
  </si>
  <si>
    <t>Papilotomia transduodenal</t>
  </si>
  <si>
    <t>Punção hepática para drenagem de abscessos</t>
  </si>
  <si>
    <t>Ressecção de cisto hepático com hepatectomia</t>
  </si>
  <si>
    <t>Ressecção de cisto hepático sem hepatectomia</t>
  </si>
  <si>
    <t>Ressecção de tumor de vesícula ou da via biliar com hepatectomia</t>
  </si>
  <si>
    <t>Ressecção de tumor de vesícula ou da via biliar sem hepatectomia</t>
  </si>
  <si>
    <t>Segmentectomia hepática</t>
  </si>
  <si>
    <t>Sequestrectomia hepática</t>
  </si>
  <si>
    <t>Tratamento cirúrgico de estenose cicatricial das vias biliares</t>
  </si>
  <si>
    <t>Trissegmentectomias</t>
  </si>
  <si>
    <t>Biópsia de pâncreas por laparotomia</t>
  </si>
  <si>
    <t>Biópsia de pâncreas por punção dirigida</t>
  </si>
  <si>
    <t>Enucleação de tumores pancreáticos</t>
  </si>
  <si>
    <t>Enucleação de tumores pancreáticos por videolaparoscopia</t>
  </si>
  <si>
    <t>Hipoglicemia - tratamento cirúrgico (pancreatotomia parcial ou total)</t>
  </si>
  <si>
    <t>Pancreatectomia corpo caudal com preservação do baço</t>
  </si>
  <si>
    <t>Pancreatectomia parcial ou sequestrectomia</t>
  </si>
  <si>
    <t>Pancreato-duodenectomia com linfadenectomia</t>
  </si>
  <si>
    <t>Pancreato-enterostomia</t>
  </si>
  <si>
    <t>Pancreatorrafia</t>
  </si>
  <si>
    <t>Pseudocisto pâncreas - drenagem externa (qualquer técnica)</t>
  </si>
  <si>
    <t>Pseudocisto pâncreas - drenagem externa por videolaparoscopia</t>
  </si>
  <si>
    <t>Pseudocisto pâncreas - drenagem interna (qualquer técnica)</t>
  </si>
  <si>
    <t>Pseudocisto pâncreas - drenagem interna por videolaparoscopia</t>
  </si>
  <si>
    <t>Biópsia esplênica</t>
  </si>
  <si>
    <t>Esplenectomia parcial</t>
  </si>
  <si>
    <t>Esplenectomia parcial por videolaparoscopia</t>
  </si>
  <si>
    <t>Esplenectomia total</t>
  </si>
  <si>
    <t>Esplenectomia total por videolaparoscopia</t>
  </si>
  <si>
    <t>Esplenorrafia</t>
  </si>
  <si>
    <t>Diálise peritoneal ambulatorial contínua (CAPD) 9 dias - treinamento</t>
  </si>
  <si>
    <t>Diálise peritoneal ambulatorial contínua (CAPD) por mês/paciente</t>
  </si>
  <si>
    <t>Diálise peritoneal intermitente - agudo ou crônico (por sessão)</t>
  </si>
  <si>
    <t>Epiploplastia</t>
  </si>
  <si>
    <t>Implante de cateter peritoneal</t>
  </si>
  <si>
    <t>Instalação de cateter Tenckhoff</t>
  </si>
  <si>
    <t>Retirada de cateter Tenckhoff</t>
  </si>
  <si>
    <t>Abscesso perineal - drenagem cirúrgica</t>
  </si>
  <si>
    <t>Biópsia de parede abdominal</t>
  </si>
  <si>
    <t>Cisto sacro-coccígeo - tratamento cirúrgico</t>
  </si>
  <si>
    <t>Diástase dos retos-abdominais - tratamento cirúrgico</t>
  </si>
  <si>
    <t>Hérnia inguinal encarcerada em RN ou lactente</t>
  </si>
  <si>
    <t>Herniorrafia com ressecção intestinal - estrangulada</t>
  </si>
  <si>
    <t>Herniorrafia com ressecção intestinal - estrangulada por videolaparoscopia</t>
  </si>
  <si>
    <t>Herniorrafia crural - unilateral</t>
  </si>
  <si>
    <t>Herniorrafia crural - unilateral por videolaparoscopia</t>
  </si>
  <si>
    <t>Herniorrafia epigástrica</t>
  </si>
  <si>
    <t>Herniorrafia incisional</t>
  </si>
  <si>
    <t>Herniorrafia inguinal - unilateral</t>
  </si>
  <si>
    <t>Herniorrafia inguinal - unilateral por videolaparoscopia</t>
  </si>
  <si>
    <t>Herniorrafia inguinal em criança - unilateral</t>
  </si>
  <si>
    <t>Herniorrafia inguinal no RN ou lactente</t>
  </si>
  <si>
    <t>Herniorrafia lombar</t>
  </si>
  <si>
    <t>Herniorrafia recidivante</t>
  </si>
  <si>
    <t>Herniorrafia recidivante por videolaparoscopia</t>
  </si>
  <si>
    <t>Herniorrafia sem ressecção intestinal encarcerada</t>
  </si>
  <si>
    <t>Herniorrafia umbilical</t>
  </si>
  <si>
    <t>Laparotomia exploradora, ou para biópsia, ou para drenagem de abscesso, ou para liberação de bridas em vigência de oclusão</t>
  </si>
  <si>
    <t>Laparotomia exploradora, ou para biópsia, ou para drenagem de abscesso, ou para liberação de bridas em vigência de oclusão por videolaparoscopia</t>
  </si>
  <si>
    <t>Neuroblastoma abdominal - exérese</t>
  </si>
  <si>
    <t>Onfalocele/gastrosquise - segundo tempo - tratamento cirúrgico</t>
  </si>
  <si>
    <t>Onfalocele/gastrosquise em 1 tempo ou primeiro tempo ou prótese - tratamento cirúrgico</t>
  </si>
  <si>
    <t>Paracentese abdominal</t>
  </si>
  <si>
    <t>Reconstrução da parede abdominal com retalho muscular ou miocutâneo</t>
  </si>
  <si>
    <t>Reparação de outras hérnias (inclui herniorrafia muscular)</t>
  </si>
  <si>
    <t>Ressecção de cisto ou fístula de úraco</t>
  </si>
  <si>
    <t>Ressecção de cisto ou fístula ou restos do ducto onfalomesentérico</t>
  </si>
  <si>
    <t>Ressutura da parede abdominal (por deiscência total ou evisceração)</t>
  </si>
  <si>
    <t>Teratoma sacro-coccígeo - exérese</t>
  </si>
  <si>
    <t>Abscesso renal ou peri-renal - drenagem cirúrgica</t>
  </si>
  <si>
    <t>Abscesso renal ou peri-renal - drenagem percutânea</t>
  </si>
  <si>
    <t>Adrenalectomia laparoscópica unilateral</t>
  </si>
  <si>
    <t>Adrenalectomia unilateral</t>
  </si>
  <si>
    <t>Angioplastia renal unilateral a céu aberto</t>
  </si>
  <si>
    <t>Angioplastia renal unilateral transluminal</t>
  </si>
  <si>
    <t>Autotransplante renal unilateral</t>
  </si>
  <si>
    <t>Biópsia renal cirúrgica unilateral</t>
  </si>
  <si>
    <t>Cisto renal - escleroterapia percutânea - por cisto</t>
  </si>
  <si>
    <t>Endopielotomia percutânea unilateral</t>
  </si>
  <si>
    <t>Estenose de junção pieloureteral - tratamento cirúrgico</t>
  </si>
  <si>
    <t>Fístula pielo-cutânea - tratamento cirúrgico</t>
  </si>
  <si>
    <t>Lombotomia exploradora</t>
  </si>
  <si>
    <t>Marsupialização de cistos renais unilateral</t>
  </si>
  <si>
    <t>Nefrectomia parcial com ureterectomia</t>
  </si>
  <si>
    <t>Nefrectomia parcial unilateral</t>
  </si>
  <si>
    <t>Nefrectomia parcial unilateral extracorpórea</t>
  </si>
  <si>
    <t>Nefrectomia radical unilateral</t>
  </si>
  <si>
    <t>Nefrectomia total unilateral</t>
  </si>
  <si>
    <t>Nefro ou pieloenterocistostomia unilateral</t>
  </si>
  <si>
    <t>Nefrolitotomia anatrófica unilateral</t>
  </si>
  <si>
    <t>Nefrolitotomia percutânea unilateral</t>
  </si>
  <si>
    <t>Nefrolitotomia simples unilateral</t>
  </si>
  <si>
    <t>Nefrolitotripsia extracorpórea - 1ª sessão</t>
  </si>
  <si>
    <t>Nefrolitotripsia extracorpórea - reaplicações (até 3 meses)</t>
  </si>
  <si>
    <t>Nefrolitotripsia percutânea unilateral (MEC., E.H., ou US)</t>
  </si>
  <si>
    <t>Nefrolitotripsia percutânea unilateral a laser</t>
  </si>
  <si>
    <t>Nefropexia unilateral</t>
  </si>
  <si>
    <t>Nefrorrafia (trauma) unilateral</t>
  </si>
  <si>
    <t>Nefrostomia a céu aberto unilateral</t>
  </si>
  <si>
    <t>Nefrostomia percutânea unilateral</t>
  </si>
  <si>
    <t>Nefroureterectomia com ressecção vesical unilateral</t>
  </si>
  <si>
    <t>Pielolitotomia com nefrolitotomia anatrófica unilateral</t>
  </si>
  <si>
    <t>Pielolitotomia com nefrolitotomia simples unilateral</t>
  </si>
  <si>
    <t>Pielolitotomia unilateral</t>
  </si>
  <si>
    <t>Pieloplastia</t>
  </si>
  <si>
    <t>Pielostomia unilateral</t>
  </si>
  <si>
    <t>Pielotomia exploradora unilateral</t>
  </si>
  <si>
    <t>Punção aspirativa renal para diagnóstico de rejeição (ato médico)</t>
  </si>
  <si>
    <t>Punção biópsia renal percutânea</t>
  </si>
  <si>
    <t>Revascularização renal - qualquer técnica</t>
  </si>
  <si>
    <t>Sinfisiotomia (rim em ferradura)</t>
  </si>
  <si>
    <t>Transuretero anastomose</t>
  </si>
  <si>
    <t>Tratamento cirúrgico da fístula pielo-intestinal</t>
  </si>
  <si>
    <t>Tumor renal - enucleação unilateral</t>
  </si>
  <si>
    <t>Tumor Wilms - tratamento cirúrgico</t>
  </si>
  <si>
    <t>Tumores retro-peritoneais  malignos unilaterais - exérese</t>
  </si>
  <si>
    <t>Biópsia cirúrgica de ureter unilateral</t>
  </si>
  <si>
    <t>Biópsia endoscópica de ureter unilateral</t>
  </si>
  <si>
    <t>Cateterismo ureteral unilateral</t>
  </si>
  <si>
    <t>Colocação cirúrgica de duplo J unilateral</t>
  </si>
  <si>
    <t>Colocação cistoscópica de duplo J unilateral</t>
  </si>
  <si>
    <t>Colocação nefroscópica de duplo J unilateral</t>
  </si>
  <si>
    <t>Colocação ureteroscópica de duplo J unilateral</t>
  </si>
  <si>
    <t>Correção laparoscópica de refluxo vesico-ureteral unilateral</t>
  </si>
  <si>
    <t>Dilatação endoscópica unilateral</t>
  </si>
  <si>
    <t>Duplicação pieloureteral - tratamento cirúrgico</t>
  </si>
  <si>
    <t>Fístula uretero-cutânea unilateral (tratamento cirúrgico)</t>
  </si>
  <si>
    <t>Fístula uretero-intestinal unilateral (tratamento cirúrgico)</t>
  </si>
  <si>
    <t>Fístula uretero-vaginal unilateral (tratamento cirúrgico)</t>
  </si>
  <si>
    <t>Meatotomia endoscópica unilateral</t>
  </si>
  <si>
    <t>Reimplante ureteral por via extra ou intravesical unilateral</t>
  </si>
  <si>
    <t>Reimplante ureterointestinal laparoscópico unilateral</t>
  </si>
  <si>
    <t>Reimplante ureterointestinal uni ou bilateral</t>
  </si>
  <si>
    <t>Reimplante uretero-vesical laparoscópico unilateral</t>
  </si>
  <si>
    <t>Reimplante uretero-vesical unilateral - via combinada</t>
  </si>
  <si>
    <t>Retirada endoscópica de cálculo de ureter unilateral</t>
  </si>
  <si>
    <t>Transureterostomia</t>
  </si>
  <si>
    <t>Ureterectomia unilateral</t>
  </si>
  <si>
    <t>Ureterocele unilateral - ressecção a céu aberto</t>
  </si>
  <si>
    <t>Ureteroceles - tratamento endoscópico</t>
  </si>
  <si>
    <t>Ureteroileocistostomia unilateral</t>
  </si>
  <si>
    <t>Ureteroileostomia cutânea unilateral</t>
  </si>
  <si>
    <t>Ureterólise unilateral</t>
  </si>
  <si>
    <t>Ureterolitotomia unilateral</t>
  </si>
  <si>
    <t>Ureterolitotripsia extracorpórea - 1ª sessão</t>
  </si>
  <si>
    <t>Ureterolitotripsia extracorpórea - reaplicações (até 3 meses)</t>
  </si>
  <si>
    <t>Ureteroplastia unilateral</t>
  </si>
  <si>
    <t>Ureterorrenolitotomia unilateral</t>
  </si>
  <si>
    <t>Ureterorrenolitotripsia flexível a laser unilateral</t>
  </si>
  <si>
    <t>Ureterorrenolitotripsia rígida unilateral</t>
  </si>
  <si>
    <t>Ureterorrenolitotripsia rígida unilateral a laser</t>
  </si>
  <si>
    <t>Ureterossigmoidoplastia unilateral</t>
  </si>
  <si>
    <t>Ureterossigmoidostomia unilateral</t>
  </si>
  <si>
    <t>Ureterostomia cutânea unilateral</t>
  </si>
  <si>
    <t>Ureterotomia interna percutânea unilateral</t>
  </si>
  <si>
    <t>Ureterotomia interna ureteroscópica flexível unilateral</t>
  </si>
  <si>
    <t>Ureterotomia interna ureteroscópica rígida unilateral</t>
  </si>
  <si>
    <t>Ureteroureterocistoneostomia</t>
  </si>
  <si>
    <t>Ureteroureterostomia unilateral</t>
  </si>
  <si>
    <t>Ampliação vesical</t>
  </si>
  <si>
    <t>Bexiga psóica</t>
  </si>
  <si>
    <t>Biópsia endoscópica de bexiga (inclui cistoscopia)</t>
  </si>
  <si>
    <t>Biópsia vesical a céu aberto</t>
  </si>
  <si>
    <t>Cálculo vesical - extração endoscópica</t>
  </si>
  <si>
    <t>Cistectomia parcial</t>
  </si>
  <si>
    <t>Cistectomia radical (inclui próstata ou útero)</t>
  </si>
  <si>
    <t>Cistectomia total</t>
  </si>
  <si>
    <t>Cistolitotomia</t>
  </si>
  <si>
    <t>Cistolitotripsia a laser</t>
  </si>
  <si>
    <t>Cistolitotripsia extracorpórea - 1ª sessão</t>
  </si>
  <si>
    <t>Cistolitotripsia extracorpórea - reaplicações (até 3 meses)</t>
  </si>
  <si>
    <t>Cistolitotripsia percutânea (U.S., E.H., E.C.)</t>
  </si>
  <si>
    <t>Cistolitotripsia transuretral (U.S., E.H., E.C.)</t>
  </si>
  <si>
    <t>Cistoplastia redutora</t>
  </si>
  <si>
    <t>Cistorrafia (trauma)</t>
  </si>
  <si>
    <t>Cistostomia cirúrgica</t>
  </si>
  <si>
    <t>Cistostomia com procedimento endoscópico</t>
  </si>
  <si>
    <t>Cistostomia por punção com trocater</t>
  </si>
  <si>
    <t>Colo de divertículo - ressecção endoscópica</t>
  </si>
  <si>
    <t>Colo vesical - ressecção endoscópica</t>
  </si>
  <si>
    <t>Corpo estranho - extração cirúrgica</t>
  </si>
  <si>
    <t>Corpo estranho - extração endoscópica</t>
  </si>
  <si>
    <t>Diverticulectomia vesical</t>
  </si>
  <si>
    <t>Enterocistoplastia (ampliação vesical)</t>
  </si>
  <si>
    <t>Extrofia em cloaca - tratamento cirúrgico</t>
  </si>
  <si>
    <t>Extrofia vesical - tratamento cirúrgico</t>
  </si>
  <si>
    <t>Fístula vésico-cutânea - tratamento cirúrgico</t>
  </si>
  <si>
    <t>Fístula vésico-entérica - tratamento cirúrgico</t>
  </si>
  <si>
    <t>Fístula vésico-retal - tratamento cirúrgico</t>
  </si>
  <si>
    <t>Fístula vésico-uterina - tratamento cirúrgico</t>
  </si>
  <si>
    <t>Fístula vésico-vaginal - tratamento cirúrgico</t>
  </si>
  <si>
    <t>Incontinência urinária - "sling" vaginal ou abdominal</t>
  </si>
  <si>
    <t>Incontinência urinária - suspensão endoscópica de colo</t>
  </si>
  <si>
    <t>Incontinência urinária - tratamento cirúrgico supra-púbico</t>
  </si>
  <si>
    <t>Incontinência urinária - tratamento endoscópico (injeção)</t>
  </si>
  <si>
    <t>Incontinência urinária com colpoplastia anterior - tratamento cirúrgico (com ou sem uso de prótese)</t>
  </si>
  <si>
    <t>Neobexiga cutânea continente</t>
  </si>
  <si>
    <t>Neobexiga retal continente</t>
  </si>
  <si>
    <t>Neobexiga uretral continente</t>
  </si>
  <si>
    <t>Pólipos vesicais - ressecção cirúrgica</t>
  </si>
  <si>
    <t>Pólipos vesicais - ressecção endoscópica</t>
  </si>
  <si>
    <t>Punção e aspiração vesical</t>
  </si>
  <si>
    <t>Reimplante uretero-vesical à Boari</t>
  </si>
  <si>
    <t>Retenção por coágulo - aspiração vesical</t>
  </si>
  <si>
    <t>Retirada endoscópica de duplo J</t>
  </si>
  <si>
    <t>Tumor vesical - fotocoagulação a laser</t>
  </si>
  <si>
    <t>Tumor vesical - ressecção endoscópica</t>
  </si>
  <si>
    <t>Vesicostomia cutânea</t>
  </si>
  <si>
    <t>Abscesso periuretral - tratamento cirúrgico</t>
  </si>
  <si>
    <t>Biópsia endoscópica de uretra</t>
  </si>
  <si>
    <t>Corpo estranho ou cálculo - extração cirúrgica</t>
  </si>
  <si>
    <t>Corpo estranho ou cálculo - extração endoscópica</t>
  </si>
  <si>
    <t>Divertículo uretral - tratamento cirúrgico</t>
  </si>
  <si>
    <t>Eletrocoagulação endoscópica</t>
  </si>
  <si>
    <t>Fístula uretro-cutânea - correção cirúrgica</t>
  </si>
  <si>
    <t>Fístula uretro-retal - correção cirúrgica</t>
  </si>
  <si>
    <t>Fístula uretro-vaginal - correção cirúrgica</t>
  </si>
  <si>
    <t>Incontinência urinária masculina - tratamento cirúrgico (exclui implante de esfíncter artificial)</t>
  </si>
  <si>
    <t>Injeções periuretrais (incluindo uretrocistocopia) por tratamento</t>
  </si>
  <si>
    <t>Meatoplastia (retalho cutâneo)</t>
  </si>
  <si>
    <t>Meatotomia uretral</t>
  </si>
  <si>
    <t>Neouretra proximal (cistouretroplastia)</t>
  </si>
  <si>
    <t>Ressecção de carúncula</t>
  </si>
  <si>
    <t>Ressecção de válvula uretral posterior</t>
  </si>
  <si>
    <t>Tumor uretral - excisão</t>
  </si>
  <si>
    <t>Uretrectomia total</t>
  </si>
  <si>
    <t>Uretroplastia anterior</t>
  </si>
  <si>
    <t>Uretroplastia posterior</t>
  </si>
  <si>
    <t>Uretrostomia</t>
  </si>
  <si>
    <t>Uretrotomia interna</t>
  </si>
  <si>
    <t>Uretrotomia interna com prótese endouretral</t>
  </si>
  <si>
    <t>Abscesso de próstata - drenagem</t>
  </si>
  <si>
    <t>Biópsia prostática - até 8 fragmentos</t>
  </si>
  <si>
    <t>Biópsia prostática - mais de 8 fragmentos</t>
  </si>
  <si>
    <t>Hemorragia da loja prostática - evacuação e irrigação</t>
  </si>
  <si>
    <t>Hemorragia da loja prostática - revisão endoscópica</t>
  </si>
  <si>
    <t>Hipertrofia prostática - implante de prótese</t>
  </si>
  <si>
    <t>Hipertrofia prostática - tratamento por dilatação</t>
  </si>
  <si>
    <t>Prostatavesiculectomia radical</t>
  </si>
  <si>
    <t>Prostatavesiculectomia radical laparoscópica</t>
  </si>
  <si>
    <t>Prostatectomia a céu aberto</t>
  </si>
  <si>
    <t>Ressecção endoscópica da próstata</t>
  </si>
  <si>
    <t>Drenagem de abscesso</t>
  </si>
  <si>
    <t>Elefantíase peno-escrotal - tratamento cirúrgico</t>
  </si>
  <si>
    <t>Exérese de cisto escrotal</t>
  </si>
  <si>
    <t>Reconstrução da bolsa escrotal com retalho inguinal pediculado - por estágio</t>
  </si>
  <si>
    <t>Ressecção parcial da bolsa escrotal</t>
  </si>
  <si>
    <t>Autotransplante de um testículo</t>
  </si>
  <si>
    <t>Biópsia unilateral de testículo</t>
  </si>
  <si>
    <t>Escroto agudo - exploração cirúrgica</t>
  </si>
  <si>
    <t>Hidrocele unilateral - correção cirúrgica</t>
  </si>
  <si>
    <t>Implante de prótese testicular unilateral</t>
  </si>
  <si>
    <t>Orquidopexia unilateral</t>
  </si>
  <si>
    <t>Orquiectomia unilateral</t>
  </si>
  <si>
    <t>Punção da vaginal</t>
  </si>
  <si>
    <t>Reparação plástica (trauma)</t>
  </si>
  <si>
    <t>Torção de testículo - cura cirúrgica</t>
  </si>
  <si>
    <t>Tumor de testículo - ressecção</t>
  </si>
  <si>
    <t>Varicocele unilateral - correção cirúrgica</t>
  </si>
  <si>
    <t>Biópsia de epidídimo</t>
  </si>
  <si>
    <t>Epididimectomia unilateral</t>
  </si>
  <si>
    <t>Epididimovasoplastia unilateral</t>
  </si>
  <si>
    <t>Epididimovasoplastia unilateral microcirúrgica</t>
  </si>
  <si>
    <t>Exérese de cisto unilateral</t>
  </si>
  <si>
    <t>Cirurgia esterilizadora masculina</t>
  </si>
  <si>
    <t>Espermatocelectomia unilateral</t>
  </si>
  <si>
    <t>Exploração cirúrgica do deferente unilateral</t>
  </si>
  <si>
    <t>Recanalização dos ductos deferentes</t>
  </si>
  <si>
    <t>Vasectomia unilateral</t>
  </si>
  <si>
    <t>Vaso-vasostomia microcirúrgica unilateral (recanalização dos ductos deferentes)</t>
  </si>
  <si>
    <t>Amputação parcial</t>
  </si>
  <si>
    <t>Amputação total</t>
  </si>
  <si>
    <t>Biópsia peniana</t>
  </si>
  <si>
    <t>Doença de Peyronie - tratamento cirúrgico</t>
  </si>
  <si>
    <t>Eletrocoagulação de lesões cutâneas</t>
  </si>
  <si>
    <t>Emasculação</t>
  </si>
  <si>
    <t>Epispadia - reconstrução por etapa</t>
  </si>
  <si>
    <t>Epispadia com incontinência - tratamento cirúrgico</t>
  </si>
  <si>
    <t>Fratura de pênis - tratamento cirúrgico</t>
  </si>
  <si>
    <t>Hipospadia - por estágio</t>
  </si>
  <si>
    <t>Hipospadia distal - tratamento em 1 tempo</t>
  </si>
  <si>
    <t>Hipospadia proximal - tratamento em 1 tempo</t>
  </si>
  <si>
    <t>Implante de prótese semi-rígida (exclui próteses infláveis)</t>
  </si>
  <si>
    <t>Neofaloplastia - por estágio</t>
  </si>
  <si>
    <t>Neofaloplastia com retalho inguinal pediculado com reconstrução uretral - por estágio</t>
  </si>
  <si>
    <t>Parafimose - redução manual ou cirúrgica</t>
  </si>
  <si>
    <t>Pênis curvo congênito</t>
  </si>
  <si>
    <t>Plástica - retalho cutâneo à distância</t>
  </si>
  <si>
    <t>Plástica de corpo cavernoso</t>
  </si>
  <si>
    <t>Plástica do freio bálano-prepucial</t>
  </si>
  <si>
    <t>Postectomia</t>
  </si>
  <si>
    <t>Priapismo - tratamento cirúrgico</t>
  </si>
  <si>
    <t>Reconstrução de pênis com enxerto - plástica total</t>
  </si>
  <si>
    <t>Reimplante do pênis</t>
  </si>
  <si>
    <t>Revascularização peniana</t>
  </si>
  <si>
    <t>Bartolinectomia unilateral</t>
  </si>
  <si>
    <t>Biópsia de vulva</t>
  </si>
  <si>
    <t>Cauterização química, ou eletrocauterização, ou criocauterização de lesões da vulva (por grupo de até 5 lesões)</t>
  </si>
  <si>
    <t>Clitorectomia (parcial ou total)</t>
  </si>
  <si>
    <t>Clitoroplastia</t>
  </si>
  <si>
    <t>Excisão radical local da vulva (não inclui a linfadenectomia)</t>
  </si>
  <si>
    <t>Exérese de glândula de Skene</t>
  </si>
  <si>
    <t>Exérese de lesão da vulva e/ou do períneo (por grupo de até 5 lesões)</t>
  </si>
  <si>
    <t>Hipertrofia dos pequenos lábios - correção cirúrgica</t>
  </si>
  <si>
    <t>Incisão e drenagem da glândula de Bartholin ou Skene</t>
  </si>
  <si>
    <t>Marsupialização da glândula de Bartholin</t>
  </si>
  <si>
    <t>Vulvectomia ampliada (não inclui a linfadenectomia)</t>
  </si>
  <si>
    <t>Vulvectomia simples</t>
  </si>
  <si>
    <t>Biópsia de vagina</t>
  </si>
  <si>
    <t>Cauterização química, ou eletrocauterização, ou criocauterização de lesões da vagina (por grupo de até 5 lesões)</t>
  </si>
  <si>
    <t>Colpectomia</t>
  </si>
  <si>
    <t>Colpocleise (Lefort)</t>
  </si>
  <si>
    <t>Colpoplastia anterior</t>
  </si>
  <si>
    <t>Colpoplastia posterior com perineorrafia</t>
  </si>
  <si>
    <t>Colporrafia ou colpoperineoplastia incluindo ressecção de septo ou ressutura de parede vaginal</t>
  </si>
  <si>
    <t>Colpotomia ou culdocentese</t>
  </si>
  <si>
    <t>Exérese de cisto vaginal</t>
  </si>
  <si>
    <t>Extração de corpo estranho com anestesia geral ou bloqueio</t>
  </si>
  <si>
    <t>Fístula ginecológica - tratamento cirúrgico</t>
  </si>
  <si>
    <t>Himenotomia</t>
  </si>
  <si>
    <t>Neovagina (cólon, delgado, tubo de pele)</t>
  </si>
  <si>
    <t>Aspiração manual intra-uterina (AMIU)</t>
  </si>
  <si>
    <t>Biópsia do colo uterino</t>
  </si>
  <si>
    <t>Biópsia do endométrio</t>
  </si>
  <si>
    <t>Cauterização química, ou eletrocauterização, ou criocauterização de lesões de colo uterino (por sessão)</t>
  </si>
  <si>
    <t>Curetagem ginecológica semiótica e/ou terapêutica com ou sem dilatação de colo uterino</t>
  </si>
  <si>
    <t>Curetagem uterina pós-parto</t>
  </si>
  <si>
    <t>Dilatação do colo uterino</t>
  </si>
  <si>
    <t>Excisão de pólipo cervical</t>
  </si>
  <si>
    <t>Histerectomia pós-parto</t>
  </si>
  <si>
    <t>Histerectomia subtotal com ou sem anexectomia, uni ou bilateral - qualquer via</t>
  </si>
  <si>
    <t>Histerectomia total - qualquer via</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</si>
  <si>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</si>
  <si>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</si>
  <si>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</si>
  <si>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miomectomia, polipectomia, metroplastia, endometrectomia e ressecção de sinéquias</t>
  </si>
  <si>
    <t>Implante de dispositivo intra-uterino (DIU) hormonal</t>
  </si>
  <si>
    <t>Implante de dispositivo intra-uterino (DIU) não hormonal</t>
  </si>
  <si>
    <t>Metroplastia (Strassmann ou outra técnica)</t>
  </si>
  <si>
    <t>Miomectomia uterina</t>
  </si>
  <si>
    <t>Traquelectomia - amputação, conização - (com ou sem cirurgia de alta frequência / CAF)</t>
  </si>
  <si>
    <t>Traquelectomia radical (não inclui a linfadenectomia)</t>
  </si>
  <si>
    <t>Cirurgia esterilizadora feminina</t>
  </si>
  <si>
    <t>Cirurgia esterilizadora feminina laparoscópica</t>
  </si>
  <si>
    <t>Neossalpingostomia distal</t>
  </si>
  <si>
    <t>Recanalização tubária (qualquer técnica), uni ou bilateral (com microscópio ou lupa)</t>
  </si>
  <si>
    <t>Salpingectomia uni ou bilateral</t>
  </si>
  <si>
    <t>Salpingectomia uni ou bilateral laparoscópica</t>
  </si>
  <si>
    <t>Ooforectomia laparoscópica uni ou bilateral ou ooforoplastia uni ou bilateral</t>
  </si>
  <si>
    <t>Ooforectomia uni ou bilateral ou ooforoplastia uni ou bilateral</t>
  </si>
  <si>
    <t>Translocação de ovários</t>
  </si>
  <si>
    <t>Correção de defeito lateral</t>
  </si>
  <si>
    <t>Correção de enterocele</t>
  </si>
  <si>
    <t>Correção de rotura perineal de III  grau  (com lesão  do  esfíncter)  e  reconstituição  por  plástica - qualquer técnica</t>
  </si>
  <si>
    <t>Perineorrafia (não obstétrica) e/ou episiotomia e/ou episiorrafia</t>
  </si>
  <si>
    <t>Reconstrução perineal com retalhos miocutâneos</t>
  </si>
  <si>
    <t>Ressecção de tumor do septo reto-vaginal</t>
  </si>
  <si>
    <t>Seio urogenital - plástica</t>
  </si>
  <si>
    <t>Câncer de ovário (Debulking)</t>
  </si>
  <si>
    <t>Cirurgia (via alta  ou  baixa)  do  prolapso  de  cúpula  vaginal (fixação  sacral  ou  no  ligamento sacro-espinhoso) qualquer técnica</t>
  </si>
  <si>
    <t>Culdoplastia (Mac Call, Moschowicz, etc.)</t>
  </si>
  <si>
    <t>Endometriose peritonial - tratamento cirúrgico</t>
  </si>
  <si>
    <t>Epiploplastia ou aplicação de membranas antiaderentes</t>
  </si>
  <si>
    <t>Laparoscopia ginecológica com ou sem biópsia (inclui a cromotubagem)</t>
  </si>
  <si>
    <t>Liberação de aderências pélvicas com ou sem ressecção de cistos peritoniais ou salpingólise</t>
  </si>
  <si>
    <t>Liberação laparoscópica de aderências pélvicas com ou sem ressecção de cistos peritoneais ou salpingólise</t>
  </si>
  <si>
    <t>Ligadura de veia ovariana</t>
  </si>
  <si>
    <t>Ligamentopexia pélvica</t>
  </si>
  <si>
    <t>Neurectomia pré-sacral ou do nervo gênito-femoral</t>
  </si>
  <si>
    <t>Omentectomia</t>
  </si>
  <si>
    <t>Ressecção de tumor de parede abdominal pélvica</t>
  </si>
  <si>
    <t>Ressecção ou ligadura de varizes pélvicas</t>
  </si>
  <si>
    <t>Secção de ligamentos útero-sacros</t>
  </si>
  <si>
    <t>Amniorredução ou amnioinfusão</t>
  </si>
  <si>
    <t>Aspiração manual intra-uterina (AMIU) pós-abortamento</t>
  </si>
  <si>
    <t>Assistência ao trabalho de parto, por hora (até o limite de 6 horas). Não será paga se o parto ocorrer na primeira hora após o início da assistência. Após a primeira hora, além da assistência, remunera-se o parto (via baixa ou cesariana)</t>
  </si>
  <si>
    <t>Cerclagem do colo uterino (qualquer técnica)</t>
  </si>
  <si>
    <t>Cesariana</t>
  </si>
  <si>
    <t>Curetagem pós-abortamento</t>
  </si>
  <si>
    <t>Gravidez  ectópica - cirurgia</t>
  </si>
  <si>
    <t>Inversão uterina - tratamento cirúrgico</t>
  </si>
  <si>
    <t>Inversão uterina aguda - redução manual</t>
  </si>
  <si>
    <t>Maturação cervical para indução de abortamento ou de trabalho de parto</t>
  </si>
  <si>
    <t>Parto (via vaginal)</t>
  </si>
  <si>
    <t>Parto múltiplo (cada um subsequente ao inicial)</t>
  </si>
  <si>
    <t>Revisão obstétrica de parto ocorrido fora do hospital (inclui exame, dequitação e sutura de lacerações até de 2º grau)</t>
  </si>
  <si>
    <t>Versão cefálica externa</t>
  </si>
  <si>
    <t>Acesso endoscópico ao tratamento cirúrgico dos tumores da região selar</t>
  </si>
  <si>
    <t>Biópsia estereotáxica de encéfalo</t>
  </si>
  <si>
    <t>Cirurgia intracraniana por via endoscópica</t>
  </si>
  <si>
    <t>Craniotomia para remoção de corpo estranho</t>
  </si>
  <si>
    <t>Derivação ventricular externa</t>
  </si>
  <si>
    <t>Drenagem estereotáxica - cistos, hematomas ou abscessos</t>
  </si>
  <si>
    <t>Hipofisectomia por qualquer método</t>
  </si>
  <si>
    <t>Implantação de halo para radiocirurgia</t>
  </si>
  <si>
    <t>Implante de cateter intracraniano</t>
  </si>
  <si>
    <t>Implante de eletrodo cerebral profundo</t>
  </si>
  <si>
    <t>Implante de eletrodos cerebral ou medular</t>
  </si>
  <si>
    <t>Implante estereotáxico de cateter para braquiterapia</t>
  </si>
  <si>
    <t>Implante intratecal de bombas para infusão de fármacos</t>
  </si>
  <si>
    <t>Localização estereotáxica de corpo estranho intracraniano com remoção</t>
  </si>
  <si>
    <t>Localização estereotáxica de lesões intracranianas com remoção</t>
  </si>
  <si>
    <t>Microcirurgia para tumores intracranianos</t>
  </si>
  <si>
    <t>Microcirurgia por via transesfenoidal</t>
  </si>
  <si>
    <t>Microcirurgia vascular intracraniana</t>
  </si>
  <si>
    <t>Punção subdural ou ventricular transfontanela</t>
  </si>
  <si>
    <t>Ressecção de mucocele frontal</t>
  </si>
  <si>
    <t>Revisão de sistema de neuroestimulação</t>
  </si>
  <si>
    <t>Sistema de derivação ventricular interna com válvulas ou revisões</t>
  </si>
  <si>
    <t>Terceiro ventriculostomia</t>
  </si>
  <si>
    <t>Tratamento cirúrgico da epilepsia</t>
  </si>
  <si>
    <t>Tratamento cirúrgico da fístula liquórica</t>
  </si>
  <si>
    <t>Tratamento cirúrgico da meningoencefalocele</t>
  </si>
  <si>
    <t>Tratamento cirúrgico de tumores cerebrais sem microscopia</t>
  </si>
  <si>
    <t>Tratamento cirúrgico do abscesso encefálico</t>
  </si>
  <si>
    <t>Tratamento cirúrgico do hematoma intracraniano</t>
  </si>
  <si>
    <t>Tratamento pré-natal das hidrocefalias e cistos cerebrais</t>
  </si>
  <si>
    <t>Cordotomia-mielotomias por radiofrequência</t>
  </si>
  <si>
    <t>Lesão de substância gelatinosa medular (DREZ) por radiofrequência</t>
  </si>
  <si>
    <t>Tampão sanguíneo peridural para tratamento de cefaléia após punção (não indicada na profilaxia da cefaléia)</t>
  </si>
  <si>
    <t>Biópsia de nervo</t>
  </si>
  <si>
    <t>Bloqueio de nervo periférico</t>
  </si>
  <si>
    <t>Denervação percutânea de faceta articular - por segmento</t>
  </si>
  <si>
    <t>Enxerto de nervo</t>
  </si>
  <si>
    <t>Enxerto de nervo interfascicular, pediculado (1º estágio)</t>
  </si>
  <si>
    <t>Enxerto de nervo interfascicular, pediculado (2º estágio)</t>
  </si>
  <si>
    <t>Enxerto interfascicular</t>
  </si>
  <si>
    <t>Enxerto interfascicular de nervo vascularizado</t>
  </si>
  <si>
    <t>Enxerto para reparo de 2 ou mais nervos</t>
  </si>
  <si>
    <t>Excisão de tumores de nervos periféricos com enxerto interfascicular</t>
  </si>
  <si>
    <t>Excisão de tumores dos nervos periféricos</t>
  </si>
  <si>
    <t>Exploração cirúrgica de nervo (neurólise externa)</t>
  </si>
  <si>
    <t>Extirpação de neuroma</t>
  </si>
  <si>
    <t>Implante de gerador para neuroestimulação</t>
  </si>
  <si>
    <t>Lesão de nervos associada à lesão óssea</t>
  </si>
  <si>
    <t>Lesão estereotáxica de estruturas profundas para tratamento da dor ou movimento anormal</t>
  </si>
  <si>
    <t>Microcirurgia do plexo braquial com a exploração, neurólise e enxertos interfasciculares para reparo das lesões</t>
  </si>
  <si>
    <t>Microcirurgia do plexo braquial com exploração e neurólise</t>
  </si>
  <si>
    <t>Microneurólise intraneural ou intrafascicular de dois ou mais nervos</t>
  </si>
  <si>
    <t>Microneurólise intraneural ou intrafascicular de um nervo</t>
  </si>
  <si>
    <t>Microneurólise múltiplas</t>
  </si>
  <si>
    <t>Microneurólise única</t>
  </si>
  <si>
    <t>Microneurorrafia de dedos da mão</t>
  </si>
  <si>
    <t>Microneurorrafia múltipla (plexo nervoso)</t>
  </si>
  <si>
    <t>Microneurorrafia única</t>
  </si>
  <si>
    <t>Neurólise das síndromes compressivas</t>
  </si>
  <si>
    <t>Neurotripsia (cada extremidade)</t>
  </si>
  <si>
    <t>Reposição de fármaco(s) em bombas implantadas</t>
  </si>
  <si>
    <t>Ressecção de neuroma</t>
  </si>
  <si>
    <t>Revisão de sistema implantados para infusão de fármacos</t>
  </si>
  <si>
    <t>Rizotomia percutânea por segmento - qualquer método</t>
  </si>
  <si>
    <t>Simpatectomia</t>
  </si>
  <si>
    <t>Simpatectomia por videotoracoscopia</t>
  </si>
  <si>
    <t>Transposição de nervo</t>
  </si>
  <si>
    <t>Tratamento microcirúrgico das neuropatias compressivas (tumoral, inflamatório, etc)</t>
  </si>
  <si>
    <t>Descompressão vascular de nervos cranianos</t>
  </si>
  <si>
    <t>Neurotomia seletiva do trigêmio</t>
  </si>
  <si>
    <t>Bloqueio do sistema nervoso autônomo</t>
  </si>
  <si>
    <t>Lesão do sistema nervoso autônomo - qualquer método</t>
  </si>
  <si>
    <t>Tratamento da síndrome do desfiladeiro cérvico-torácico</t>
  </si>
  <si>
    <t>Retirada para transplante</t>
  </si>
  <si>
    <t>Nefrectomia em doador vivo</t>
  </si>
  <si>
    <t>Transplante renal (receptor)</t>
  </si>
  <si>
    <t>Acupuntura por sessão</t>
  </si>
  <si>
    <t>Analgesia por dia subsequente. Acompanhamento de analgesia por cateter peridural</t>
  </si>
  <si>
    <t>Anestesia geral ou condutiva para realização de bloqueio neurolítico</t>
  </si>
  <si>
    <t>Anestesia para endoscopia diagnóstica</t>
  </si>
  <si>
    <t>Anestesia para endoscopia intervencionista</t>
  </si>
  <si>
    <t>Anestesia para exames de ressonância magnética</t>
  </si>
  <si>
    <t>Anestesia para exames de tomografia computadorizada</t>
  </si>
  <si>
    <t>Anestesia para exames de ultrassonografia</t>
  </si>
  <si>
    <t>Anestesia para exames específicos, teste para diagnóstico e outros procedimentos diagnósticos</t>
  </si>
  <si>
    <t>Anestesia para exames radiológicos de angiorradiologia</t>
  </si>
  <si>
    <t>Anestesia para procedimentos clínicos ambulatoriais e hospitalares</t>
  </si>
  <si>
    <t>Anestesia para procedimentos de medicina nuclear</t>
  </si>
  <si>
    <t>Anestesia para procedimentos de radioterapia</t>
  </si>
  <si>
    <t>Bloqueio anestésico de nervos cranianos</t>
  </si>
  <si>
    <t>Bloqueio anestésico de plexo celíaco</t>
  </si>
  <si>
    <t>Bloqueio anestésico de simpático lombar</t>
  </si>
  <si>
    <t>Bloqueio anestésico simpático</t>
  </si>
  <si>
    <t>Bloqueio de articulação têmporo-mandibular</t>
  </si>
  <si>
    <t>Bloqueio de gânglio estrelado com anestésico local</t>
  </si>
  <si>
    <t>Bloqueio de gânglio estrelado com neurolítico</t>
  </si>
  <si>
    <t>Bloqueio facetário para-espinhoso</t>
  </si>
  <si>
    <t>Bloqueio neurolítico de nervos cranianos ou cérvico-torácico</t>
  </si>
  <si>
    <t>Bloqueio neurolítico do plexo celíaco, simpático lombar ou torácico</t>
  </si>
  <si>
    <t>Bloqueio neurolítico peridural ou subaracnóideo</t>
  </si>
  <si>
    <t>Bloqueio peridural ou subaracnóideo com corticóide</t>
  </si>
  <si>
    <t>Bloqueio simpático por via venosa</t>
  </si>
  <si>
    <t>Estimulação elétrica transcutânea</t>
  </si>
  <si>
    <t>Instalação de bomba de infusão para analgesia em dor aguda ou crônica, por qualquer via</t>
  </si>
  <si>
    <t>Passagem de catéter peridural ou subaracnóideo com bloqueio de prova</t>
  </si>
  <si>
    <t>ECG convencional de até 12 derivações</t>
  </si>
  <si>
    <t>ECG de alta resolução</t>
  </si>
  <si>
    <t>Ergoespirometria ou teste cardiopulmonar de exercício completo (espirometria forçada, consumo de O2, produção de CO2 e derivados, ECG, oximetria)</t>
  </si>
  <si>
    <t>Teste ergométrico computadorizado (inclui ECG basal convencional)</t>
  </si>
  <si>
    <t>Teste ergométrico convencional - 3 ou mais derivações simultâneas (inclui ECG basal convencional)</t>
  </si>
  <si>
    <t>Manometria computadorizada anorretal</t>
  </si>
  <si>
    <t>Manometria computadorizada anorretal para biofeedback - 1ª sessão</t>
  </si>
  <si>
    <t>Manometria computadorizada anorretal para biofeedback - demais sessões</t>
  </si>
  <si>
    <t>Manometria esofágica computadorizada com teste provocativo</t>
  </si>
  <si>
    <t>Manometria esofágica computadorizada sem teste provocativo</t>
  </si>
  <si>
    <t>Manometria esofágica para localização dos esfíncteres pré-pH-metria</t>
  </si>
  <si>
    <t>pH-metria esofágica computadorizada com dois canais</t>
  </si>
  <si>
    <t>pH-metria esofágica computadorizada com três canais</t>
  </si>
  <si>
    <t>pH-metria esofágica computadorizada com um canal</t>
  </si>
  <si>
    <t>Análise computadorizada da voz</t>
  </si>
  <si>
    <t>Audiometria de tronco cerebral (PEA) BERA</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</si>
  <si>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</si>
  <si>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</si>
  <si>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</si>
  <si>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</si>
  <si>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t>
  </si>
  <si>
    <t>Campimetria computadorizada - monocular</t>
  </si>
  <si>
    <t>Decay do reflexo estapédico</t>
  </si>
  <si>
    <t>EEG de rotina</t>
  </si>
  <si>
    <t>EEG intra-operatório para monitorização cirúrgica (EEG/IO) - por hora de monitorização</t>
  </si>
  <si>
    <t>EEGQ quantitativo (mapeamento cerebral)</t>
  </si>
  <si>
    <t>Eletrococleografia (Ecochg)</t>
  </si>
  <si>
    <t>Eletrocorticografia intra-operatória (ECOG) - por hora de monitorização</t>
  </si>
  <si>
    <t>Eletroencefalograma em vigília, e sono espontâneo ou induzido</t>
  </si>
  <si>
    <t>Eletroencefalograma especial: terapia intensiva, morte encefálica, EEG prolongado (até 2 horas)</t>
  </si>
  <si>
    <t>Eletroglotografia</t>
  </si>
  <si>
    <t>Eletroneuromiografia (velocidade de condução) testes de estímulos para paralisia facial</t>
  </si>
  <si>
    <t>Eletroneuromiografia de MMII</t>
  </si>
  <si>
    <t>Eletroneuromiografia de MMSS</t>
  </si>
  <si>
    <t>Eletroneuromiografia de MMSS e MMII</t>
  </si>
  <si>
    <t>Eletroneuromiografia genitoperineal</t>
  </si>
  <si>
    <t>Eletro-oculografia - monocular</t>
  </si>
  <si>
    <t>Eletro-retinografia - monocular</t>
  </si>
  <si>
    <t>EMG com registro de movimento involuntário (teste dinâmico de escrita; estudo funcional de tremores)</t>
  </si>
  <si>
    <t>EMG para monitoração de quimodenervação (por sessão)</t>
  </si>
  <si>
    <t>EMG quantitativa ou EMG de fibra única</t>
  </si>
  <si>
    <t>Espectrografia vocal</t>
  </si>
  <si>
    <t>Gustometria</t>
  </si>
  <si>
    <t>Impedanciometria</t>
  </si>
  <si>
    <t>Método de Proetz (por sessão)</t>
  </si>
  <si>
    <t>Otoemissões acústicas produto de distorção</t>
  </si>
  <si>
    <t>Otoemissões evocadas transientes</t>
  </si>
  <si>
    <t>Pesquisa de pares cranianos relacionados com o VIII PAR</t>
  </si>
  <si>
    <t>Pesquisa do fenômeno de Tullio</t>
  </si>
  <si>
    <t>Poligrafia de recém-nascido (maior ou igual 2 horas) (PG/RN)</t>
  </si>
  <si>
    <t>Polissonografia de noite inteira (PSG) (inclui polissonogramas)</t>
  </si>
  <si>
    <t>Polissonograma com EEG de noite inteira</t>
  </si>
  <si>
    <t>Polissonograma com teste de CPAP nasal</t>
  </si>
  <si>
    <t>Potencial evocado - P300</t>
  </si>
  <si>
    <t>Potencial evocado auditivo de média latência (PEA-ML) bilateral</t>
  </si>
  <si>
    <t>Potencial evocado auditivo de tronco cerebral (PEA-TC)</t>
  </si>
  <si>
    <t>Potencial evocado estacionário (Steady State)</t>
  </si>
  <si>
    <t>Potencial evocado gênito-cortical (PEGC)</t>
  </si>
  <si>
    <t>Potencial evocado motor - PEM (bilateral)</t>
  </si>
  <si>
    <t>Potencial evocado somato-sensitivo - membros inferiores (PESS)</t>
  </si>
  <si>
    <t>Potencial evocado somato-sensitivo - membros superiores (PESS)</t>
  </si>
  <si>
    <t>Potencial evocado visual (PEV)</t>
  </si>
  <si>
    <t>Potencial somato-sensitivo para localização funcional da área central (monitorização por hora) até 3 horas</t>
  </si>
  <si>
    <t>Provas de função tubária</t>
  </si>
  <si>
    <t>Registro do nistagmo pendular</t>
  </si>
  <si>
    <t>Rinomanometria computadorizada</t>
  </si>
  <si>
    <t>Teste de fístula perilinfática com eletronistagmografia</t>
  </si>
  <si>
    <t>Teste de latências múltiplas de sono (TLMS) diurno pós PSG</t>
  </si>
  <si>
    <t>Vectoeletronistagmografia - computadorizada</t>
  </si>
  <si>
    <t>Vídeo-eletrencefalografia contínua não invasiva - 12 horas (vídeo EEG/NT)</t>
  </si>
  <si>
    <t>Avaliação muscular por dinamometria computadorizada (isocinética) - por articulação</t>
  </si>
  <si>
    <t>Cronaximetria</t>
  </si>
  <si>
    <t>Curva  I/T - medida de latência de nervo periférico</t>
  </si>
  <si>
    <t>Sistema tridimensional de avaliação do movimento que inclui vídeo acoplado à plataforma da força e eletromiografia</t>
  </si>
  <si>
    <t>Determinação das pressões respiratórias máximas</t>
  </si>
  <si>
    <t>Determinação dos volumes pulmonares por diluição de gases</t>
  </si>
  <si>
    <t>Determinação dos volumes pulmonares por pletismografia</t>
  </si>
  <si>
    <t>Medida da difusão do monóxido de carbono</t>
  </si>
  <si>
    <t>Medida de pico de fluxo expiratório</t>
  </si>
  <si>
    <t>Medida seriada por 3 semanas do pico de fluxo expiratório</t>
  </si>
  <si>
    <t>Prova de função pulmonar completa (ou espirometria)</t>
  </si>
  <si>
    <t>Resistência das vias aéreas por oscilometria</t>
  </si>
  <si>
    <t>Resistência das vias aéreas por pletismografia</t>
  </si>
  <si>
    <t>Amnioscopia</t>
  </si>
  <si>
    <t>Anuscopia (interna e externa)</t>
  </si>
  <si>
    <t>Avaliação endoscópica da deglutição (FEES)</t>
  </si>
  <si>
    <t>Broncoscopia com biópsia transbrônquica</t>
  </si>
  <si>
    <t>Broncoscopia com ou sem aspirado ou lavado brônquico bilateral</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</si>
  <si>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</si>
  <si>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</si>
  <si>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</si>
  <si>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</si>
  <si>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</si>
  <si>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</si>
  <si>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</si>
  <si>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Endoscopia digestiva alta com cromoscopia</t>
  </si>
  <si>
    <t>Histeroscopia diagnóstica com biópsia</t>
  </si>
  <si>
    <t>Laparoscopia</t>
  </si>
  <si>
    <t>Retossigmoidoscopia flexível</t>
  </si>
  <si>
    <t>Retossigmoidoscopia rígida</t>
  </si>
  <si>
    <t>Ureteroscopia flexível unilateral</t>
  </si>
  <si>
    <t>Ureteroscopia rígida unilateral</t>
  </si>
  <si>
    <t>Vídeo-endoscopia do esfíncter velo-palatino com ótica flexível</t>
  </si>
  <si>
    <t>Vídeo-endoscopia do esfíncter velo-palatino com ótica rígida</t>
  </si>
  <si>
    <t>Vídeo-endoscopia naso-sinusal com ótica flexível</t>
  </si>
  <si>
    <t>Vídeo-endoscopia naso-sinusal com ótica rígida</t>
  </si>
  <si>
    <t>Vídeo-faringo-laringoscopia com endoscópio flexível</t>
  </si>
  <si>
    <t>Vídeo-faringo-laringoscopia com endoscópio rígido</t>
  </si>
  <si>
    <t>Vídeo-laringo-estroboscopia com endoscópio flexível</t>
  </si>
  <si>
    <t>Vídeo-laringo-estroboscopia com endoscópio rígido</t>
  </si>
  <si>
    <t>Aritenoidectomia microcirúrgica endoscópica</t>
  </si>
  <si>
    <t>Biópsias por laparoscopia</t>
  </si>
  <si>
    <t>Broncoscopia com biópsia transbrônquica com acompanhamento radioscópico</t>
  </si>
  <si>
    <t>Cecostomia</t>
  </si>
  <si>
    <t>Colagem de fístula por via endoscópica</t>
  </si>
  <si>
    <t>Colocação de cânula sob orientação endoscópica</t>
  </si>
  <si>
    <t>Colocação de cateter para braquiterapia endobrônquica</t>
  </si>
  <si>
    <t>Colocação de prótese coledociana por via endoscópica</t>
  </si>
  <si>
    <t>Colocação de prótese traqueal ou brônquica</t>
  </si>
  <si>
    <t>Colonoscopia com biópsia e/ou citologia</t>
  </si>
  <si>
    <t>Colonoscopia com dilatação segmentar</t>
  </si>
  <si>
    <t>Colonoscopia com estenostomia</t>
  </si>
  <si>
    <t>Colonoscopia com mucosectomia</t>
  </si>
  <si>
    <t>Descompressão colônica por colonoscopia</t>
  </si>
  <si>
    <t>Desobstrução brônquica com laser ou eletrocautério</t>
  </si>
  <si>
    <t>Desobstrução brônquica por broncoaspiração</t>
  </si>
  <si>
    <t>Dilatação de estenose laringo-traqueo-brônquica</t>
  </si>
  <si>
    <t>Dilatação instrumental do esôfago, estômago ou duodeno</t>
  </si>
  <si>
    <t>Dilatação instrumental e injeção de substância medicamentosa por endoscopia</t>
  </si>
  <si>
    <t>Diverticulotomia</t>
  </si>
  <si>
    <t>Drenagem cavitária por laparoscopia</t>
  </si>
  <si>
    <t>Ecoendoscopia com punção por agulha</t>
  </si>
  <si>
    <t>Endoscopia digestiva alta com biópsia e teste de urease (pesquisa Helicobacter pylori)</t>
  </si>
  <si>
    <t>Endoscopia digestiva alta com biópsia e/ou citologia</t>
  </si>
  <si>
    <t>Endoscopia digestiva alta com cromoscopia e biópsia e/ou citologia</t>
  </si>
  <si>
    <t>Estenostomia endoscópica</t>
  </si>
  <si>
    <t>Gastrostomia endoscópica</t>
  </si>
  <si>
    <t>Hemostasia mecânica do esôfago, estômago ou duodeno</t>
  </si>
  <si>
    <t>Hemostasias de cólon</t>
  </si>
  <si>
    <t>Introdução de prótese no esôfago</t>
  </si>
  <si>
    <t>Jejunostomia endoscópica</t>
  </si>
  <si>
    <t>Laringoscopia com microscopia para exérese de pólipo/nódulo/papiloma</t>
  </si>
  <si>
    <t>Laringoscopia com retirada de corpo estranho de laringe/faringe (tubo flexível)</t>
  </si>
  <si>
    <t>Laringoscopia/traqueoscopia com exérese de pólipo/nódulo/papiloma</t>
  </si>
  <si>
    <t>Laringoscopia/traqueoscopia com laser para exérese de papiloma/tumor</t>
  </si>
  <si>
    <t>Laringoscopia/traqueoscopia para diagnóstico e biópsia (tubo rígido)</t>
  </si>
  <si>
    <t>Laringoscopia/traqueoscopia para diagnóstico e biópsia com aparelho flexível</t>
  </si>
  <si>
    <t>Laringoscopia/traqueoscopia para intubação oro ou nasotraqueal</t>
  </si>
  <si>
    <t>Ligadura elástica do esôfago, estômago ou duodeno</t>
  </si>
  <si>
    <t>Nasofibrolaringoscopia para dignóstico e/ou biópsia</t>
  </si>
  <si>
    <t>Papilotomia biópsia e/ou citologia biliar e pancreática</t>
  </si>
  <si>
    <t>Papilotomia e dilatação biliar ou pancreática</t>
  </si>
  <si>
    <t>Papilotomia endoscópica (para retirada de cálculos coledocianos ou drenagem biliar)</t>
  </si>
  <si>
    <t>Papilotomia, dilatação e colocação de prótese ou dreno biliar ou pancreático</t>
  </si>
  <si>
    <t>Passagem de sonda naso-enteral</t>
  </si>
  <si>
    <t>Polipectomia de cólon (independente do número de pólipos)</t>
  </si>
  <si>
    <t>Polipectomia do esôfago, estômago ou duodeno (independente do número de pólipos)</t>
  </si>
  <si>
    <t>Retirada de corpo estranho do cólon</t>
  </si>
  <si>
    <t>Retirada de corpo estranho do esôfago, estômago ou duodeno</t>
  </si>
  <si>
    <t>Retirada de corpo estranho no brônquio ou brônquico</t>
  </si>
  <si>
    <t>Retirada de tumor ou papiloma por broncoscopia</t>
  </si>
  <si>
    <t>Retossigmoidoscopia flexível com biópsia e/ou citologia</t>
  </si>
  <si>
    <t>Retossigmoidoscopia flexível com polipectomia</t>
  </si>
  <si>
    <t>Retossigmoidoscopia rígida com biópsia e/ou citologia</t>
  </si>
  <si>
    <t>Retossigmoidoscopia rígida com polipectomia</t>
  </si>
  <si>
    <t>Tamponamento de varizes do esôfago e estômago</t>
  </si>
  <si>
    <t>Traqueostomia por punção percutânea</t>
  </si>
  <si>
    <t>Tratamento endoscópico de hemoptise</t>
  </si>
  <si>
    <t>Uretrotomia endoscópica</t>
  </si>
  <si>
    <t>3-metil histidina, dosagem no soro</t>
  </si>
  <si>
    <t>5-nucleotidase, dosagem</t>
  </si>
  <si>
    <t>Acetaminofen, dosagem</t>
  </si>
  <si>
    <t>Acetilcolinesterase, em eritrócitos, dosagem</t>
  </si>
  <si>
    <t>Ácido ascórbico (vitamina C), dosagem</t>
  </si>
  <si>
    <t>Ácido fólico, dosagem nos eritrócitos</t>
  </si>
  <si>
    <t>Ácido láctico (lactato), dosagem</t>
  </si>
  <si>
    <t>Ácido orótico, dosagem</t>
  </si>
  <si>
    <t>Ácido oxálico, dosagem</t>
  </si>
  <si>
    <t>Ácido pirúvico, dosagem</t>
  </si>
  <si>
    <t>Ácido siálico, dosagem</t>
  </si>
  <si>
    <t>Ácido úrico, dosagem</t>
  </si>
  <si>
    <t>Ácido valpróico, dosagem</t>
  </si>
  <si>
    <t>Ácidos graxos livres, dosagem</t>
  </si>
  <si>
    <t>Ácidos orgânicos (perfil quantitativo)</t>
  </si>
  <si>
    <t>Acilcarnitinas (perfil qualitativo)</t>
  </si>
  <si>
    <t>Acilcarnitinas (perfil quantitativo)</t>
  </si>
  <si>
    <t>Albumina, dosagem</t>
  </si>
  <si>
    <t>Aldolase, dosagem</t>
  </si>
  <si>
    <t>Alfa-1-antitripsina, dosagem no soro</t>
  </si>
  <si>
    <t>Alfa-1-glicoproteína ácida, dosagem</t>
  </si>
  <si>
    <t>Alfa-2-macroglobulina, dosagem</t>
  </si>
  <si>
    <t>Alumínio, dosagem no soro</t>
  </si>
  <si>
    <t>Amilase ou alfa-amilase, isoenzimas, dosagem</t>
  </si>
  <si>
    <t>Amilase, dosagem</t>
  </si>
  <si>
    <t>Aminoácidos, fracionamento e quantificação</t>
  </si>
  <si>
    <t>Amiodarona, dosagem</t>
  </si>
  <si>
    <t>Amitriptilina, nortriptilina (cada), dosagem</t>
  </si>
  <si>
    <t>Amônia, dosagem</t>
  </si>
  <si>
    <t>Antibióticos, dosagem no soro, cada</t>
  </si>
  <si>
    <t>Apolipoproteína A (Apo A), dosagem</t>
  </si>
  <si>
    <t>Apolipoproteína B (Apo B), dosagem</t>
  </si>
  <si>
    <t>Barbitúricos, antidepressivos tricíclicos (cada), dosagem</t>
  </si>
  <si>
    <t>Benzodiazepínicos e similares (cada), dosagem</t>
  </si>
  <si>
    <t>Beta-glicuronidase, dosagem</t>
  </si>
  <si>
    <t>Bilirrubinas (direta, indireta e total), dosagem</t>
  </si>
  <si>
    <t>Cálcio iônico, dosagem</t>
  </si>
  <si>
    <t>Cálcio, dosagem</t>
  </si>
  <si>
    <t>Capacidade de fixação de ferro, dosagem</t>
  </si>
  <si>
    <t>Carbamazepina, dosagem</t>
  </si>
  <si>
    <t>Caroteno, dosagem</t>
  </si>
  <si>
    <t>Ceruloplasmina, dosagem</t>
  </si>
  <si>
    <t>Ciclosporina, methotrexate - cada, dosagem</t>
  </si>
  <si>
    <t>Clearance de ácido úrico</t>
  </si>
  <si>
    <t>Clearance de creatinina</t>
  </si>
  <si>
    <t>Clearance de fosfato</t>
  </si>
  <si>
    <t>Clearance de uréia</t>
  </si>
  <si>
    <t>Clomipramina, dosagem</t>
  </si>
  <si>
    <t>Cloro, dosagem</t>
  </si>
  <si>
    <t>Cobre, dosagem</t>
  </si>
  <si>
    <t>Colesterol (HDL), dosagem</t>
  </si>
  <si>
    <t>Colesterol (LDL), dosagem</t>
  </si>
  <si>
    <t>Colesterol (VLDL), dosagem</t>
  </si>
  <si>
    <t>Colesterol total, dosagem</t>
  </si>
  <si>
    <t>Creatina, dosagem</t>
  </si>
  <si>
    <t>Creatinina, dosagem</t>
  </si>
  <si>
    <t>Creatino fosfoquinase - fração MB - atividade, dosagem</t>
  </si>
  <si>
    <t>Creatino fosfoquinase - fração MB - massa, dosagem</t>
  </si>
  <si>
    <t>Creatino fosfoquinase total (CK), dosagem</t>
  </si>
  <si>
    <t>Cromatografia de aminoácidos (perfil qualitatitivo), dosagem</t>
  </si>
  <si>
    <t>Curva glicêmica (4 dosagens) via oral ou endovenosa</t>
  </si>
  <si>
    <t>Desidrogenase alfa-hidroxibutírica, dosagem</t>
  </si>
  <si>
    <t>Desidrogenase glutâmica, dosagem</t>
  </si>
  <si>
    <t>Desidrogenase láctica - isoenzimas fracionadas, dosagem</t>
  </si>
  <si>
    <t>Desidrogenase láctica, dosagem</t>
  </si>
  <si>
    <t>Digitoxina ou digoxina, dosagem</t>
  </si>
  <si>
    <t>Eletroferese de proteínas</t>
  </si>
  <si>
    <t>Eletroforese de glicoproteínas</t>
  </si>
  <si>
    <t>Eletroforese de lipoproteínas</t>
  </si>
  <si>
    <t>Eletroforese de proteínas de alta resolução</t>
  </si>
  <si>
    <t>Enolase, dosagem</t>
  </si>
  <si>
    <t>Etossuximida, dosagem</t>
  </si>
  <si>
    <t>Fenilalanina, pesquisa e/ou dosagem</t>
  </si>
  <si>
    <t>Fenitoína, dosagem</t>
  </si>
  <si>
    <t>Fenobarbital, dosagem</t>
  </si>
  <si>
    <t>Ferro sérico, dosagem</t>
  </si>
  <si>
    <t>Formaldeído, dosagem</t>
  </si>
  <si>
    <t>Fosfatase ácida total, dosagem</t>
  </si>
  <si>
    <t>Fosfatase ácida, dosagem</t>
  </si>
  <si>
    <t>Fosfatase alcalina com fracionamento de isoenzimas, dosagem</t>
  </si>
  <si>
    <t>Fosfatase alcalina fração óssea - Elisa, pesquisa e/ou dosagem</t>
  </si>
  <si>
    <t>Fosfatase alcalina termo-estável, dosagem</t>
  </si>
  <si>
    <t>Fosfatase alcalina, dosagem</t>
  </si>
  <si>
    <t>Fosfolipídios, dosagem</t>
  </si>
  <si>
    <t>Fósforo, dosagem</t>
  </si>
  <si>
    <t>Fósforo, prova de reabsorção tubular, dosagem</t>
  </si>
  <si>
    <t>Frutosaminas (proteínas glicosiladas), dosagem</t>
  </si>
  <si>
    <t>Frutose, dosagem</t>
  </si>
  <si>
    <t>Galactose 1-fosfatouridil transferase, dosagem</t>
  </si>
  <si>
    <t>Galactose, dosagem</t>
  </si>
  <si>
    <t>Gama-glutamil transferase, dosagem</t>
  </si>
  <si>
    <t>Gasometria (pH, pCO2, SA, O2, excesso base), dosagem</t>
  </si>
  <si>
    <t>Gasometria + Hb + Ht + Na +  K + Cl + Ca + glicose + lactato (quando efetuado no gasômetro), dosagem</t>
  </si>
  <si>
    <t>Glicemia após sobrecarga com dextrosol ou glicose, dosagem</t>
  </si>
  <si>
    <t>Glicose</t>
  </si>
  <si>
    <t>Glicose-6-fosfato deidrogenase (G6FD), dosagem</t>
  </si>
  <si>
    <t>Haptoglobina, dosagem</t>
  </si>
  <si>
    <t>Hemoglobina glicada (A1 total), dosagem</t>
  </si>
  <si>
    <t>Hemoglobina glicada (Fração A1c), dosagem</t>
  </si>
  <si>
    <t>Hemoglobina plasmática livre, dosagem</t>
  </si>
  <si>
    <t>Hexosaminidase A, dosagem</t>
  </si>
  <si>
    <t>Hidroxiprolina, dosagem</t>
  </si>
  <si>
    <t>Homocisteína, dosagem</t>
  </si>
  <si>
    <t>Imipramina - desipramina, dosagem</t>
  </si>
  <si>
    <t>Imunofixação - cada fração</t>
  </si>
  <si>
    <t>Isoniazida, dosagem</t>
  </si>
  <si>
    <t>Lactose, teste de tolerância</t>
  </si>
  <si>
    <t>Lamotrigina, pesquisa e/ou dosagem</t>
  </si>
  <si>
    <t>Lidocaina, dosagem</t>
  </si>
  <si>
    <t>Lipase, dosagem</t>
  </si>
  <si>
    <t>Lipídios totais, dosagem</t>
  </si>
  <si>
    <t>Lítio, dosagem</t>
  </si>
  <si>
    <t>Magnésio, dosagem</t>
  </si>
  <si>
    <t>Maltose, teste de tolerância</t>
  </si>
  <si>
    <t>Mioglobina, dosagem</t>
  </si>
  <si>
    <t>Mucopolissacaridose, dosagem</t>
  </si>
  <si>
    <t>Ocitocinase, dosagem</t>
  </si>
  <si>
    <t>Osmolalidade, dosagem</t>
  </si>
  <si>
    <t>Oxcarbazepina, dosagem</t>
  </si>
  <si>
    <t>PAPP-A, dosagem e/ou pesquisa</t>
  </si>
  <si>
    <t>Peptídeo natriurético BNP/PROBNP, dosagem</t>
  </si>
  <si>
    <t>Perfil lipídico / lipidograma (lípidios totais, colesterol, triglicerídios e eletroforese lipoproteínas), dosagem</t>
  </si>
  <si>
    <t>Piruvato quinase, dosagem</t>
  </si>
  <si>
    <t>Porfirinas quantitativas (cada), dosagem</t>
  </si>
  <si>
    <t>Potássio, dosagem</t>
  </si>
  <si>
    <t>Pré-albumina, dosagem</t>
  </si>
  <si>
    <t>Primidona, dosagem</t>
  </si>
  <si>
    <t>Procainamida, dosagem</t>
  </si>
  <si>
    <t>Propanolol, dosagem</t>
  </si>
  <si>
    <t>Proteínas totais</t>
  </si>
  <si>
    <t>Proteínas totais albumina e globulina, dosagem</t>
  </si>
  <si>
    <t>Quinidina, dosagem</t>
  </si>
  <si>
    <t>Reserva alcalina (bicarbonato), dosagem</t>
  </si>
  <si>
    <t>Sacarose, teste de tolerância</t>
  </si>
  <si>
    <t>Sódio, dosagem</t>
  </si>
  <si>
    <t>Succinil acetona, dosagem</t>
  </si>
  <si>
    <t>Tacrolimus, dosagem</t>
  </si>
  <si>
    <t>Teofilina, dosagem</t>
  </si>
  <si>
    <t>Teste de tolerância a insulina ou hipoglicemiantes orais (até 6 dosagens)</t>
  </si>
  <si>
    <t>Teste oral de tolerância à glicose - 2 dosagens</t>
  </si>
  <si>
    <t>Tirosina, dosagem</t>
  </si>
  <si>
    <t>Transaminase oxalacética (amino transferase aspartato), dosagem</t>
  </si>
  <si>
    <t>Transaminase pirúvica (amino transferase de alanina), dosagem</t>
  </si>
  <si>
    <t>Transferrina, dosagem</t>
  </si>
  <si>
    <t>Triazolam, dosagem</t>
  </si>
  <si>
    <t>Triglicerídeos, dosagem</t>
  </si>
  <si>
    <t>Trimipramina, dosagem</t>
  </si>
  <si>
    <t>Tripsina imuno reativa (IRT), pesquisa e/ou dosagem</t>
  </si>
  <si>
    <t>Troponina, dosagem</t>
  </si>
  <si>
    <t>Uréia, dosagem</t>
  </si>
  <si>
    <t>Urobilinogênio, dosagem</t>
  </si>
  <si>
    <t>Vitamina "D" 25 HIDROXI (Vitamina D3), dosagem</t>
  </si>
  <si>
    <t>Vitamina A, dosagem</t>
  </si>
  <si>
    <t>Xilose, teste de absorção à</t>
  </si>
  <si>
    <t>Alfa-1-antitripsina, (fezes), pesquisa e/ou dosagem</t>
  </si>
  <si>
    <t>Anal Swab, pesquisa de oxiúrus</t>
  </si>
  <si>
    <t>Coprológico funcional (caracteres, pH, digestibilidade, amônia, ácidos orgânicos e interpretação)</t>
  </si>
  <si>
    <t>Esteatócrito, triagem para gordura fecal</t>
  </si>
  <si>
    <t>Estercobilinogênio fecal, dosagem</t>
  </si>
  <si>
    <t>Gordura fecal, dosagem</t>
  </si>
  <si>
    <t>Hematoxilina férrica, pesquisa de protozoários nas fezes</t>
  </si>
  <si>
    <t>Identificação de helmintos,  exame de fragmentos nas fezes</t>
  </si>
  <si>
    <t>Larvas (fezes), pesquisa</t>
  </si>
  <si>
    <t>Leucócitos e hemácias, pesquisa nas fezes</t>
  </si>
  <si>
    <t>Leveduras, pesquisa nas fezes</t>
  </si>
  <si>
    <t>Parasitológico nas fezes</t>
  </si>
  <si>
    <t>Parasitológico, colheita múltipla com fornecimento do líquido conservante nas fezes</t>
  </si>
  <si>
    <t>Sangue oculto, pesquisa nas fezes</t>
  </si>
  <si>
    <t>Shistossoma, pesquisa ovos em fragmentos mucosa após biópsia retal</t>
  </si>
  <si>
    <t>Substâncias redutoras nas fezes, pesquisa</t>
  </si>
  <si>
    <t>Tripsina, prova de (digestão da gelatina)</t>
  </si>
  <si>
    <t>Análise de multímeros para pacientes com doença de Von Willebrand</t>
  </si>
  <si>
    <t>Anticoagulante lúpico, pesquisa</t>
  </si>
  <si>
    <t>Anticorpo anti A e B, pesquisa e/ou dosagem</t>
  </si>
  <si>
    <t>Anticorpo antimieloperoxidase, MPO, dosagem</t>
  </si>
  <si>
    <t>Anticorpos antiplaquetários, citometria de fluxo</t>
  </si>
  <si>
    <t>Anticorpos irregulares, pesquisa (meio salino a temperatura ambiente e 37º e teste indireto de coombs)</t>
  </si>
  <si>
    <t>Anticorpos irregulares, pesquisa e/ou dosagem</t>
  </si>
  <si>
    <t>Antitrombina III, dosagem</t>
  </si>
  <si>
    <t>Ativador tissular de plasminogênio (TPA), dosagem</t>
  </si>
  <si>
    <t>Baço, exame de esfregaço de aspirado</t>
  </si>
  <si>
    <t>CD... (antígeno de dif. Celular, cada determinação), pesquisa e/ou dosagem</t>
  </si>
  <si>
    <t>Citoquímica para classificar leucemia: esterase, fosfatase leucocitária, PAS, peroxidase ou SB,  etc - cada</t>
  </si>
  <si>
    <t>Coagulograma (TS, TC, prova do laço, retração do coágulo, contagem de plaquetas, tempo de protrombina, tempo de tromboplastina, parcial ativado)</t>
  </si>
  <si>
    <t>Consumo de protrombina</t>
  </si>
  <si>
    <t>Coombs direto</t>
  </si>
  <si>
    <t>Coombs indireto</t>
  </si>
  <si>
    <t>Dímero D, dosagem</t>
  </si>
  <si>
    <t>Enzimas  eritrocitárias,  (adenilatoquinase,  desidrogenase láctica,  fosfofructoquinase,  fosfoglicerato quinase, gliceraldeído, 3  - fosfato   desidrogenase, glicose  fosfato isomerase,  glicose 6 - fosfato desidrogenase, glutation peroxidase, glutation), pesquisa e/ou dosagem</t>
  </si>
  <si>
    <t>Enzimas eritrocitárias, rastreio para deficiência</t>
  </si>
  <si>
    <t>Esplenograma (citologia)</t>
  </si>
  <si>
    <t>Falcização, teste de</t>
  </si>
  <si>
    <t>Fator 4 plaquetário, dosagens</t>
  </si>
  <si>
    <t>Fator II, dosagem</t>
  </si>
  <si>
    <t>Fator IX, dosagem</t>
  </si>
  <si>
    <t>Fator IX, dosagem do inibidor</t>
  </si>
  <si>
    <t>Fator V, dosagem</t>
  </si>
  <si>
    <t>Fator VII, dosagem</t>
  </si>
  <si>
    <t>Fator VIII, dosagem</t>
  </si>
  <si>
    <t>Fator VIII, dosagem do antígeno (Von Willebrand)</t>
  </si>
  <si>
    <t>Fator VIII, dosagem do inibidor</t>
  </si>
  <si>
    <t>Fator X, dosagem</t>
  </si>
  <si>
    <t>Fator XI, dosagem</t>
  </si>
  <si>
    <t>Fator XII, dosagem</t>
  </si>
  <si>
    <t>Fator XIII, dosagem, teste funcional</t>
  </si>
  <si>
    <t>Fator XIII, pesquisa</t>
  </si>
  <si>
    <t>Fenotipagem do sistema Rh-Hr (anti Rho(D) + anti Rh(C) + anti Rh(E)</t>
  </si>
  <si>
    <t>Fibrinogênio, dosagem</t>
  </si>
  <si>
    <t>Filária, pesquisa</t>
  </si>
  <si>
    <t>Grupo ABO, classificação reversa, determinação</t>
  </si>
  <si>
    <t>Grupo sanguíneo ABO, e fator Rho (inclui Du), determinação</t>
  </si>
  <si>
    <t>Ham, teste de (hemólise ácida)</t>
  </si>
  <si>
    <t>Heinz, corpúsculos, pesquisa</t>
  </si>
  <si>
    <t>Hematócrito, determinação do</t>
  </si>
  <si>
    <t>Hemoglobina (eletroforese ou HPLC)</t>
  </si>
  <si>
    <t>Hemoglobina, dosagem</t>
  </si>
  <si>
    <t>Hemoglobinopatia - triagem (El.HB., hemoglob. fetal. reticulócitos, corpos de H, T. falcização hemácias, resist. osmótica, termo estabilidade)</t>
  </si>
  <si>
    <t>Hemograma com contagem de plaquetas ou frações (eritrograma, leucograma, plaquetas)</t>
  </si>
  <si>
    <t>Hemossedimentação, (VHS), velocidade</t>
  </si>
  <si>
    <t>Hemossiderina (siderócitos), sangue ou urina, pesquisa</t>
  </si>
  <si>
    <t>Imunofenotipagem para doença residual mínima (*)</t>
  </si>
  <si>
    <t>Imunofenotipagem para hemoglobinúria paroxistica noturna (*)</t>
  </si>
  <si>
    <t>Imunofenotipagem para leucemias agudas ou síndrome mielodisplásica (*)</t>
  </si>
  <si>
    <t>Imunofenotipagem para linfoma não Hodgkin / síndrome linfoproliferativa crônica (*)</t>
  </si>
  <si>
    <t>Inibidor dos fatores da hemostasia, triagem</t>
  </si>
  <si>
    <t>Leucócitos, contagem</t>
  </si>
  <si>
    <t>Linfonodo, exame de esfregaço de aspirado</t>
  </si>
  <si>
    <t>Medula óssea, aspiração para mielograma ou microbiológico</t>
  </si>
  <si>
    <t>Meta-hemoglobina, determinação da</t>
  </si>
  <si>
    <t>Mielograma</t>
  </si>
  <si>
    <t>Plaquetas, teste de agregação (por agente agregante), cada</t>
  </si>
  <si>
    <t>Plasminogênio, dosagem</t>
  </si>
  <si>
    <t>Plasmódio, pesquisa</t>
  </si>
  <si>
    <t>Produtos de degradação da fibrina, qualitativo</t>
  </si>
  <si>
    <t>Proteína C, dosagem</t>
  </si>
  <si>
    <t>Proteína S livre, dosagem</t>
  </si>
  <si>
    <t>Proteína S, teste funcional</t>
  </si>
  <si>
    <t>Protoporfirina eritrocitária livre - zinco, dosagem</t>
  </si>
  <si>
    <t>Protrombina, pesquisa de mutação</t>
  </si>
  <si>
    <t>Prova do laço</t>
  </si>
  <si>
    <t>Resistência globular, curva de</t>
  </si>
  <si>
    <t>Reticulócitos, contagem</t>
  </si>
  <si>
    <t>Retração do coágulo</t>
  </si>
  <si>
    <t>Ristocetina, co-fator, teste funcional, dosagem</t>
  </si>
  <si>
    <t>Sulfo-hemoglobina, determinação da</t>
  </si>
  <si>
    <t>Tempo de coagulação, determinação</t>
  </si>
  <si>
    <t>Tempo de Lise de Euglobulina</t>
  </si>
  <si>
    <t>Tempo de protrombina, determinação</t>
  </si>
  <si>
    <t>Tempo de sangramento (Duke), determinação</t>
  </si>
  <si>
    <t>Tempo de sangramento de IVY, determinação</t>
  </si>
  <si>
    <t>Tempo de trombina, determinação</t>
  </si>
  <si>
    <t>Tempo de tromboplastina parcial ativada, determinação</t>
  </si>
  <si>
    <t>Tripanossoma, pesquisa</t>
  </si>
  <si>
    <t>Tromboelastograma, pesquisa e/ou dosagem</t>
  </si>
  <si>
    <t>1,25-dihidroxi vitamina D, dosagem</t>
  </si>
  <si>
    <t>11-desoxicorticosterona, dosagem</t>
  </si>
  <si>
    <t>17-alfa-hidroxiprogesterona, dosagem</t>
  </si>
  <si>
    <t>17-cetosteróides (17-CTS) - cromatografia</t>
  </si>
  <si>
    <t>17-cetosteróides relação alfa/beta</t>
  </si>
  <si>
    <t>17-cetosteróides totais (17-CTS), dosagem</t>
  </si>
  <si>
    <t>17-hidroxicorticosteróides (17-OHS), dosagem</t>
  </si>
  <si>
    <t>17-hidroxipregnenolona, dosagem</t>
  </si>
  <si>
    <t>3 alfa androstonediol glucoronídeo (3ALFDADIOL), dosagem</t>
  </si>
  <si>
    <t>Ácido 5 hidróxi indol acético, dosagem na urina</t>
  </si>
  <si>
    <t>Ácido homo vanílico, dosagem</t>
  </si>
  <si>
    <t>Ácido vanilmandélico (VMA)</t>
  </si>
  <si>
    <t>Adrenocorticotrófico, hormônio (ACTH), dosagem</t>
  </si>
  <si>
    <t>Aldosterona, dosagem</t>
  </si>
  <si>
    <t>Alfa-fetoproteína, dosagem</t>
  </si>
  <si>
    <t>AMP cíclico, dosagem</t>
  </si>
  <si>
    <t>Androstenediona, dosagem</t>
  </si>
  <si>
    <t>Anticorpo anti-receptor de TSH (TRAB), dosagem</t>
  </si>
  <si>
    <t>Anticorpos antiinsulina, dosagem</t>
  </si>
  <si>
    <t>Anticorpos antitireóide (tireoglobulina), dosagem</t>
  </si>
  <si>
    <t>Antígeno Austrália (HBSAG), pesquisa</t>
  </si>
  <si>
    <t>Antígeno carcinoembriogênico (CEA), dosagem</t>
  </si>
  <si>
    <t>Antígeno específico prostático livre (PSA livre), dosagem</t>
  </si>
  <si>
    <t>Antígeno específico prostático total (PSA), dosagem</t>
  </si>
  <si>
    <t>Anti-TPO, dosagem</t>
  </si>
  <si>
    <t>Calcitonina, dosagem</t>
  </si>
  <si>
    <t>Catecolaminas, dosagem</t>
  </si>
  <si>
    <t>Composto S (11-desoxicortisol), dosagem</t>
  </si>
  <si>
    <t>Cortisol livre, dosagem</t>
  </si>
  <si>
    <t>Cortisol, dosagem</t>
  </si>
  <si>
    <t>Crescimento, hormônio do (HGH), dosagem</t>
  </si>
  <si>
    <t>Curva glicêmica (6 dosagens), dosagem</t>
  </si>
  <si>
    <t>Curva insulínica  (6 dosagens), dosagem</t>
  </si>
  <si>
    <t>Dehidroepiandrosterona (DHEA), dosagem</t>
  </si>
  <si>
    <t>Dehidrotestosterona (DHT), dosagem</t>
  </si>
  <si>
    <t>Dosagem de receptor de progesterona ou de estrogênio</t>
  </si>
  <si>
    <t>Drogas (imunossupressora, anticonvulsivante, digitálico, etc.) cada, dosagem</t>
  </si>
  <si>
    <t>Enzima conversora da angiotensina (ECA), dosagem</t>
  </si>
  <si>
    <t>Eritropoietina, dosagem</t>
  </si>
  <si>
    <t>Estradiol, dosagem</t>
  </si>
  <si>
    <t>Estriol, dosagem</t>
  </si>
  <si>
    <t>Estrogênios totais (fenolesteróides), dosagem</t>
  </si>
  <si>
    <t>Estrona, dosagem</t>
  </si>
  <si>
    <t>Ferritina, dosagem</t>
  </si>
  <si>
    <t>Folículo estimulante, hormônio (FSH), dosagem</t>
  </si>
  <si>
    <t>Gad-Ab-antidescarboxilase do ácido, dosagem</t>
  </si>
  <si>
    <t>Gastrina, dosagem</t>
  </si>
  <si>
    <t>Globulina de ligação de hormônios sexuais (SHBG), dosagem</t>
  </si>
  <si>
    <t>Globulina transportadora da tiroxina (TBG), dosagem</t>
  </si>
  <si>
    <t>Glucagon, dosagem</t>
  </si>
  <si>
    <t>Gonadotrófico coriônico, hormônio (HCG), dosagem</t>
  </si>
  <si>
    <t>Hormônio antidiurético (vasopressina), dosagem</t>
  </si>
  <si>
    <t>Hormônio gonodotrofico corionico quantitativo (HCG-Beta-HCG), dosagem</t>
  </si>
  <si>
    <t>Hormônio luteinizante (LH), dosagem</t>
  </si>
  <si>
    <t>IGF BP3 (proteína ligadora dos fatores de crescimento "insulin-like"), dosagem</t>
  </si>
  <si>
    <t>Imunoglobulina (IGE), dosagem</t>
  </si>
  <si>
    <t>Índice de tiroxina livre (ITL), dosagem</t>
  </si>
  <si>
    <t>Insulina, dosagem</t>
  </si>
  <si>
    <t>Macroprolactina, dosagem</t>
  </si>
  <si>
    <t>Marcadores tumorais (CA 19.9, CA 125, CA 72-4, CA 15-3, etc.) cada, dosagem</t>
  </si>
  <si>
    <t>N-telopeptídeo, pesquisa e/ou dosagem</t>
  </si>
  <si>
    <t>Osteocalcina, pesquisa e/ou dosagem</t>
  </si>
  <si>
    <t>Paratormônio - PTH ou fração (cada), dosagem</t>
  </si>
  <si>
    <t>Peptídeo C, dosagem</t>
  </si>
  <si>
    <t>Pregnandiol, dosagem</t>
  </si>
  <si>
    <t>Progesterona, pesquisa e/ou dosagem</t>
  </si>
  <si>
    <t>Prolactina, dosagem</t>
  </si>
  <si>
    <t>Prova do LH-Rh, dosagem do FSH sem fornecimento de medicamento (cada)</t>
  </si>
  <si>
    <t>Prova do LH-Rh, dosagem do LH sem fornecimento de medicamento (cada)</t>
  </si>
  <si>
    <t>Prova do TRH-HPR, dosagem do HPR sem fornecimento do material (cada)</t>
  </si>
  <si>
    <t>Prova do TRH-TSH, dosagem do TSH sem fornecimento do material (cada)</t>
  </si>
  <si>
    <t>Prova para diabete insípido (restrição hídrica  NaCL 3% vasopressina)</t>
  </si>
  <si>
    <t>Provas de função tireoideana (T3, T4, índices e TSH)</t>
  </si>
  <si>
    <t>PTH, dosagem</t>
  </si>
  <si>
    <t>Renina, dosagem</t>
  </si>
  <si>
    <t>Somatomedina C (IGF1), dosagem</t>
  </si>
  <si>
    <t>Sulfato de dehidroepiandrosterona (S-DHEA), dosagem</t>
  </si>
  <si>
    <t>T3 livre, dosagem</t>
  </si>
  <si>
    <t>T3 retenção, dosagem</t>
  </si>
  <si>
    <t>T3 reverso, dosagem</t>
  </si>
  <si>
    <t>T4 livre, dosagem</t>
  </si>
  <si>
    <t>Testosterona livre, dosagem</t>
  </si>
  <si>
    <t>Testosterona total, dosagem</t>
  </si>
  <si>
    <t>Tireoestimulante, hormônio (TSH), dosagem</t>
  </si>
  <si>
    <t>Tireoglobulina, dosagem</t>
  </si>
  <si>
    <t>Tiroxina (T4), dosagem</t>
  </si>
  <si>
    <t>Triiodotironina (T3), dosagem</t>
  </si>
  <si>
    <t>Vasopressina (ADH), dosagem</t>
  </si>
  <si>
    <t>Vitamina B12, dosagem</t>
  </si>
  <si>
    <t>Acetilcolina, anticorpos bloqueador receptor</t>
  </si>
  <si>
    <t>Acetilcolina, anticorpos ligador receptor</t>
  </si>
  <si>
    <t>Acetilcolina, anticorpos modulador receptor</t>
  </si>
  <si>
    <t>Adenovírus, IgG, dosagem</t>
  </si>
  <si>
    <t>Adenovírus, IgM - dosagem</t>
  </si>
  <si>
    <t>Alérgenos - perfil antigênico (painel com 36 antígenos), pesquisa</t>
  </si>
  <si>
    <t>Amebíase, IgG, dosagem</t>
  </si>
  <si>
    <t>Anti transglutaminase tecidual - IgA</t>
  </si>
  <si>
    <t>Anti-actina, dosagem</t>
  </si>
  <si>
    <t>Anticandida - IgG e IgM (cada), dosagem</t>
  </si>
  <si>
    <t>Anticardiolipina - IgA, dosagem</t>
  </si>
  <si>
    <t>Anticardiolipina - IgG, dosagem</t>
  </si>
  <si>
    <t>Anticardiolipina - IgM, dosagem</t>
  </si>
  <si>
    <t>Anticentrômero, pesquisa</t>
  </si>
  <si>
    <t>Anticorpo antivírus da hepatite E (total), pesquisa</t>
  </si>
  <si>
    <t>Anticorpos antidifteria</t>
  </si>
  <si>
    <t>Anticorpos antiendomisio - IgG, IgM, IgA (cada), dosagem</t>
  </si>
  <si>
    <t>Anticorpos anti-ilhota de langherans, dosagem</t>
  </si>
  <si>
    <t>Anticorpos antipneumococos</t>
  </si>
  <si>
    <t>Anticorpos antitétano</t>
  </si>
  <si>
    <t>Anticorpos naturais - isoaglutininas, pesquisas</t>
  </si>
  <si>
    <t>Anticorpos naturais - isoaglutininas, titulagem</t>
  </si>
  <si>
    <t>Anticortex supra-renal, pesquisa e/ou dosagem</t>
  </si>
  <si>
    <t>Anti-DNA, pesquisa e/ou dosagem</t>
  </si>
  <si>
    <t>Antiescleroderma (SCL 70), pesquisa</t>
  </si>
  <si>
    <t>Antifígado (glomérulo, tub. Renal corte rim de rato), IFI, pesquisa</t>
  </si>
  <si>
    <t>Antigliadina (glúten) - IgA, dosagem</t>
  </si>
  <si>
    <t>Antigliadina (glúten) - IgG, dosagem</t>
  </si>
  <si>
    <t>Anti-JO1, pesquisa</t>
  </si>
  <si>
    <t>Anti-LA/SSB, pesquisa</t>
  </si>
  <si>
    <t>Anti-LKM-1, pesquisa</t>
  </si>
  <si>
    <t>Antimembrana basal, pesquisa</t>
  </si>
  <si>
    <t>Antimicrossomal, pesquisa</t>
  </si>
  <si>
    <t>Antimitocondria, M2, pesquisa</t>
  </si>
  <si>
    <t>Antimitocondria, pesquisa</t>
  </si>
  <si>
    <t>Antimúsculo cardíaco, pesquisa</t>
  </si>
  <si>
    <t>Antimúsculo estriado, pesquisa</t>
  </si>
  <si>
    <t>Antimúsculo liso, pesquisa</t>
  </si>
  <si>
    <t>Antineutrófilos (anca)  C, pesquisa</t>
  </si>
  <si>
    <t>Antineutrófilos (anca)  P, pesquisa</t>
  </si>
  <si>
    <t>Antiparietal, pesquisa</t>
  </si>
  <si>
    <t>Antiperoxidase tireoideana, pesquisa</t>
  </si>
  <si>
    <t>Anti-RNP, pesquisa</t>
  </si>
  <si>
    <t>Anti-Ro/SSA, pesquisa</t>
  </si>
  <si>
    <t>Anti-Sm, pesquisa</t>
  </si>
  <si>
    <t>Aslo, pesquisa (látex)</t>
  </si>
  <si>
    <t>Aslo, quantitativo, dosagem (turbidimetria ou nefelometria)</t>
  </si>
  <si>
    <t>Aspergilus, reação sorológica</t>
  </si>
  <si>
    <t>Avidez de IgG para toxoplasmose, citomegalia, rubéloa, EB e outros, cada, dosagem</t>
  </si>
  <si>
    <t>Beta-2-microglobulina, dosagem</t>
  </si>
  <si>
    <t>Biotinidase atividade da, qualitativo, dosagem</t>
  </si>
  <si>
    <t>Blastomicose, reação sorológica</t>
  </si>
  <si>
    <t>Brucela - IgG, dosagem</t>
  </si>
  <si>
    <t>Brucela - IgM, dosagem</t>
  </si>
  <si>
    <t>C1q, dosagem</t>
  </si>
  <si>
    <t>C3 proativador, dosagem</t>
  </si>
  <si>
    <t>C3A (fator B), dosagem</t>
  </si>
  <si>
    <t>Caxumba, IgG, dosagem</t>
  </si>
  <si>
    <t>Caxumba, IgM, dosagem</t>
  </si>
  <si>
    <t>Chagas IgG, dosagem</t>
  </si>
  <si>
    <t>Chagas IgM, dosagem</t>
  </si>
  <si>
    <t>Chlamydia - IgG, dosagem</t>
  </si>
  <si>
    <t>Chlamydia - IgM, dosagem</t>
  </si>
  <si>
    <t>Cisticercose, AC, pesquisa e/ou dosagem</t>
  </si>
  <si>
    <t>Citomegalovírus IgG, dosagem</t>
  </si>
  <si>
    <t>Citomegalovírus IgM, dosagem</t>
  </si>
  <si>
    <t>Clostridium difficile, toxina A, pesquisa e/ou dosagem</t>
  </si>
  <si>
    <t>Complemento C2, dosagem</t>
  </si>
  <si>
    <t>Complemento C3, C4 - turbid. ou nefolométrico C3A, dosagem</t>
  </si>
  <si>
    <t>Complemento C3, dosagem</t>
  </si>
  <si>
    <t>Complemento C4, dosagem</t>
  </si>
  <si>
    <t>Complemento CH-100, pesquisa e/ou dosagem</t>
  </si>
  <si>
    <t>Complemento CH-50, pesquisa e/ou dosagem</t>
  </si>
  <si>
    <t>Crio-aglutinina, globulina, dosagem, cada</t>
  </si>
  <si>
    <t>Crio-aglutinina, globulina, pesquisa, cada</t>
  </si>
  <si>
    <t>Crioglobulinas, caracterização - imunoeletroforese</t>
  </si>
  <si>
    <t>Cross match (prova cruzada de histocompatibilidade para transplante renal)</t>
  </si>
  <si>
    <t>Cultura ou estimulação dos linfócitos "in vitro" por concanavalina, PHA ou pokweed</t>
  </si>
  <si>
    <t>Dengue - IgG e IgM (cada), dosagem</t>
  </si>
  <si>
    <t>DNCB - teste de contato</t>
  </si>
  <si>
    <t>Echovírus (painel) sorologia para</t>
  </si>
  <si>
    <t>Equinococose (Hidatidose), reação sorológica</t>
  </si>
  <si>
    <t>Fator antinúcleo, (FAN), pesquisa</t>
  </si>
  <si>
    <t>Fator reumatóide, quantitativo, dosagem (turbidimetria, nefelometria)</t>
  </si>
  <si>
    <t>Fator reumatóide, teste do látex (qualitativo), pesquisa</t>
  </si>
  <si>
    <t>Filaria sorologia, pesquisa e/ou dosagem</t>
  </si>
  <si>
    <t>Genotipagem do sistema HLA</t>
  </si>
  <si>
    <t>Giardia, reação sorológica</t>
  </si>
  <si>
    <t>Helicobacter pylori - IgA, pesquisa e/ou dosagem</t>
  </si>
  <si>
    <t>Helicobacter pylori - IgG, pesquisa e/ou dosagem</t>
  </si>
  <si>
    <t>Helicobacter pylori - IgM, pesquisa e/ou dosagem</t>
  </si>
  <si>
    <t>Hepatite A - HAV - IgG, pesquisa e/ou dosagem</t>
  </si>
  <si>
    <t>Hepatite A - HAV - IgM, pesquisa e/ou dosagem</t>
  </si>
  <si>
    <t>Hepatite B - HBCAC - IgG (anti-core IgG ou Acoreg), pesquisa e/ou dosagem</t>
  </si>
  <si>
    <t>Hepatite B - HBCAC - IgM (anti-core IgM ou Acorem), pesquisa e/ou dosagem</t>
  </si>
  <si>
    <t>Hepatite B - HBeAC (anti HBE), pesquisa e/ou dosagem</t>
  </si>
  <si>
    <t>Hepatite B - HBeAG (antígeno "E"), pesquisa e/ou dosagem</t>
  </si>
  <si>
    <t>Hepatite B - HBSAC (anti-antígeno de superfície), pesquisa e/ou dosagem</t>
  </si>
  <si>
    <t>Hepatite B - HBSAG (AU, antígeno austrália), pesquisa e/ou dosagem</t>
  </si>
  <si>
    <t>Hepatite C - anti-HCV - IgM, pesquisa e/ou dosagem</t>
  </si>
  <si>
    <t>Hepatite C - anti-HCV, pesquisa e/ou dosagem</t>
  </si>
  <si>
    <t>Hepatite C - imunoblot, pesquisa e/ou dosagem</t>
  </si>
  <si>
    <t>Hepatite delta, anticorpo IgG, pesquisa e/ou dosagem</t>
  </si>
  <si>
    <t>Hepatite delta, anticorpo IgM, pesquisa e/ou dosagem</t>
  </si>
  <si>
    <t>Hepatite E - IgM/IgG</t>
  </si>
  <si>
    <t>Herpes simples - IgG, dosagem</t>
  </si>
  <si>
    <t>Herpes simples - IgM, dosagem</t>
  </si>
  <si>
    <t>Herpes zoster - IgG, pesquisa e/ou dosagem</t>
  </si>
  <si>
    <t>Herpes zoster - IgM, pesquisa e/ou dosagem</t>
  </si>
  <si>
    <t>Hipersensibilidade retardada (intradermo reação IDeR ) candidina, caxumba, estreptoquinase-dornase, PPD, tricofitina, vírus vacinal, outro(s), cada</t>
  </si>
  <si>
    <t>Histona, dosagem</t>
  </si>
  <si>
    <t>Histoplasmose, reação sorológica</t>
  </si>
  <si>
    <t>HIV - antígeno P24, dosagem</t>
  </si>
  <si>
    <t>HIV1 ou HIV2, pesquisa de anticorpos</t>
  </si>
  <si>
    <t>HIV1+ HIV2, (determinação conjunta), pesquisa de anticorpos</t>
  </si>
  <si>
    <t>HLA-DR, pesquisa</t>
  </si>
  <si>
    <t>HLA-DR+DQ, pesquisa</t>
  </si>
  <si>
    <t>HTLV1 ou HTLV2 pesquisa de anticorpo (cada)</t>
  </si>
  <si>
    <t>IgA, dosagem</t>
  </si>
  <si>
    <t>IgD, dosagem</t>
  </si>
  <si>
    <t>IgE, grupo específico, cada, dosagem</t>
  </si>
  <si>
    <t>IgE, por alérgeno (cada), dosagem</t>
  </si>
  <si>
    <t>IgE, total, dosagem</t>
  </si>
  <si>
    <t>IgG, dosagem</t>
  </si>
  <si>
    <t>IgG, subclasses 1,2,3,4 (cada), dosagem</t>
  </si>
  <si>
    <t>IgM, dosagem</t>
  </si>
  <si>
    <t>Imunoeletroforese (estudo da gamopatia), pesquisa e/ou dosagem</t>
  </si>
  <si>
    <t>Inibidor de C1 esterase, pesquisa e/ou dosagem</t>
  </si>
  <si>
    <t>Isospora, pesquisa de antígeno</t>
  </si>
  <si>
    <t>Legionella - IgG e IgM (cada), pesquisa</t>
  </si>
  <si>
    <t>Leishmaniose - IgG e IgM (cada), pesquisa</t>
  </si>
  <si>
    <t>Leptospirose - IgG, pesquisa</t>
  </si>
  <si>
    <t>Leptospirose - IgM, pesquisa</t>
  </si>
  <si>
    <t>Leptospirose, aglutinação, pesquisa</t>
  </si>
  <si>
    <t>Linfócitos T "helper" contagem de (IF com OKT-4) (CD-4+) citometria de fluxo</t>
  </si>
  <si>
    <t>Linfócitos T supressores contagem de (IF com OKT-8) (D-8) citometria de fluxo</t>
  </si>
  <si>
    <t>Listeriose, reação sorológica</t>
  </si>
  <si>
    <t>Lyme - IgG, pesquisa e/ou dosagem</t>
  </si>
  <si>
    <t>Lyme - IgM, pesquisa e/ou dosagem</t>
  </si>
  <si>
    <t>Malária - IgG, pesquisa e/ou dosagem</t>
  </si>
  <si>
    <t>Malária - IgM, pesquisa e/ou dosagem</t>
  </si>
  <si>
    <t>Micoplasma pneumoniae - IgG, pesquisa</t>
  </si>
  <si>
    <t>Micoplasma pneumoniae - IgM, pesquisa</t>
  </si>
  <si>
    <t>Mononucleose - Epstein BARR - IgG, pesquisa e/ou dosagem</t>
  </si>
  <si>
    <t>Mononucleose, anti-VCA (EBV) IgG, pesquisa e/ou dosagem</t>
  </si>
  <si>
    <t>Mononucleose, anti-VCA (EBV) IgM, pesquisa e/ou dosagem</t>
  </si>
  <si>
    <t>Mononucleose, sorologia para (Monoteste ou Paul-Bunnel), cada</t>
  </si>
  <si>
    <t>NBT estimulado</t>
  </si>
  <si>
    <t>Outros testes bioquímicos para determinação do risco fetal (cada)</t>
  </si>
  <si>
    <t>Parvovírus - IgG, IgM (cada), pesquisa</t>
  </si>
  <si>
    <t>Pesquisa de sulfatídeos e material metacromático na urina</t>
  </si>
  <si>
    <t>PPD (tuberculina), IDeR</t>
  </si>
  <si>
    <t>Proteína C reativa, quantitativa, dosagem (turbidimetria, nefelometria)</t>
  </si>
  <si>
    <t>Psitacose - IgG, pesquisa</t>
  </si>
  <si>
    <t>Psitacose - IgM, pesquisa</t>
  </si>
  <si>
    <t>Reação sorológica para coxsackie, neutralização IgG</t>
  </si>
  <si>
    <t>Rubéola - IgG, dosagem</t>
  </si>
  <si>
    <t>Rubéola - IgM, dosagem</t>
  </si>
  <si>
    <t>Sarampo - anticorpos IgG, dosagem</t>
  </si>
  <si>
    <t>Sarampo - anticorpos IgM, dosagem</t>
  </si>
  <si>
    <t>Schistosomose - IgG, dosagem</t>
  </si>
  <si>
    <t>Schistosomose - IgM, dosagem</t>
  </si>
  <si>
    <t>Sífilis - FTA-ABS-IgG, pesquisa</t>
  </si>
  <si>
    <t>Sífilis - FTA-ABS-IgM, pesquisa</t>
  </si>
  <si>
    <t>Sífilis - TPHA, pesquisa</t>
  </si>
  <si>
    <t>Sífilis - VDRL</t>
  </si>
  <si>
    <t>Sífilis anticorpo total, dosagem</t>
  </si>
  <si>
    <t>Sífilis IgM, dosagem</t>
  </si>
  <si>
    <t>Teste rápido para detecção de HIV em gestante</t>
  </si>
  <si>
    <t>Toxocara cannis - IgG, pesquisa e/ou dosagem</t>
  </si>
  <si>
    <t>Toxocara cannis - IgM, pesquisa e/ou dosagem</t>
  </si>
  <si>
    <t>Toxoplasmose - IgA, dosagem</t>
  </si>
  <si>
    <t>Toxoplasmose IgG, dosagem</t>
  </si>
  <si>
    <t>Toxoplasmose IgM, dosagem</t>
  </si>
  <si>
    <t>Urease, teste rápido para helicobacter pylori</t>
  </si>
  <si>
    <t>Varicela, IgG, dosagem</t>
  </si>
  <si>
    <t>Varicela, IgM, dosagem</t>
  </si>
  <si>
    <t>Vírus sincicial respiratório - Elisa - IgG, pesquisa e/ou dosagem</t>
  </si>
  <si>
    <t>Waaler-Rose (fator reumatóide), pesquisa e/ou dosagem</t>
  </si>
  <si>
    <t>Western Blot (anticorpos anti-HIV)</t>
  </si>
  <si>
    <t>Western Blot (anticorpos anti-HTVI ou HTLVII) (cada)</t>
  </si>
  <si>
    <t>Adenosina de aminase (ADA), dosagem em líquidos orgânicos</t>
  </si>
  <si>
    <t>Aminoácidos no líquido cefalorraquidiano</t>
  </si>
  <si>
    <t>Anticorpo antiespermatozóide, pesquisa</t>
  </si>
  <si>
    <t>Bioquímica LCR (proteínas + pandy + glicose + cloro)</t>
  </si>
  <si>
    <t>Células, contagem total e específica</t>
  </si>
  <si>
    <t>Células, pesquisa de células neoplásicas (citologia oncótica), pesquisa em líquidos orgânicos</t>
  </si>
  <si>
    <t>Clements, teste</t>
  </si>
  <si>
    <t>Criptococose, cândida, aspérgilus (látex), pesquisa</t>
  </si>
  <si>
    <t>Cristais com luz polarizada, pesquisa</t>
  </si>
  <si>
    <t>Eletroforese de proteínas no líquor, com concentração</t>
  </si>
  <si>
    <t>Espectrofotometria de líquido amniótico</t>
  </si>
  <si>
    <t>Espermograma (caracteres físicos, pH, fludificação, motilidade, vitalidade, contagem e morfologia)</t>
  </si>
  <si>
    <t>Espermograma e teste de penetração "in vitro", velocidade penetração vertical, colocação  vital, teste de revitalização</t>
  </si>
  <si>
    <t>Fosfolipídios (relação lecitina/esfingomielina), pesquisa e/ou dosagem em líquidos orgânicos</t>
  </si>
  <si>
    <t>H. Influenzae, S. Pneumonieae, N. Meningitidis A, B e C W135 (cada), pesquisa em líquidos orgânicos</t>
  </si>
  <si>
    <t>Haemophilus influenzae - pesquisa de anticorpos (cada), em líquidos orgânicos</t>
  </si>
  <si>
    <t>Índice de imunoprodução (eletrof. e IgG em soro e líquor)</t>
  </si>
  <si>
    <t>LCR ambulatorial rotina (aspectos cor + índice de cor + contagem global e  específica  de leucócitos e  hemácias + citologia  oncótica + proteína + glicose + cloro + eletroforese  com    concentração + IgG + reações para neurocisticercose (2) + reações para neuroles (2)</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</si>
  <si>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</si>
  <si>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</si>
  <si>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Maturidade pulmonar fetal</t>
  </si>
  <si>
    <t>Pesquisa de bandas oligoclonais por isofocalização</t>
  </si>
  <si>
    <t>Proteína mielina básica, anticorpo anti, pesquisa</t>
  </si>
  <si>
    <t>Punção cisternal subocciptal com manometria para coleta de líquido cefalorraqueano</t>
  </si>
  <si>
    <t>Punção lombar com manometria para coleta de líquido cefalorraqueano</t>
  </si>
  <si>
    <t>Ragócitos, pesquisa</t>
  </si>
  <si>
    <t>Rotina do líquido amniótico-amniograma (citológico espectrofotometria, creatinina e teste de clements)</t>
  </si>
  <si>
    <t>Rotina líquido sinovial - caracteres físicos, citologia, proteínas, ácido úrico, látex p/ F.R., BACT.</t>
  </si>
  <si>
    <t>A fresco, exame</t>
  </si>
  <si>
    <t>Antibiograma (teste de sensibilidade e antibióticos e quimioterápicos), por bactéria - não automatizado</t>
  </si>
  <si>
    <t>Antibiograma automatizado</t>
  </si>
  <si>
    <t>Antibiograma p/ bacilos álcool-resistentes - drogas de 2 linhas</t>
  </si>
  <si>
    <t>Antifungigrama</t>
  </si>
  <si>
    <t>Antígenos fúngicos, pesquisa</t>
  </si>
  <si>
    <t>B.A.A.R. (Ziehl ou fluorescência, pesquisa direta e após homogeneização), pesquisa</t>
  </si>
  <si>
    <t>Bacterioscopia (Gram, Ziehl, Albert  etc), por lâmina</t>
  </si>
  <si>
    <t>Chlamydia, cultura</t>
  </si>
  <si>
    <t>Citomegalovírus - shell vial, pesquisa</t>
  </si>
  <si>
    <t>Cólera - identificação (sorotipagem incluída)</t>
  </si>
  <si>
    <t>Corpúsculos de Donovani, pesquisa direta de</t>
  </si>
  <si>
    <t>Criptococo (tinta da China), pesquisa de</t>
  </si>
  <si>
    <t>Criptosporidium, pesquisa</t>
  </si>
  <si>
    <t>Cultura automatizada</t>
  </si>
  <si>
    <t>Cultura bacteriana (em diversos materiais biológicos)</t>
  </si>
  <si>
    <t>Cultura para bactérias anaeróbicas</t>
  </si>
  <si>
    <t>Cultura para fungos</t>
  </si>
  <si>
    <t>Cultura para mycobacterium</t>
  </si>
  <si>
    <t>Cultura quantitativa de secreções pulmonares, quando necessitar tratamento prévio com N.C.A.</t>
  </si>
  <si>
    <t>Cultura, fezes: salmonela, shigellae e esc. Coli enteropatogênicas, enteroinvasora (sorol. Incluída) + campylobacter SP. + E. Coli entero-hemorrágica</t>
  </si>
  <si>
    <t>Cultura, fezes: salmonella, shigella e escherichia coli enteropatogênicas (sorologia incluída)</t>
  </si>
  <si>
    <t>Cultura, herpesvírus ou outro</t>
  </si>
  <si>
    <t>Cultura, micoplasma ou ureaplasma</t>
  </si>
  <si>
    <t>Cultura, urina com contagem de colônias</t>
  </si>
  <si>
    <t>Estreptococos - A, teste rápido</t>
  </si>
  <si>
    <t>Fungos, pesquisa de (a fresco lactofenol, tinta da China)</t>
  </si>
  <si>
    <t>Hansen, pesquisa de (por material)</t>
  </si>
  <si>
    <t>Hemocultura (por amostra)</t>
  </si>
  <si>
    <t>Hemocultura automatizada (por amostra)</t>
  </si>
  <si>
    <t>Hemocultura para bactérias anaeróbicas (por amostra)</t>
  </si>
  <si>
    <t>Hemophilus (bordetella) pertussis, pesquisa</t>
  </si>
  <si>
    <t>Leishmania, pesquisa</t>
  </si>
  <si>
    <t>Leptospira (campo escuro após concentração), pesquisa</t>
  </si>
  <si>
    <t>Microorganismos - teste de sensibilidade a drogas MIC, por droga testada</t>
  </si>
  <si>
    <t>Microsporídia, pesquisa nas fezes</t>
  </si>
  <si>
    <t>Paracoccidioides, pesquisa de</t>
  </si>
  <si>
    <t>Pneumocysti carinii, pesquisa por coloração especial</t>
  </si>
  <si>
    <t>Rotavírus, pesquisa, Elisa</t>
  </si>
  <si>
    <t>Sarcoptes scabei, pesquisa</t>
  </si>
  <si>
    <t>Treponema (campo escuro), pesquisa</t>
  </si>
  <si>
    <t>2,5-hexanodiona, dosagem na urina</t>
  </si>
  <si>
    <t>Ácido cítrico, dosagem na urina</t>
  </si>
  <si>
    <t>Ácido homogentísico, pesquisa e/ou dosagem na urina</t>
  </si>
  <si>
    <t>Alcaptonúria, pesquisa</t>
  </si>
  <si>
    <t>Cálculos urinários, análise</t>
  </si>
  <si>
    <t>Catecolaminas fracionadas - dopamina, epinefrina, norepinefrina (cada), pesquisa e/ou dosagem na urina</t>
  </si>
  <si>
    <t>Cistina, pesquisa e/ou dosagem na urina</t>
  </si>
  <si>
    <t>Cistinúria, pesquisa</t>
  </si>
  <si>
    <t>Contagem sedimentar de Addis</t>
  </si>
  <si>
    <t>Coproporfirina III, pesquisa e/ou dosagem na urina</t>
  </si>
  <si>
    <t>Corpos cetônicos, pesquisa na urina</t>
  </si>
  <si>
    <t>Cromatografia de açúcares na urina</t>
  </si>
  <si>
    <t>Dismorfismo eritrocitário, pesquisa (contraste de fase) na urina</t>
  </si>
  <si>
    <t>Eletroforese de proteínas urinárias, com concentração</t>
  </si>
  <si>
    <t>Erros inatos do metabolismo baterias de testes químicos de triagem em urina (mínimo de 6 testes)</t>
  </si>
  <si>
    <t>Fenilcetonúria, pesquisa</t>
  </si>
  <si>
    <t>Frutosúria, pesquisa</t>
  </si>
  <si>
    <t>Galactosúria, pesquisa</t>
  </si>
  <si>
    <t>Histidina, pesquisa na urina</t>
  </si>
  <si>
    <t>Lipóides, pesquisa na urina</t>
  </si>
  <si>
    <t>Melanina, pesquisa na urina</t>
  </si>
  <si>
    <t>Metanefrinas urinárias, dosagem</t>
  </si>
  <si>
    <t>Microalbuminúriam, dosagem</t>
  </si>
  <si>
    <t>Mioglobina, pesquisa na urina</t>
  </si>
  <si>
    <t>Osmolalidade, determinação na urina</t>
  </si>
  <si>
    <t>Pesquisa ou dosagem de um componente urinário</t>
  </si>
  <si>
    <t>Porfobilinogênio, pesquisa na urina</t>
  </si>
  <si>
    <t>Porfobilinogênio, urina</t>
  </si>
  <si>
    <t>Proteínas de Bence Jones, pesquisa na urina</t>
  </si>
  <si>
    <t>Prova de concentração (Fishberg ou Volhard), na urina</t>
  </si>
  <si>
    <t>Rotina de urina (caracteres físicos, elementos anormais e sedimentoscopia)</t>
  </si>
  <si>
    <t>Tirosinose, pesquisa (urina)</t>
  </si>
  <si>
    <t>Uroporfirinas, dosagem na urina</t>
  </si>
  <si>
    <t>Cromatina sexual, pesquisa</t>
  </si>
  <si>
    <t>Gastroacidograma - secreção basal para 60' e 4 amostras após o estímulo (fornecimento de material inclusive tubagem), teste</t>
  </si>
  <si>
    <t>Iontoforese para a coleta de suor, com dosagem de cloro</t>
  </si>
  <si>
    <t>Muco-nasal, pesquisa de eosinófilos e mastócitos</t>
  </si>
  <si>
    <t>Pancreozima - secretina no suco duodenal, teste</t>
  </si>
  <si>
    <t>Perfil  metabólico  para  litíase  renal: sangue (Ca, P, AU, Cr) urina: (Ca, AU, P, citr, pesq. Cistina) AMP-cíclico</t>
  </si>
  <si>
    <t>Perfil reumatológico (ácido úrico, eletroforese de proteínas, FAN, VHS, prova do látex P/F. R, W. Rose)</t>
  </si>
  <si>
    <t>Prova atividade de febre reumática (aslo, eletroforese de proteínas, muco-proteínas e proteína "C" reativa)</t>
  </si>
  <si>
    <t>Provas de função hepática (bilirrubinas, eletroforese de proteínas, FA, TGO, TGP e Gama-PGT)</t>
  </si>
  <si>
    <t>Rotina da biles A, B, C e do suco duodenal (caracteres físicos e microscópicos inclusive tubagem)</t>
  </si>
  <si>
    <t>Teste do pezinho ampliado (TSH neonatal + 17 OH progesterona + fenilalanina + Tripsina imuno-reativa + eletroforese de Hb para triagem de hemopatias)</t>
  </si>
  <si>
    <t>Teste do pezinho básico (TSH neonatal + fenilalanina + eletroforese de Hb para triagem de hemopatias)</t>
  </si>
  <si>
    <t>Ácido delta aminolevulínico (para chumbo inorgânico), pesquisa e/ou dosagem</t>
  </si>
  <si>
    <t>Ácido delta aminolevulínico desidratase (para chumbo inorgânico), pesquisa e/ou dosagem</t>
  </si>
  <si>
    <t>Ácido fenilglioxílico (para estireno), pesquisa e/ou dosagem</t>
  </si>
  <si>
    <t>Ácido hipúrico (para tolueno), pesquisa e/ou dosagem</t>
  </si>
  <si>
    <t>Ácido mandélico (para estireno), pesquisa e/ou dosagem</t>
  </si>
  <si>
    <t>Ácido metil malônico, pesquisa e/ou dosagem</t>
  </si>
  <si>
    <t>Ácido metilhipúrico (para xilenos), pesquisa e/ou dosagem</t>
  </si>
  <si>
    <t>Ácido salicílico, pesquisa e/ou dosagem</t>
  </si>
  <si>
    <t>Carboxihemoglobina (para monóxido de carbono diclorometano), pesquisa e/ou dosagem</t>
  </si>
  <si>
    <t>Chumbo, dosagem</t>
  </si>
  <si>
    <t>Colinesterase (para carbamatos  organofosforados), dosagem</t>
  </si>
  <si>
    <t>Coproporfirinas (para chumbo inorgânico), pesquisa e/ou dosagem</t>
  </si>
  <si>
    <t>Cromo, pesquisa e/ou dosagem</t>
  </si>
  <si>
    <t>Etanol, pesquisa e/ou dosagem</t>
  </si>
  <si>
    <t>Fenol (para benzeno, fenol), pesquisa e/ou dosagem</t>
  </si>
  <si>
    <t>Flúor (para fluoretos), pesquisa e/ou dosagem</t>
  </si>
  <si>
    <t>Formoldeído, pesquisa e/ou dosagem</t>
  </si>
  <si>
    <t>Meta-hemoglobina (para anilina nitrobenzeno), pesquisa</t>
  </si>
  <si>
    <t>Metais Al, As, Cd, Cr, Mn, Hg, Ni, Zn, Co, outro (s) absorção atômica (cada), pesquisa e/ou dosagem</t>
  </si>
  <si>
    <t>Metanol, pesquisa e/ou dosagem</t>
  </si>
  <si>
    <t>Metil Etil Cetona, pesquisa e/ou dosagem</t>
  </si>
  <si>
    <t>P-aminofenol (para anilina), pesquisa e/ou dosagem</t>
  </si>
  <si>
    <t>Protoporfirinas Zn (para chumbo inorgânico), pesquisa e/ou dosagem</t>
  </si>
  <si>
    <t>Salicilatos, pesquisa</t>
  </si>
  <si>
    <t>Sulfatos orgânicos ou inorgânicos, pesquisa (cada)</t>
  </si>
  <si>
    <t>Triclorocompostos totais (para tetracloroetileno, tricloroetano, tricloroetileno), pesquisa e/ou dosagem</t>
  </si>
  <si>
    <t>Zinco, pesquisa e/ou dosagem</t>
  </si>
  <si>
    <t>Amplificação de material por biologia molecular (outros agentes)</t>
  </si>
  <si>
    <t>Chlamydia por biologia molecular, pesquisa</t>
  </si>
  <si>
    <t>Citomegalovírus - qualitativo, por PCR, pesquisa</t>
  </si>
  <si>
    <t>Citomegalovírus - quantitativo, por PCR</t>
  </si>
  <si>
    <t>Cromossomo philadelfia, pesquisa</t>
  </si>
  <si>
    <t>Fator V de layden por PCR, pesquisa</t>
  </si>
  <si>
    <t>Fibrose cística, pesquisa de uma mutação</t>
  </si>
  <si>
    <t>Hepatite B (quantitativo) PCR, pesquisa</t>
  </si>
  <si>
    <t>Hepatite C - genotipagem, pesquisa</t>
  </si>
  <si>
    <t>Hepatite C (qualitativo) por PCR, pesquisa</t>
  </si>
  <si>
    <t>Hepatite C (quantitativo) por PCR</t>
  </si>
  <si>
    <t>HIV - carga viral PCR, pesquisa</t>
  </si>
  <si>
    <t>HIV - qualitativo por PCR, pesquisa</t>
  </si>
  <si>
    <t>HIV, genotipagem, pesquisa</t>
  </si>
  <si>
    <t>HPV (vírus do papiloma humano) + subtipagem quando necessário PCR,  pesquisa</t>
  </si>
  <si>
    <t>HTLV I / II por PCR (cada), pesquisa</t>
  </si>
  <si>
    <t>Mycobactéria PCR, pesquisa</t>
  </si>
  <si>
    <t>Pesquisa de mutação de alelo específico por PCR</t>
  </si>
  <si>
    <t>Pesquisa de outros agentes por PCR</t>
  </si>
  <si>
    <t>Quantificação de outros agentes por PCR</t>
  </si>
  <si>
    <t>Resistência a agentes antivirais por biologia molecular (cada droga), pesquisa</t>
  </si>
  <si>
    <t>X frágil por PCR, pesquisa</t>
  </si>
  <si>
    <t>Transfusão (ato médico ambulatorial ou hospitalar)</t>
  </si>
  <si>
    <t>Transfusão (ato médico de acompanhamento)</t>
  </si>
  <si>
    <t>Deleucotização de unidade de concentrado de hemácias - por unidade</t>
  </si>
  <si>
    <t>Deleucotização de unidade de concentrado de plaquetas - até 6 unidades</t>
  </si>
  <si>
    <t>Deleucotização de unidade de concentrado de plaquetas - entre 7 e 12 unidades</t>
  </si>
  <si>
    <t>Irradiação de componentes hemoterápicos</t>
  </si>
  <si>
    <t>Material descartável (kit) e soluções para utilização de processadora automática de sangue / auto transfusão intra-operatória</t>
  </si>
  <si>
    <t>Material descartável (kit) e soluções para utilização de processadora automática de sangue/aférese</t>
  </si>
  <si>
    <t>Sangria terapêutica</t>
  </si>
  <si>
    <t>Unidade de concentrado de granulócitos</t>
  </si>
  <si>
    <t>Unidade de concentrado de hemácias</t>
  </si>
  <si>
    <t>Unidade de concentrado de hemácias lavadas</t>
  </si>
  <si>
    <t>Unidade de concentrado de plaquetas (dupla centrifugação)</t>
  </si>
  <si>
    <t>Unidade de concentrado de plaquetas por aférese</t>
  </si>
  <si>
    <t>Unidade de concentrado de plaquetas randômicas</t>
  </si>
  <si>
    <t>Unidade de crioprecipitado de fator anti-hemofílico</t>
  </si>
  <si>
    <t>Unidade de plasma</t>
  </si>
  <si>
    <t>Unidade de sangue total</t>
  </si>
  <si>
    <t>Acompanhamento hospitalar/dia do transplante de medula óssea por médico hematologista e/ou hemoterapeuta</t>
  </si>
  <si>
    <t>Aférese para paciente ABO incompatível</t>
  </si>
  <si>
    <t>Anticorpos eritrocitários naturais e imunes - titulagem</t>
  </si>
  <si>
    <t>Antigenemia para diagnóstico de CMV pós-transplante</t>
  </si>
  <si>
    <t>Aplicação de medula óssea ou células tronco</t>
  </si>
  <si>
    <t>Avaliação quimerismo - VNTR - doador - pré-transplante</t>
  </si>
  <si>
    <t>Avaliação quimerismo - VNTR - paciente - pré-transplante</t>
  </si>
  <si>
    <t>Avaliação quimerismo por STR - paciente - pós-transplante</t>
  </si>
  <si>
    <t>Coleta de biópsia de medula óssea por agulha</t>
  </si>
  <si>
    <t>Coleta de células tronco de sangue de cordão umbilical para transplante de medula óssea</t>
  </si>
  <si>
    <t>Coleta de células tronco por processadora automática para transplante de medula óssea</t>
  </si>
  <si>
    <t>Coleta de linfócitos de sangue periférico por aférese para tratamento de recidivas pós-Transplante de Células-Tronco Hematopoéticas (TCTH) alogênico</t>
  </si>
  <si>
    <t>Coleta de medula óssea para transplante</t>
  </si>
  <si>
    <t>Controle microbiológico da medula óssea no Transplante de Células-Tronco Hematopoéticas (TCTH) alogênico</t>
  </si>
  <si>
    <t>Controle microbiológico das células tronco periféricas no Transplante de Células-Tronco Hematopoéticas (TCTH) alogênico</t>
  </si>
  <si>
    <t>Depleção de plasma em Transplante de Células-Tronco Homopoéticas alogênicos com incompatibilidade ABO menor</t>
  </si>
  <si>
    <t>Determinação de células CD34, CD45 positivas - Citômetro de Fluxo</t>
  </si>
  <si>
    <t>Determinação de conteúdo de DNA - Citômetro de Fluxo</t>
  </si>
  <si>
    <t>Determinação do fator RH (D), incluindo prova para D-fraco no sangue do receptor</t>
  </si>
  <si>
    <t>Doação autóloga com recuperação intra-operatória</t>
  </si>
  <si>
    <t>Doação autóloga peri-operatória por hemodiluição normovolêmica</t>
  </si>
  <si>
    <t>Doação autóloga pré-operatória</t>
  </si>
  <si>
    <t>Eletroforese de hemoglobina por componente hemoterápico</t>
  </si>
  <si>
    <t>Eletroforese de hemoglobina por unidade de sangue total</t>
  </si>
  <si>
    <t>Estimulação e mobilização de células CD34 positivas</t>
  </si>
  <si>
    <t>Exames imunohematológicos em recém-nascidos: tipificação ABO e RH, pesquisa de D fraco RH(D) e prova da antiglobulina direta</t>
  </si>
  <si>
    <t>Exsanguíneo  transfusão</t>
  </si>
  <si>
    <t>Fenotipagem de outros sistemas eritrocitários - por fenótipo</t>
  </si>
  <si>
    <t>Fenotipagem de outros sistemas eritrocitários - por fenótipo - gel teste</t>
  </si>
  <si>
    <t>Fenotipagem do sistema RH-HR (D, C, E, C E C) gel teste</t>
  </si>
  <si>
    <t>Fenotipagem do sistema RH-HR (D, C, E, C, E)</t>
  </si>
  <si>
    <t>Grupo sanguíneo ABO e RH</t>
  </si>
  <si>
    <t>Grupo sanguíneo ABO e RH - gel teste</t>
  </si>
  <si>
    <t>Identificação de anticorpos séricos irregulares antieritrocitários - método de eluição</t>
  </si>
  <si>
    <t>Identificação de anticorpos séricos irregulares antieritrocitários - painel de hemácias enzimático</t>
  </si>
  <si>
    <t>Identificação de anticorpos séricos irregulares antieritrocitários com painel de hemácias</t>
  </si>
  <si>
    <t>Identificação de anticorpos séricos irregulares antieritrocitários com painel de hemácias - gel liss</t>
  </si>
  <si>
    <t>Identificação de anticorpos séricos irregulares antieritrocitários com painel de hemácias tratadas por enzimas</t>
  </si>
  <si>
    <t>Imunofenotipagem de subpopulações linfocitárias - Citômetro de Fluxo</t>
  </si>
  <si>
    <t>Imunofenotipagem para classificação de leucemias - Citômetro de Fluxo</t>
  </si>
  <si>
    <t>Imuno-hematológicos: tipificação ABO, incluindo tipagem reversa e determinação do fator RH (D), incluindo prova para D-fraco e pesquisa e identificação de anticorpos séricos irregulares antieritrocitários</t>
  </si>
  <si>
    <t>Investigação da presença de anti-A ou anti-B, em soro ou plasma de neonato, com métodos que incluam uma fase antiglobulínica</t>
  </si>
  <si>
    <t>Operação de processadora automática de sangue em aférese</t>
  </si>
  <si>
    <t>Operação de processadora automática de sangue em autotransfusão intra-operatória</t>
  </si>
  <si>
    <t>PCR em tempo real para diagnóstico de EBV - pós-transplante</t>
  </si>
  <si>
    <t>PCR em tempo real para diagnóstico de Herpes vírus 6 - pós-transplante</t>
  </si>
  <si>
    <t>PCR em tempo real para diagnóstico de Herpes vírus 8 - pós-transplante</t>
  </si>
  <si>
    <t>Pesquisa de anticorpos séricos antieritrocitários, anti-A e/ou anti-B</t>
  </si>
  <si>
    <t>Pesquisa de anticorpos séricos antieritrocitários, anti-A e/ou anti-B - gel teste</t>
  </si>
  <si>
    <t>Pesquisa de anticorpos séricos irregulares antieritrocitários</t>
  </si>
  <si>
    <t>Pesquisa de anticorpos séricos irregulares antieritrocitários - gel teste</t>
  </si>
  <si>
    <t>Pesquisa de anticorpos séricos irregulares antieritrocitários - método de eluição</t>
  </si>
  <si>
    <t>Pesquisa de anticorpos séricos irregulares antieritrocitários a frio</t>
  </si>
  <si>
    <t>Pesquisa de hemoglobina S por componente hemoterápico - gel teste</t>
  </si>
  <si>
    <t>Pesquisa de hemoglobina S por unidade de sangue total - gel teste</t>
  </si>
  <si>
    <t>Prova de compatibilidade pré-transfusional completa</t>
  </si>
  <si>
    <t>Prova de compatibilidade pré-transfusional completa - gel teste</t>
  </si>
  <si>
    <t>Quantificação de CD14 da coleta de células tronco periféricas para Transplante de Células-Tronco Hematopoéticas (TCTH) alogênico</t>
  </si>
  <si>
    <t>Quantificação de CD19 da coleta de células tronco periféricas para Transplante de Células-Tronco Hematopoéticas (TCTH) alogênico</t>
  </si>
  <si>
    <t>Quantificação de CD3  da coleta de células tronco periféricas para Transplante de Células-Tronco Hematopoéticas (TCTH) alogênico</t>
  </si>
  <si>
    <t>Quantificação de CD3  da coleta de linfócitos para tratamento de recidivas pós-Transplante de Células-Tronco Hematopoéticas (TCTH) alogênico</t>
  </si>
  <si>
    <t>Quantificação de CD4 da coleta de células tronco periféricas para Transplante de Células-Tronco Hematopoéticas (TCTH) alogênico</t>
  </si>
  <si>
    <t>Quantificação de CD8 da coleta de células tronco periféricas para Transplante de Células-Tronco Hematopoéticas (TCTH) alogênico</t>
  </si>
  <si>
    <t>Quantificação de leucócitos totais da coleta de células tronco periféricas para Transplante de Células-Tronco Hematopoéticas (TCTH) alogênico</t>
  </si>
  <si>
    <t>Quantificação de leucócitos totais da Medula Óssea no Transplante de Células-Tronco Hematopoéticas (TCTH) alogênico</t>
  </si>
  <si>
    <t>S. Anti-HTLV-I + HTLV-II (determinação conjunta) por componente hemoterápico</t>
  </si>
  <si>
    <t>S. Anti-HTLV-I + HTLV-II (determinação conjunta) por unidade de sangue total</t>
  </si>
  <si>
    <t>S. Chagas EIE por componente hemoterápico</t>
  </si>
  <si>
    <t>S. Chagas EIE por unidade de sangue total</t>
  </si>
  <si>
    <t>S. Chagas HA por componente hemoterápico</t>
  </si>
  <si>
    <t>S. Chagas HA por unidade de sangue total</t>
  </si>
  <si>
    <t>S. Chagas IFI por componente hemoterápico</t>
  </si>
  <si>
    <t>S. Chagas IFI por unidade de sangue total</t>
  </si>
  <si>
    <t>S. Hepatite B (HBsAg) RIE ou EIE por componente hemoterápico</t>
  </si>
  <si>
    <t>S. Hepatite B (HBsAg) RIE ou EIE por unidade de sangue total</t>
  </si>
  <si>
    <t>S. Hepatite B anti-HBC por componente hemoterápico</t>
  </si>
  <si>
    <t>S. Hepatite B anti-HBC por unidade de sangue total</t>
  </si>
  <si>
    <t>S. Hepatite C anti-HCV por componente hemoterápico</t>
  </si>
  <si>
    <t>S. Hepatite C anti-HCV por unidade de sangue total</t>
  </si>
  <si>
    <t>S. HIV EIE por componente hemoterápico</t>
  </si>
  <si>
    <t>S. HIV EIE por unidade de sangue total</t>
  </si>
  <si>
    <t>S. Malária IFI por componente hemoterápico</t>
  </si>
  <si>
    <t>S. Malária IFI por unidade de sangue total</t>
  </si>
  <si>
    <t>S. Sífilis EIE por componente hemoterápico</t>
  </si>
  <si>
    <t>S. Sífilis EIE por unidade de sangue total</t>
  </si>
  <si>
    <t>S. Sífilis FTA - ABS por componente hemoterápico</t>
  </si>
  <si>
    <t>S. Sífilis FTA - ABS por unidade de sangue total</t>
  </si>
  <si>
    <t>S. Sífilis HA por componente hemoterápico</t>
  </si>
  <si>
    <t>S. Sífilis HA por unidade de sangue total</t>
  </si>
  <si>
    <t>S. Sífilis VDRL por componente hemoterápico</t>
  </si>
  <si>
    <t>S. Sífilis VDRL por unidade de sangue total</t>
  </si>
  <si>
    <t>Sedimentação de hemácias em Transplante de Células-Tronco Hematopoéticas (TCTH) alogênicos com incompatibilidade ABO maior</t>
  </si>
  <si>
    <t>Teste de Coombs direto</t>
  </si>
  <si>
    <t>Teste de Coombs direto - gel teste</t>
  </si>
  <si>
    <t>Teste de Coombs direto - mono específico (IgG, IgA, C3, C3D, Poliv. - AGH) - gel teste</t>
  </si>
  <si>
    <t>Teste de Coombs indireto - mono específico (IgG, IgA, C3, C3D, Poliv. - AGH) - gel teste</t>
  </si>
  <si>
    <t>Tipificação ABO, incluindo tipagem reversa no sangue do receptor (sem tipagem reversa até 4 meses de idade)</t>
  </si>
  <si>
    <t>TMO - congelamento de medula óssea ou células tronco periféricas</t>
  </si>
  <si>
    <t>TMO - cultura de linfócitos doador e receptor</t>
  </si>
  <si>
    <t>TMO - descongelamento de medula óssea ou células tronco</t>
  </si>
  <si>
    <t>TMO - determinação de HLA   transplantes de medula óssea - loci DR e DQ (alta resolução)</t>
  </si>
  <si>
    <t>TMO - determinação de HLA para transplantes de medula óssea - loci A e B</t>
  </si>
  <si>
    <t>TMO - determinação de HLA para transplantes de medula óssea - loci DR e DQ (baixa resolução)</t>
  </si>
  <si>
    <t>TMO - determinação de unidades formadoras de colônias</t>
  </si>
  <si>
    <t>TMO - determinação de viabilidade de medula óssea</t>
  </si>
  <si>
    <t>TMO - manutenção de congelamento de medula óssea ou células tronco (até 2 anos)</t>
  </si>
  <si>
    <t>TMO - preparo de medula óssea ou células tronco periféricas para congelamento</t>
  </si>
  <si>
    <t>TMO - preparo e filtração de medula óssea ou células tronco na coleta</t>
  </si>
  <si>
    <t>TMO - tratamento "in vitro" de medula óssea ou células tronco por anticorpos monoclonais (purging)(4)</t>
  </si>
  <si>
    <t>Transaminase pirúvica - TGP ou ALT por componente hemoterápico</t>
  </si>
  <si>
    <t>Transaminase pirúvica - TGP ou ALT por unidade de sangue total</t>
  </si>
  <si>
    <t>Transfusão fetal intra-uterina</t>
  </si>
  <si>
    <t>Viabilidade celular da medula óssea por citometria de fluxo após o descongelamento</t>
  </si>
  <si>
    <t>Viabilidade celular das células tronco periféricas por citometria de fluxo após o descongelamento</t>
  </si>
  <si>
    <t>Viabilidade celular dos linfócitos periféricos por citometria de fluxo para tratamento das recidivas pós-Transplante de Células-Tronco Hematopoéticas (TCTH) alogênico</t>
  </si>
  <si>
    <t>Cariótipo com bandas de pele, tumor e demais tecidos</t>
  </si>
  <si>
    <t>Cariótipo com pesquisa de troca de cromátides irmãs</t>
  </si>
  <si>
    <t>Cariótipo com técnicas de alta resolução</t>
  </si>
  <si>
    <t>Cariótipo de medula (técnicas com bandas)</t>
  </si>
  <si>
    <t>Cariótipo de sangue (técnicas com bandas)</t>
  </si>
  <si>
    <t>Cariótipo de sangue obtido por cordocentese pré-natal</t>
  </si>
  <si>
    <t>Cariótipo de sangue-pesquisa de marcadores tumorais</t>
  </si>
  <si>
    <t>Cariótipo de sangue-pesquisa de sítio frágil X</t>
  </si>
  <si>
    <t>Cariótipo em vilosidades coriônicas (cultivo de trofoblastos)</t>
  </si>
  <si>
    <t>Cariótipo para pesquisa de instabilidade cromossômica</t>
  </si>
  <si>
    <t>Cromatina X ou Y</t>
  </si>
  <si>
    <t>Cultura de material de aborto e obtenção de cariótipo</t>
  </si>
  <si>
    <t>Cultura de tecido para ensaio enzimático e/ou extração de DNA</t>
  </si>
  <si>
    <t>Estudo de alterações cromossômicas em leucemias por FISH (Fluorescence In Situ Hybridization)</t>
  </si>
  <si>
    <t>Fish em metáfase ou núcleo interfásico, por sonda</t>
  </si>
  <si>
    <t>Fish pré-natal, por sonda</t>
  </si>
  <si>
    <t>Líquido amniótico, cariótipo com bandas</t>
  </si>
  <si>
    <t>Líquido amniótico, vilosidades coriônicas, subcultura para dosagens bioquímicas e/ou moleculares (adicional)</t>
  </si>
  <si>
    <t>Pesquisa de Translocação PML/RAR-a</t>
  </si>
  <si>
    <t>Subcultura de pele para dosagens bioquímicas e/ou moleculares (adicional)</t>
  </si>
  <si>
    <t>Determinação do risco fetal, com elaboração de laudo</t>
  </si>
  <si>
    <t>Dosagem quantitativa de ácidos graxos de cadeia muito longa  para o diagnóstico de EIM</t>
  </si>
  <si>
    <t>Dosagem quantitativa de aminoácidos para o diagnóstico de erros inatos do metabolismo (perfil de aminoácidos numa amostra)</t>
  </si>
  <si>
    <t>Dosagem quantitativa de metabólitos na urina e/ou sangue para o diagnóstico de erros inatos do metabolismo (cada)</t>
  </si>
  <si>
    <t>Eletroforese ou cromatografia (papel ou camada delgada) para identificação de aminoácidos ou glicídios ou oligossacarídios ou sialoligossacarídios glicosaminoglicanos ou outros compostos para detecção de erros inatos do metabolismo (cada)</t>
  </si>
  <si>
    <t>Ensaios enzimáticos em células cultivadas para diagnóstico de EIM, incluindo preparo do material, dosagem de proteína e enzima de referência (cada)</t>
  </si>
  <si>
    <t>Ensaios enzimáticos em leucócitos, eritrócitos ou tecidos para diagnóstico de EIM, incluindo preparo do material, dosagem de proteína e enzima de referência (cada)</t>
  </si>
  <si>
    <t>Ensaios enzimáticos no plasma para diagnóstico de EIM, incluindo enzima de referência (cada)</t>
  </si>
  <si>
    <t>Marcadores bioquímicos extras, além de BHCG, AFP e PAPP-A, para avaliação do risco fetal, por marcador, por amostra</t>
  </si>
  <si>
    <t>Teste duplo - 1 trimestre (PAPP-A+Beta-HCG) ou outros 2 em soro ou líquido aminiótico com elaboração de laudo contendo cálculo de risco para anomalias fetais</t>
  </si>
  <si>
    <t>Teste duplo - 2 trimestre (AFP+Beta-HCG) ou outros 2 em soro ou líquido aminiótico com elaboração de laudo contendo cálculo de risco para anomalias fetais</t>
  </si>
  <si>
    <t>Teste triplo (AFP+Beta-HCG+Estriol) ou outros 3 em soro ou líquido aminiótico com elaboração de laudo contendo cálculo de risco para anomalias fetais</t>
  </si>
  <si>
    <t>Testes químicos de triagem em urina para erros inatos do metabolismo (cada)</t>
  </si>
  <si>
    <t>Análise de DNA com enzimas de restrição por enzima utilizada, por amostra</t>
  </si>
  <si>
    <t>Análise de DNA fetal por enzima de restrição, por enzima utilizada, por amostra</t>
  </si>
  <si>
    <t>Análise de DNA pela técnica multiplex por locus extra, por amostra</t>
  </si>
  <si>
    <t>Análise de DNA pela técnica multiplex por locus, por amostra</t>
  </si>
  <si>
    <t>Extração de DNA (osso), por amostra</t>
  </si>
  <si>
    <t>Identificação de mutação por sequenciamento do DNA, por 100 pares de base sequenciadas, por amostra</t>
  </si>
  <si>
    <t>Ato de coleta de PAAF de órgãos ou estruturas profundas com deslocamento do patologista</t>
  </si>
  <si>
    <t>Ato de coleta de PAAF de órgãos ou estruturas profundas sem deslocamento do patologista</t>
  </si>
  <si>
    <t>Ato de coleta de PAAF de órgãos ou estruturas superficiais com deslocamento do patologista</t>
  </si>
  <si>
    <t>Ato de coleta de PAAF de órgãos ou estruturas superficiais sem deslocamento do patologista</t>
  </si>
  <si>
    <t>Coloração especial por coloração</t>
  </si>
  <si>
    <t>Procedimento diagnóstico citopatológico em meio líquido</t>
  </si>
  <si>
    <t>Procedimento diagnóstico citopatológico oncótico de líquidos e raspados cutâneos</t>
  </si>
  <si>
    <t>Procedimento diagnóstico em amputação de membros - causa oncológica</t>
  </si>
  <si>
    <t>Procedimento diagnóstico em amputação de membros - sem causa oncológica</t>
  </si>
  <si>
    <t>Procedimento diagnóstico em biópsia simples "imprint" e "cell block"</t>
  </si>
  <si>
    <t>Procedimento diagnóstico em citologia hormonal isolada</t>
  </si>
  <si>
    <t>Procedimento diagnóstico em citologia hormonal seriado</t>
  </si>
  <si>
    <t>Procedimento diagnóstico em citometria de fluxo (por monoclonal pesquisado)</t>
  </si>
  <si>
    <t>Procedimento diagnóstico em citopatologia cérvico-vaginal oncótica</t>
  </si>
  <si>
    <t>Procedimento diagnóstico em fragmentos múltiplos de biópsias de mesmo órgão ou topografia, acondicionados em um mesmo frasco</t>
  </si>
  <si>
    <t>Procedimento diagnóstico em grupos de linfonodos, estruturas vizinhas e margens de peças anatômicas simples ou complexas (por margem) - máximo de três margens</t>
  </si>
  <si>
    <t>Procedimento diagnóstico em imunofluorescência</t>
  </si>
  <si>
    <t>Procedimento diagnóstico em lâminas de PAAF até 5</t>
  </si>
  <si>
    <t>Procedimento diagnóstico em painel de hibridização "in situ"</t>
  </si>
  <si>
    <t>Procedimento diagnóstico em painel de imunoistoquímica (duas a cinco reações)</t>
  </si>
  <si>
    <t>Procedimento diagnóstico em peça anatômica ou cirúrgica simples</t>
  </si>
  <si>
    <t>Procedimento diagnóstico em peça cirúrgica ou anatômica complexa</t>
  </si>
  <si>
    <t>Procedimento diagnóstico em reação imunoistoquímica isolada</t>
  </si>
  <si>
    <t>Procedimento diagnóstico em revisão de lâminas ou cortes histológicos seriados</t>
  </si>
  <si>
    <t>Procedimento diagnóstico peroperatório - peça adicional ou margem cirúrgica</t>
  </si>
  <si>
    <t>Procedimento diagnóstico peroperatório com deslocamento do patologista</t>
  </si>
  <si>
    <t>Procedimento diagnóstico peroperatório sem deslocamento do patologista</t>
  </si>
  <si>
    <t>Procedimento diagnóstico por captura híbrida</t>
  </si>
  <si>
    <t>Angiografia radioisotópica</t>
  </si>
  <si>
    <t>Cintilografia do miocárdio com duplo isótopo (perfusão + viabilidade)</t>
  </si>
  <si>
    <t>Cintilografia do miocárdio com FDG-18 F, em câmara híbrida</t>
  </si>
  <si>
    <t>Cintilografia do miocárdio necrose (infarto agudo)</t>
  </si>
  <si>
    <t>Cintilografia do miocárdio perfusão - estresse farmacológico</t>
  </si>
  <si>
    <t>Cintilografia do miocárdio perfusão - estresse físico</t>
  </si>
  <si>
    <t>Cintilografia do miocárdio perfusão - repouso</t>
  </si>
  <si>
    <t>Cintilografia sincronizada das câmaras cardíacas - esforço</t>
  </si>
  <si>
    <t>Cintilografia sincronizada das câmaras cardíacas - repouso</t>
  </si>
  <si>
    <t>Fluxo sanguíneo das extremidades</t>
  </si>
  <si>
    <t>Quantificação de "shunt" da direita para a esquerda</t>
  </si>
  <si>
    <t>Quantificação de "shunt" periférico</t>
  </si>
  <si>
    <t>Venografia radioisotópica</t>
  </si>
  <si>
    <t>Cintilografia das glândulas salivares com ou sem estímulo</t>
  </si>
  <si>
    <t>Cintilografia do fígado e do baço</t>
  </si>
  <si>
    <t>Cintilografia do fígado e vias biliares</t>
  </si>
  <si>
    <t>Cintilografia para detecção de hemorragia digestória ativa</t>
  </si>
  <si>
    <t>Cintilografia para detecção de hemorragia digestória não ativa</t>
  </si>
  <si>
    <t>Cintilografia para determinação do tempo de esvaziamento gástrico</t>
  </si>
  <si>
    <t>Cintilografia para estudo de trânsito esofágico (líquidos)</t>
  </si>
  <si>
    <t>Cintilografia para estudo de trânsito esofágico (semi-sólidos)</t>
  </si>
  <si>
    <t>Cintilografia para pesquisa de divertículo de Meckel</t>
  </si>
  <si>
    <t>Cintilografia para pesquisa de refluxo gastro-esofágico</t>
  </si>
  <si>
    <t>Fluxo sanguíneo hepático (qualitativo e quantitativo)</t>
  </si>
  <si>
    <t>Cintilografia da tireóide e/ou captação (iodo - 123)</t>
  </si>
  <si>
    <t>Cintilografia da tireóide e/ou captação (iodo - 131)</t>
  </si>
  <si>
    <t>Cintilografia da tireóide e/ou captação (tecnécio - 99m TC)</t>
  </si>
  <si>
    <t>Cintilografia das paratireóides</t>
  </si>
  <si>
    <t>Cintilografia de corpo inteiro para pesquisa de metástases (PCI)</t>
  </si>
  <si>
    <t>Teste de estímulo com TSH recombinante</t>
  </si>
  <si>
    <t>Teste de supressão da tireóide com T3</t>
  </si>
  <si>
    <t>Teste do perclorato</t>
  </si>
  <si>
    <t>Cintilografia renal dinâmica</t>
  </si>
  <si>
    <t>Cintilografia renal dinâmica com diurético</t>
  </si>
  <si>
    <t>Cintilografia renal estática (quantitativa ou qualitativa)</t>
  </si>
  <si>
    <t>Cintilografia testicular (escrotal)</t>
  </si>
  <si>
    <t>Cistocintilografia direta</t>
  </si>
  <si>
    <t>Cistocintilografia indireta</t>
  </si>
  <si>
    <t>Determinação da filtração glomerular</t>
  </si>
  <si>
    <t>Determinação do fluxo plasmático renal</t>
  </si>
  <si>
    <t>Cintilografia do sistema retículo-endotelial (medula óssea)</t>
  </si>
  <si>
    <t>Demonstração do sequestro de hemácias pelo baço</t>
  </si>
  <si>
    <t>Determinação da sobrevida de hemácias</t>
  </si>
  <si>
    <t>Determinação do volume eritrocitário</t>
  </si>
  <si>
    <t>Determinação do volume plasmático</t>
  </si>
  <si>
    <t>Teste de absorção de vitamina B12 com cobalto - 57 (teste de Schilling)</t>
  </si>
  <si>
    <t>Cintilografia óssea (corpo total)</t>
  </si>
  <si>
    <t>Fluxo sanguíneo ósseo</t>
  </si>
  <si>
    <t>Cintilografia cerebral</t>
  </si>
  <si>
    <t>Cintilografia de perfusão cerebral</t>
  </si>
  <si>
    <t>Cisternocintilografia</t>
  </si>
  <si>
    <t>Cisternocintilografia para pesquisa de fístula liquórica</t>
  </si>
  <si>
    <t>Fluxo sanguíneo cerebral</t>
  </si>
  <si>
    <t>Mielocintilografia</t>
  </si>
  <si>
    <t>Ventrículo-cintilografia</t>
  </si>
  <si>
    <t>Cintilografia com análogo de somatostatina</t>
  </si>
  <si>
    <t>Cintilografia com gálio-67</t>
  </si>
  <si>
    <t>Cintilografia com leucócitos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</si>
  <si>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</si>
  <si>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</si>
  <si>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</si>
  <si>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</si>
  <si>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</si>
  <si>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Linfocintilografia</t>
  </si>
  <si>
    <t>PET dedicado oncológico</t>
  </si>
  <si>
    <t>Quantificação da captação pulmonar com gálio-67</t>
  </si>
  <si>
    <t>Cintilografia para detecção de aspiração pulmonar</t>
  </si>
  <si>
    <t>Cintilografia pulmonar (inalação)</t>
  </si>
  <si>
    <t>Cintilografia pulmonar (perfusão)</t>
  </si>
  <si>
    <t>Sessão médica para planejamento técnico de radioisotopoterapia</t>
  </si>
  <si>
    <t>Tratamento com metaiodobenzilguanidina (MIBG)</t>
  </si>
  <si>
    <t>Tratamento da policitemia vera</t>
  </si>
  <si>
    <t>Tratamento de câncer da tireóide</t>
  </si>
  <si>
    <t>Tratamento de hipertireoidismo-bócio nodular tóxico (Graves)</t>
  </si>
  <si>
    <t>Tratamento de hipertireoidismo-bócio nodular tóxico (Plummer)</t>
  </si>
  <si>
    <t>Tratamento de metástases ósseas (estrôncio-90)</t>
  </si>
  <si>
    <t>Tratamento de metástases ósseas (samário-153)</t>
  </si>
  <si>
    <t>Imunocintilografia (anticorpos monoclonais)</t>
  </si>
  <si>
    <t>Planigrafia linear de crânio ou sela túrcica ou face ou mastóide</t>
  </si>
  <si>
    <t>Radiografia oclusal</t>
  </si>
  <si>
    <t>Radiografia peri-apical</t>
  </si>
  <si>
    <t>Planigrafia de coluna vertebral (dois planos)</t>
  </si>
  <si>
    <t>Escanometria</t>
  </si>
  <si>
    <t>Planigrafia de tórax, mediastino ou laringe</t>
  </si>
  <si>
    <t>Clister ou enema opaco (duplo contraste)</t>
  </si>
  <si>
    <t>Colangiografia intra-operatória</t>
  </si>
  <si>
    <t>Colangiografia pós-operatória (pelo dreno)</t>
  </si>
  <si>
    <t>Defecograma</t>
  </si>
  <si>
    <t>Deglutograma</t>
  </si>
  <si>
    <t>Videodeglutograma</t>
  </si>
  <si>
    <t>Pielografia ascendente</t>
  </si>
  <si>
    <t>Tomografia renal sem contraste</t>
  </si>
  <si>
    <t>Uretrocistografia de adulto</t>
  </si>
  <si>
    <t>Uretrocistografia de criança (até 12 anos)</t>
  </si>
  <si>
    <t>Urografia venosa com bexiga pré e pós-miccional</t>
  </si>
  <si>
    <t>Urografia venosa com nefrotomografia</t>
  </si>
  <si>
    <t>Urografia venosa minutada 1-2-3</t>
  </si>
  <si>
    <t>Biópsia percutânea de fragmento mamário por agulha grossa (core biopsy) orientada por US (não inclui o exame de imagem)</t>
  </si>
  <si>
    <t>Densitometria óssea - corpo inteiro (avaliação de massa óssea ou de composição corporal)</t>
  </si>
  <si>
    <t>Densitometria óssea - rotina: coluna e fêmur (ou dois segmentos)</t>
  </si>
  <si>
    <t>Densitometria óssea (um segmento)</t>
  </si>
  <si>
    <t>Marcação pré-cirúrgica por nódulo - máximo de 3 nódulos por mama, por estereotaxia (não inclui exame de imagem)</t>
  </si>
  <si>
    <t>Marcação pré-cirúrgica por nódulo - máximo de 3 nódulos por mama, por RM (não inclui exame de imagem)</t>
  </si>
  <si>
    <t>Planigrafia de osso</t>
  </si>
  <si>
    <t>Punção ou biópsia mamária percutânea por agulha fina orientada por estereotaxia (não inclui o exame de base)</t>
  </si>
  <si>
    <t>Punção ou biópsia mamária percutânea por agulha fina orientada por TC (não inclui o exame de base)</t>
  </si>
  <si>
    <t>Punção ou biópsia mamária percutânea por agulha fina orientada por US (não inclui o exame de base)</t>
  </si>
  <si>
    <t>Artrografia ou pneumoartrografia</t>
  </si>
  <si>
    <t>Colangiografia transcutânea</t>
  </si>
  <si>
    <t>Colangiopancreatografia retrógrada</t>
  </si>
  <si>
    <t>Dacriocistografia</t>
  </si>
  <si>
    <t>Drenagem percutânea orientada por RX (acrescentar o exame de base)</t>
  </si>
  <si>
    <t>Fistulografia</t>
  </si>
  <si>
    <t>Histerossalpingografia</t>
  </si>
  <si>
    <t>Sialografia (por glândula)</t>
  </si>
  <si>
    <t>Avaliação hemodinâmica por cateterismo (aferimento de pressão ou fluxo arterial ou venoso)</t>
  </si>
  <si>
    <t>Mielografia segmentar (por segmento)</t>
  </si>
  <si>
    <t>Teste de oclusão de artéria carótida ou vertebral</t>
  </si>
  <si>
    <t>Radioscopia diagnóstica</t>
  </si>
  <si>
    <t>Radioscopia para acompanhamento de procedimento cirúrgico (por hora ou fração)</t>
  </si>
  <si>
    <t>Angiografia por cateterismo não seletivo de grande vaso</t>
  </si>
  <si>
    <t>Angiografia por cateterismo seletivo de ramo primário - por vaso</t>
  </si>
  <si>
    <t>Angiografia por cateterismo superseletivo de ramo secundário ou distal - por vaso</t>
  </si>
  <si>
    <t>Angiografia por punção</t>
  </si>
  <si>
    <t>Angiografia pós-operatória de controle</t>
  </si>
  <si>
    <t>Angiografia transoperatória de posicionamento</t>
  </si>
  <si>
    <t>Aortografia abdominal por punção translombar</t>
  </si>
  <si>
    <t>Cavernosografia</t>
  </si>
  <si>
    <t>Esplenoportografia percutânea</t>
  </si>
  <si>
    <t>Fármaco-cavernosografia (dinâmica)</t>
  </si>
  <si>
    <t>Flebografia por punção venosa unilateral</t>
  </si>
  <si>
    <t>Flebografia retrógrada por cateterismo - unilateral</t>
  </si>
  <si>
    <t>Linfangioadenografia unilateral</t>
  </si>
  <si>
    <t>Portografia trans-hepática</t>
  </si>
  <si>
    <t>Alcoolização percutânea de angioma</t>
  </si>
  <si>
    <t>Angioplastia arterial ou venosa de anastomose vascular de fígado transplantado</t>
  </si>
  <si>
    <t>Angioplastia arterial ou venosa de anastomose vascular de rim transplantado</t>
  </si>
  <si>
    <t>Angioplastia de aorta para tratamento de coarctação</t>
  </si>
  <si>
    <t>Angioplastia de artéria visceral - por vaso</t>
  </si>
  <si>
    <t>Angioplastia de ramo intracraniano</t>
  </si>
  <si>
    <t>Angioplastia de ramos hipogástricos para tratamento de impotência</t>
  </si>
  <si>
    <t>Angioplastia de tronco supra-aórtico</t>
  </si>
  <si>
    <t>Angioplastia de tronco venoso</t>
  </si>
  <si>
    <t>Angioplastia renal para tratamento de hipertensão renovascular ou outra condição</t>
  </si>
  <si>
    <t>Angioplastia transluminal percutânea</t>
  </si>
  <si>
    <t>Angioplastia transluminal percutânea para tratamento de obstrução arterial</t>
  </si>
  <si>
    <t>Angioplastia venosa para tratamento de síndrome de BUDD-CHIARI</t>
  </si>
  <si>
    <t>Aterectomia percutânea orientada por RX</t>
  </si>
  <si>
    <t>Celostomia percutânea orientada por RX ou TC</t>
  </si>
  <si>
    <t>Colecistostomia percutânea orientada por RX, US ou TC</t>
  </si>
  <si>
    <t>Colocação de cateter venoso central ou portocath</t>
  </si>
  <si>
    <t>Colocação de filtro de VCI para prevenção de TEP</t>
  </si>
  <si>
    <t>Colocação de stent aórtico</t>
  </si>
  <si>
    <t>Colocação de stent biliar</t>
  </si>
  <si>
    <t>Colocação de stent em artéria visceral - por vaso</t>
  </si>
  <si>
    <t>Colocação de stent em estenose vascular de enxerto transplantado</t>
  </si>
  <si>
    <t>Colocação de stent em ramo intracraniano - por vaso</t>
  </si>
  <si>
    <t>Colocação de stent em traquéia ou brônquio</t>
  </si>
  <si>
    <t>Colocação de stent em tronco supra-aórtico</t>
  </si>
  <si>
    <t>Colocação de stent esofagiano, duodenal ou colônico</t>
  </si>
  <si>
    <t>Colocação de stent para tratamento de obstrução arterial ou venosa - por vaso</t>
  </si>
  <si>
    <t>Colocação de stent para tratamento de síndrome de VCI</t>
  </si>
  <si>
    <t>Colocação de stent renal</t>
  </si>
  <si>
    <t>Colocação de stent revestido (stent-graft) para tratamento de aneurisma periférico</t>
  </si>
  <si>
    <t>Colocação de stent revestido (stent-graft) para tratamento de fístula arteriovenosa</t>
  </si>
  <si>
    <t>Colocação percutânea de cateter pielovesical</t>
  </si>
  <si>
    <t>Colocação percutânea de stent vascular</t>
  </si>
  <si>
    <t>Coluna vertebral: infiltração foraminal ou facetária ou articular</t>
  </si>
  <si>
    <t>Dilatação percutânea de estenose biliar cicatricial</t>
  </si>
  <si>
    <t>Dilatação percutânea de estenose de conduto urinário</t>
  </si>
  <si>
    <t>Dilatação percutânea de estenose de ducto pancreático</t>
  </si>
  <si>
    <t>Discografia</t>
  </si>
  <si>
    <t>Drenagem de abscesso pulmonar ou mediastinal</t>
  </si>
  <si>
    <t>Drenagem mediastinal orientada por RX ou TC</t>
  </si>
  <si>
    <t>Drenagem percutânea de abscesso hepático ou pancreático</t>
  </si>
  <si>
    <t>Drenagem percutânea de abscesso renal</t>
  </si>
  <si>
    <t>Drenagem percutânea de abscesso retroperitoneal ou pélvico</t>
  </si>
  <si>
    <t>Drenagem percutânea de cisto hepático ou pancreático</t>
  </si>
  <si>
    <t>Drenagem percutânea de cisto renal</t>
  </si>
  <si>
    <t>Drenagem percutânea de coleção infectada abdominal</t>
  </si>
  <si>
    <t>Drenagem percutânea de coleção infectada profunda</t>
  </si>
  <si>
    <t>Drenagem percutânea de coleção pleural</t>
  </si>
  <si>
    <t>Drenagem percutânea de pneumotórax</t>
  </si>
  <si>
    <t>Drenagem percutânea de via biliar</t>
  </si>
  <si>
    <t>Drenagem percutânea não especificada</t>
  </si>
  <si>
    <t>Embolização arterial para tratamento de priapismo</t>
  </si>
  <si>
    <t>Embolização brônquica para tratamento de hemoptise</t>
  </si>
  <si>
    <t>Embolização de aneurisma cerebral por oclusão sacular - por vaso</t>
  </si>
  <si>
    <t>Embolização de aneurisma cerebral por oclusão vascular - por vaso</t>
  </si>
  <si>
    <t>Embolização de aneurisma ou pseudoaneurisma visceral</t>
  </si>
  <si>
    <t>Embolização de artéria renal para nefrectomia</t>
  </si>
  <si>
    <t>Embolização de artéria uterina para tratamento de mioma ou outras situações</t>
  </si>
  <si>
    <t>Embolização de fístula arteriovenosa em cabeça, pescoço ou coluna - por vaso</t>
  </si>
  <si>
    <t>Embolização de fístula arteriovenosa não especificada acima - por vaso</t>
  </si>
  <si>
    <t>Embolização de hemorragia digestiva</t>
  </si>
  <si>
    <t>Embolização de malformação arteriovenosa cerebral ou medular - por vaso</t>
  </si>
  <si>
    <t>Embolização de malformação vascular - por vaso</t>
  </si>
  <si>
    <t>Embolização de pseudoaneurisma - por vaso</t>
  </si>
  <si>
    <t>Embolização de ramo portal</t>
  </si>
  <si>
    <t>Embolização de ramos hipogástricos para tratamento de sangramento ginecológico</t>
  </si>
  <si>
    <t>Embolização de tumor de cabeça e pescoço</t>
  </si>
  <si>
    <t>Embolização de tumor do aparelho digestivo</t>
  </si>
  <si>
    <t>Embolização de tumor não especificado</t>
  </si>
  <si>
    <t>Embolização de tumor ósseo ou de partes moles</t>
  </si>
  <si>
    <t>Embolização de varizes esofagianas ou gástricas</t>
  </si>
  <si>
    <t>Embolização de veia espermática para tratamento de varicocele</t>
  </si>
  <si>
    <t>Embolização esplênica para tratamento de hiperesplenismo ou outra situação</t>
  </si>
  <si>
    <t>Embolização para tratamento de epistaxe</t>
  </si>
  <si>
    <t>Embolização para tratamento de impotência</t>
  </si>
  <si>
    <t>Embolização pulmonar para tratamento de fístula arteriovenosa ou outra situação</t>
  </si>
  <si>
    <t>Embolização seletiva de fístula ou aneurisma renal para tratamento de hematúria</t>
  </si>
  <si>
    <t>Esclerose percutânea de cisto pancreático</t>
  </si>
  <si>
    <t>Esclerose percutânea de nódulos benignos dirigida por RX, US, TC ou RM</t>
  </si>
  <si>
    <t>Exérese percutânea de tumor benigno orientada por RX, US, TC ou RM</t>
  </si>
  <si>
    <t>Gastrostomia percutânea orientada por RX ou TC</t>
  </si>
  <si>
    <t>Implante de endoprótese em aneurisma de aorta abdominal ou torácica com stent revestido (stent-graft)</t>
  </si>
  <si>
    <t>Implante de endoprótese em dissecção de aorta abdominal ou torácica com stent revestido (stent-graft)</t>
  </si>
  <si>
    <t>Litotripsia mecânica de cálculos renais orientada por RX ou US</t>
  </si>
  <si>
    <t>Manipulação de drenos pós-drenagem (orientada por RX, TC, US ou RM)</t>
  </si>
  <si>
    <t>Nefrostomia percutânea orientada por RX, US, TC ou RM</t>
  </si>
  <si>
    <t>Osteoplastia ou discectomia percutânea (vertebroplastia e outras)</t>
  </si>
  <si>
    <t>Paracentese orientada por RX ou US</t>
  </si>
  <si>
    <t>Pielografia percutânea orientada por RX, US, TC ou RM</t>
  </si>
  <si>
    <t>Retirada percutânea de cálculos biliares orientada por RX, US ou TC</t>
  </si>
  <si>
    <t>Retirada percutânea de cálculos renais orientada por RX, US ou TC</t>
  </si>
  <si>
    <t>Sinusografia (abscessografia)</t>
  </si>
  <si>
    <t>TIPS - anastomose porto-cava percutânea para tratamento de hipertensão portal</t>
  </si>
  <si>
    <t>Traqueotomia percutânea orientada por RX ou TC</t>
  </si>
  <si>
    <t>Trombólise medicamentosa arterial ou venosa para tratamento de isquemia mesentérica</t>
  </si>
  <si>
    <t>Doppler colorido arterial de membro inferior - unilateral</t>
  </si>
  <si>
    <t>Doppler colorido arterial de membro superior - unilateral</t>
  </si>
  <si>
    <t>Doppler colorido de aorta e artérias renais</t>
  </si>
  <si>
    <t>Doppler colorido de aorta e ilíacas</t>
  </si>
  <si>
    <t>Doppler colorido de artérias penianas (sem fármaco indução)</t>
  </si>
  <si>
    <t>Doppler colorido de artérias viscerais (mesentéricas superior e inferior e tronco celíaco)</t>
  </si>
  <si>
    <t>Doppler colorido de hemangioma</t>
  </si>
  <si>
    <t>Doppler colorido de órgão ou estrutura isolada</t>
  </si>
  <si>
    <t>Doppler colorido de vasos cervicais arteriais bilateral (carótidas e vertebrais)</t>
  </si>
  <si>
    <t>Doppler colorido de vasos cervicais venosos bilateral (subclávias e jugulares)</t>
  </si>
  <si>
    <t>Doppler colorido de veia cava superior ou inferior</t>
  </si>
  <si>
    <t>Doppler colorido peniano com fármaco-indução</t>
  </si>
  <si>
    <t>Doppler colorido transfontanela</t>
  </si>
  <si>
    <t>Doppler colorido venoso de membro inferior - unilateral</t>
  </si>
  <si>
    <t>Doppler colorido venoso de membro superior - unilateral</t>
  </si>
  <si>
    <t>Doppler transcraniano</t>
  </si>
  <si>
    <t>Ecodopplercardiograma com contraste intracavitário</t>
  </si>
  <si>
    <t>Ecodopplercardiograma com contraste para perfusão miocárdica em repouso</t>
  </si>
  <si>
    <t>Ecodopplercardiograma com estresse farmacológico</t>
  </si>
  <si>
    <t>Ecodopplercardiograma fetal com mapeamento de fluxo em cores - por feto</t>
  </si>
  <si>
    <t>Ecodopplercardiograma transesofágico (inclui transtorácico)</t>
  </si>
  <si>
    <t>Ecodopplercardiograma transtorácico</t>
  </si>
  <si>
    <t>Doppler colorido intra-operatório</t>
  </si>
  <si>
    <t>Drenagem percutânea orientada por US (acrescentar o exame de base)</t>
  </si>
  <si>
    <t>Ecodopplercardiograma transoperatório (transesofágico ou epicárdico) - por hora suplementar</t>
  </si>
  <si>
    <t>Ecodopplercardiograma transoperatório (transesofágico ou epicárdico) (1ª hora)</t>
  </si>
  <si>
    <t>Redução de invaginação intestinal por enema, orientada por US (acrescentar o exame de base)</t>
  </si>
  <si>
    <t>Angiotomografia arterial de abdome superior</t>
  </si>
  <si>
    <t>Angiotomografia arterial de crânio</t>
  </si>
  <si>
    <t>Angiotomografia arterial de pelve</t>
  </si>
  <si>
    <t>Angiotomografia arterial de pescoço</t>
  </si>
  <si>
    <t>Angiotomografia arterial de tórax</t>
  </si>
  <si>
    <t>Angiotomografia arterial pulmonar</t>
  </si>
  <si>
    <t>Angiotomografia coronariana</t>
  </si>
  <si>
    <t>Angiotomografia de aorta abdominal</t>
  </si>
  <si>
    <t>Angiotomografia de aorta torácica</t>
  </si>
  <si>
    <t>Angiotomografia venosa de abdome superior</t>
  </si>
  <si>
    <t xml:space="preserve">Angiotomografia venosa de crânio </t>
  </si>
  <si>
    <t>Angiotomografia venosa de pelve</t>
  </si>
  <si>
    <t>Angiotomografia venosa de pescoço</t>
  </si>
  <si>
    <t>Angiotomografia venosa de tórax</t>
  </si>
  <si>
    <t>Angiotomografia venosa pulmonar</t>
  </si>
  <si>
    <t>TC para PET dedicado oncológico</t>
  </si>
  <si>
    <t>Drenagem percutânea orientada por TC (acrescentar o exame de base)</t>
  </si>
  <si>
    <t>Tomomielografia (até 3 segmentos) - acrescentar a TC da coluna e incluir a punção</t>
  </si>
  <si>
    <t>Angio-RM arterial de abdome superior</t>
  </si>
  <si>
    <t xml:space="preserve">Angio-RM arterial de crânio </t>
  </si>
  <si>
    <t>Angio-RM arterial de pelve</t>
  </si>
  <si>
    <t>Angio-RM arterial de pescoço</t>
  </si>
  <si>
    <t>Angio-RM arterial pulmonar</t>
  </si>
  <si>
    <t>Angio-RM de aorta abdominal</t>
  </si>
  <si>
    <t>Angio-RM de aorta torácica</t>
  </si>
  <si>
    <t>Angio-RM venosa de abdome superior</t>
  </si>
  <si>
    <t>Angio-RM venosa de pelve</t>
  </si>
  <si>
    <t>Angio-RM venosa de pescoço</t>
  </si>
  <si>
    <t>Angio-RM venosa pulmonar</t>
  </si>
  <si>
    <t>Hidro-RM (colângio-RM ou uro-RM ou mielo-RM ou sialo-RM ou cistografia por RM)</t>
  </si>
  <si>
    <t>Perfusão cerebral por RM</t>
  </si>
  <si>
    <t>Artro-RM (incluir a punção articular) - por articulação</t>
  </si>
  <si>
    <t>Betaterapia (placa de estrôncio) - por campo</t>
  </si>
  <si>
    <t>Radiocirurgia (RTC) - nível 1, lesão única e/ou um isocentro - por tratamento</t>
  </si>
  <si>
    <t>Radiocirurgia (RTC) - nível 2, duas lesões e/ou dois a quatro isocentros - por tratamento</t>
  </si>
  <si>
    <t xml:space="preserve">Radiocirurgia (RTC) - nível 3, três lesões e/ou de mais de quatro isocentros - por tratamento </t>
  </si>
  <si>
    <t>Radioterapia Conformada Tridimensional (RCT-3D)  com Acelerador Linear - por tratamento</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</si>
  <si>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</si>
  <si>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</si>
  <si>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</si>
  <si>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</si>
  <si>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</si>
  <si>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</si>
  <si>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</si>
  <si>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</si>
  <si>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</si>
  <si>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Colimação individual - 1 por incidência planejada</t>
  </si>
  <si>
    <t>Filme de verificação (cheque-filme) - 1 por incidência planejada/semana - filme a parte</t>
  </si>
  <si>
    <t>Planejamento de tratamento computadorizado - 1 por volume tratado</t>
  </si>
  <si>
    <t>Planejamento de tratamento computadorizado tridimensional - 1 por volume tratado</t>
  </si>
  <si>
    <t>Planejamento de tratamento simples (não computadorizado) - 1 por volume tratado</t>
  </si>
  <si>
    <t>Simulação de tratamento complexa (com tomografia e com contraste) - 1 por volume tratado</t>
  </si>
  <si>
    <t>Simulação de tratamento intermediária (com tomografia) - 1 por volume tratado</t>
  </si>
  <si>
    <t>Simulação de tratamento simples (sem tomografia computadorizada) - 1 por volume tratado</t>
  </si>
  <si>
    <t>Sistemas de imobilização - cabeça (máscaras) ou membros - 1 por tratamento</t>
  </si>
  <si>
    <t>Sistemas de imobilização - tórax, abdome ou pélvis - 1 por tratamento</t>
  </si>
  <si>
    <t>Braquiterapia endoluminal de alta taxa de dose (BATD) - por inserção</t>
  </si>
  <si>
    <t>Braquiterapia endoluminal de baixa taxa de dose (BBTD) - por inserção</t>
  </si>
  <si>
    <t xml:space="preserve">Braquiterapia intersticial de alta taxa de dose (BATD) - por inserção </t>
  </si>
  <si>
    <t>Braquiterapia intersticial de baixa taxa de dose (BBTD) - com Césio - por inserção</t>
  </si>
  <si>
    <t>Braquiterapia intersticial de baixa taxa de dose (BBTD) com ouro, irídio ou iodo - por tratamento</t>
  </si>
  <si>
    <t xml:space="preserve">Braquiterapia intersticial de baixa taxa de dose (BBTD) permanente de próstata - por tratamento </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</si>
  <si>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</si>
  <si>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</si>
  <si>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</si>
  <si>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</si>
  <si>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</si>
  <si>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</si>
  <si>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Colocação ou retirada da placa oftálmica - 1 colocação e 1 retirada por tratamento</t>
  </si>
  <si>
    <t>Colocação ou retirada dos cateteres - 1 colocação e 1 retirada por inserção</t>
  </si>
  <si>
    <t xml:space="preserve">Filme de verificação (cheque-filme) de braquiterapia - 2 por inserção - filme à parte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</si>
  <si>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</si>
  <si>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</si>
  <si>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</si>
  <si>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</si>
  <si>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Angiofluoresceinografia - monocular</t>
  </si>
  <si>
    <t>Angiografia com indocianina verde - monocular</t>
  </si>
  <si>
    <t>Avaliação de vias lacrimais - monocular</t>
  </si>
  <si>
    <t>Avaliação órbito-palpebral-exoftalmometria - binocular</t>
  </si>
  <si>
    <t>Bioimpedanciometria (ambulatorial) exame</t>
  </si>
  <si>
    <t>Biópsia do vilo corial</t>
  </si>
  <si>
    <t>Calorimetria indireta (ambulatorial) exame</t>
  </si>
  <si>
    <t>Campimetria manual - monocular</t>
  </si>
  <si>
    <t>Capilaroscopia periungueal</t>
  </si>
  <si>
    <t>Ceratoscopia computadorizada - monocular</t>
  </si>
  <si>
    <t>Coleta de material cérvico-vaginal</t>
  </si>
  <si>
    <t>Colposcopia (cérvice uterina e vagina)</t>
  </si>
  <si>
    <t>Cordocentese</t>
  </si>
  <si>
    <t>Curva tensional diária - binocular</t>
  </si>
  <si>
    <t>Dermatoscopia (por lesão)</t>
  </si>
  <si>
    <t>Ereção fármaco-induzida</t>
  </si>
  <si>
    <t>Estéreo-foto de papila - monocular</t>
  </si>
  <si>
    <t>Estesiometria (por membro)</t>
  </si>
  <si>
    <t>Exame a fresco do conteúdo vaginal e cervical</t>
  </si>
  <si>
    <t>Exame de motilidade ocular (teste ortóptico) - binocular</t>
  </si>
  <si>
    <t>Exame micológico - cultura e identificação de colônia</t>
  </si>
  <si>
    <t>Exame micológico direto (por local)</t>
  </si>
  <si>
    <t>Fotodermatoscopia (por lesão)</t>
  </si>
  <si>
    <t>Gonioscopia - binocular</t>
  </si>
  <si>
    <t>Mapeamento de retina (oftalmoscopia indireta) - monocular</t>
  </si>
  <si>
    <t>Microscopia especular de córnea - monocular</t>
  </si>
  <si>
    <t>Oftalmodinamometria - monocular</t>
  </si>
  <si>
    <t>Peniscopia (inclui bolsa escrotal)</t>
  </si>
  <si>
    <t>Potencial de acuidade visual - monocular</t>
  </si>
  <si>
    <t>Retinografia (só honorário) monocular</t>
  </si>
  <si>
    <t>Teste do reflexo vermelho em recém nato (teste do olhinho)</t>
  </si>
  <si>
    <t>Tonometria - binocular</t>
  </si>
  <si>
    <t>Tricograma</t>
  </si>
  <si>
    <t>Urodinâmica completa</t>
  </si>
  <si>
    <t>Urofluxometria</t>
  </si>
  <si>
    <t>Visão subnormal - monocular</t>
  </si>
  <si>
    <t>Vulvoscopia (vulva e períneo)</t>
  </si>
  <si>
    <t>Avaliação da função muscular (por movimento) com equipamento informatizado (isocinético)</t>
  </si>
  <si>
    <t>Oximetria não invasiva</t>
  </si>
  <si>
    <t>Prova de auto-rotação cefálica</t>
  </si>
  <si>
    <t>Provas imuno-alérgicas para bactérias (por antígeno)</t>
  </si>
  <si>
    <t>Provas imuno-alérgicas para fungos (por antígeno)</t>
  </si>
  <si>
    <t>Repertorização</t>
  </si>
  <si>
    <t>Teste cutâneo-alérgicos Epitelis de Animais</t>
  </si>
  <si>
    <t>Teste cutâneo-alérgicos para látex</t>
  </si>
  <si>
    <t>Teste da histamina (duas áreas testadas)</t>
  </si>
  <si>
    <t>Teste de avaliação geriátrica global</t>
  </si>
  <si>
    <t>Teste de broncoprovocação</t>
  </si>
  <si>
    <t>Teste de equilíbrio peritoneal (PET)</t>
  </si>
  <si>
    <t>Teste de exercício em ergômetro com medida de gases expirados (teste cardiopulmonar de exercício) com qualquer ergômetro</t>
  </si>
  <si>
    <t>Teste de exercício em ergômetro com medida de gases expirados e eletrocardiograma</t>
  </si>
  <si>
    <t>Teste de glicerol (com audiometria tonal limiar pré e pós)</t>
  </si>
  <si>
    <t>Teste de glicerol (com eletrococleografia pré e pós)</t>
  </si>
  <si>
    <t>Teste de Hilger para paralisia facial</t>
  </si>
  <si>
    <t>Teste de Huhner</t>
  </si>
  <si>
    <t>Teste de Mitsuda</t>
  </si>
  <si>
    <t>Teste de prótese auditiva</t>
  </si>
  <si>
    <t>Teste de sensibilidade de contraste ou de cores - monocular</t>
  </si>
  <si>
    <t>Teste do fluxo salivar</t>
  </si>
  <si>
    <t>Teste para broncoespasmo de exercício</t>
  </si>
  <si>
    <t>Teste provocativo para glaucoma - binocular</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</si>
  <si>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</si>
  <si>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</si>
  <si>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</si>
  <si>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</si>
  <si>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</si>
  <si>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contato - até 30 substâncias</t>
  </si>
  <si>
    <t>Testes de contato - por substância, acima de 30</t>
  </si>
  <si>
    <t>Testes de contato por fotossensibilização - até 30 substâncias</t>
  </si>
  <si>
    <t>Testes de contato por fotossensibilização - por substância, acima de 30</t>
  </si>
  <si>
    <t>Testes do desenvolvimento (escala de Denver e outras)</t>
  </si>
  <si>
    <t>Testes vestibulares, com prova calórica, com eletronistagmografia</t>
  </si>
  <si>
    <t>Testes vestibulares, com prova calórica, sem eletronistagmografia</t>
  </si>
  <si>
    <t>Testes vestibulares, com vecto-eletronistagmografia</t>
  </si>
  <si>
    <t>Biometria ultrassônica - monocular</t>
  </si>
  <si>
    <t>Cavernosometria</t>
  </si>
  <si>
    <t>Dopplermetria dos cordões espermáticos</t>
  </si>
  <si>
    <t>Investigação ultrassônica com registro gráfico (qualquer área)</t>
  </si>
  <si>
    <t>Investigação ultrassônica com teste de stress e com registro gráfico</t>
  </si>
  <si>
    <t>Investigação ultrassônica com teste de stress e sem registro gráfico</t>
  </si>
  <si>
    <t>Investigação ultrassônica com teste de stress em esteira e com registro gráfico</t>
  </si>
  <si>
    <t>Investigação ultrassônica sem registro gráfico (qualquer área)</t>
  </si>
  <si>
    <t>Medida de pressão hepática</t>
  </si>
  <si>
    <t>Paquimetria ultrassônica - monocular</t>
  </si>
  <si>
    <t>Pletismografia (qualquer tipo) por lateralidade ou território</t>
  </si>
  <si>
    <t>Tomografia de coerência óptica - monocular</t>
  </si>
  <si>
    <t>2B</t>
  </si>
  <si>
    <t>3A</t>
  </si>
  <si>
    <t>2A</t>
  </si>
  <si>
    <t>3C</t>
  </si>
  <si>
    <t>5B</t>
  </si>
  <si>
    <t>4C</t>
  </si>
  <si>
    <t>4A</t>
  </si>
  <si>
    <t>3B</t>
  </si>
  <si>
    <t>1C</t>
  </si>
  <si>
    <t>1A</t>
  </si>
  <si>
    <t>1B</t>
  </si>
  <si>
    <t>2C</t>
  </si>
  <si>
    <t>7A</t>
  </si>
  <si>
    <t>4B</t>
  </si>
  <si>
    <t>14A</t>
  </si>
  <si>
    <t>7C</t>
  </si>
  <si>
    <t>8B</t>
  </si>
  <si>
    <t>8C</t>
  </si>
  <si>
    <t>9C</t>
  </si>
  <si>
    <t>6A</t>
  </si>
  <si>
    <t>9B</t>
  </si>
  <si>
    <t>9A</t>
  </si>
  <si>
    <t>11C</t>
  </si>
  <si>
    <t>5C</t>
  </si>
  <si>
    <t>5A</t>
  </si>
  <si>
    <t>8A</t>
  </si>
  <si>
    <t>10B</t>
  </si>
  <si>
    <t>10A</t>
  </si>
  <si>
    <t>11A</t>
  </si>
  <si>
    <t>6B</t>
  </si>
  <si>
    <t>10C</t>
  </si>
  <si>
    <t>12B</t>
  </si>
  <si>
    <t>7B</t>
  </si>
  <si>
    <t>6C</t>
  </si>
  <si>
    <t>11B</t>
  </si>
  <si>
    <t>12C</t>
  </si>
  <si>
    <t>13A</t>
  </si>
  <si>
    <t>12A</t>
  </si>
  <si>
    <t>13B</t>
  </si>
  <si>
    <t>13C</t>
  </si>
  <si>
    <t>14B</t>
  </si>
  <si>
    <t>14C</t>
  </si>
  <si>
    <t>0,10</t>
  </si>
  <si>
    <t>0,01</t>
  </si>
  <si>
    <t>0,75</t>
  </si>
  <si>
    <t>0,25</t>
  </si>
  <si>
    <t>0,04</t>
  </si>
  <si>
    <t>0,50</t>
  </si>
  <si>
    <t>0,20</t>
  </si>
  <si>
    <t>0,30</t>
  </si>
  <si>
    <t>CONSULTAS</t>
  </si>
  <si>
    <t>-</t>
  </si>
  <si>
    <t>TERAPÊUTICA</t>
  </si>
  <si>
    <t>Descrição</t>
  </si>
  <si>
    <t>% DA UCO</t>
  </si>
  <si>
    <t>Nutrição Parenteral Enteral</t>
  </si>
  <si>
    <t>Alergologia</t>
  </si>
  <si>
    <t xml:space="preserve">Cardiologia </t>
  </si>
  <si>
    <t>Eletroencefalografia e Neurofisiologia Clínica</t>
  </si>
  <si>
    <t>Endoscopia Diagnóstica</t>
  </si>
  <si>
    <t>Endoscopia Peroral</t>
  </si>
  <si>
    <t>Medicina Física e Reabilitação</t>
  </si>
  <si>
    <t>Genetica</t>
  </si>
  <si>
    <t>Hemoterapia</t>
  </si>
  <si>
    <t>Pneumologia</t>
  </si>
  <si>
    <t>Quimioterapia do Câncer</t>
  </si>
  <si>
    <t>Medicina Nuclear</t>
  </si>
  <si>
    <t>Radiodiagnóstico</t>
  </si>
  <si>
    <t>Ultra-sonografia</t>
  </si>
  <si>
    <t>Tomografia computadorizada</t>
  </si>
  <si>
    <t>Radioterapia</t>
  </si>
  <si>
    <t>Ressonância Magnética</t>
  </si>
  <si>
    <t>3.16.01.01-4</t>
  </si>
  <si>
    <t>Acupuntura</t>
  </si>
  <si>
    <t xml:space="preserve">Tubo Digestivo </t>
  </si>
  <si>
    <t>Terapia por ondas de choque</t>
  </si>
  <si>
    <t>OBSERVAÇÕES:</t>
  </si>
  <si>
    <t>1 - Aos atendimentos realizados em pronto socorro será aplicado o que consta no item 2 das Instruções Gerais.</t>
  </si>
  <si>
    <t>2 - A consulta de oftalmologia padrão inclui: anamnese, refração, inspeção das pupilas, acuidade visual, retinoscopia e ceratometria, fundoscopia, biomicroscopia do segmento anterior, exame sumário da motilidade ocular e do senso cromático.</t>
  </si>
  <si>
    <t>3 - CONSULTA MÉDICA - PRAZO DE VALIDADE - RECONSULTA</t>
  </si>
  <si>
    <t>OBSERVAÇÃO:</t>
  </si>
  <si>
    <t>Para visita hospitalar, será observado o que consta dos itens 3.1 e 6 das Instruções Gerais.</t>
  </si>
  <si>
    <t>RECÉM-NASCIDO</t>
  </si>
  <si>
    <t>1 - Será obedecido o que consta no item 6 das Instruções Gerais.</t>
  </si>
  <si>
    <t>2 - Em caso de parto múltiplo, o atendimento pediátrico a cada recém-nato deve ser considerado individualmente.</t>
  </si>
  <si>
    <t>3 - Se o recém-nascido permanecer internado após o terceiro dia, será feita guia de internação com o diagnóstico da patologia e fixado o porte, a partir daí, correspondente a UMA VISITA HOSPITALAR por dia até a alta, de acordo com o código 1.01.02.01-9 (Tratamento Clínico).</t>
  </si>
  <si>
    <t>4 - Atendimento em sala de parto de recém-nascido a termo com peso adequado para idade gestacional, sem patologia.</t>
  </si>
  <si>
    <t>5 - Atendimento ao recém-nascido prematuro ou que necessita de manobras de reanimação com uso de O2 sob pressão positiva e/ou entubação traqueal.</t>
  </si>
  <si>
    <t>UTI</t>
  </si>
  <si>
    <t>REMOÇÃO / ACOMPANHAMENTO DE PACIENTE</t>
  </si>
  <si>
    <t>OUTROS</t>
  </si>
  <si>
    <t>AVALIAÇÕES / ACOMPANHAMENTOS</t>
  </si>
  <si>
    <t>REABILITAÇÕES - SESSÕES</t>
  </si>
  <si>
    <t>1 - O tratamento global da paralisia cerebral e retardo do desenvolvimento psicomotor inclui a Terapia Ocupacional, o Treino da Atividade da Vida Diária e a Terapia da Linguagem.</t>
  </si>
  <si>
    <t>3 - A remuneração prevista para as sessões de quimioterapia já contempla a visita hospitalar. Aos portes destas sessões aplica-se o disposto no item 6 das Instruções Gerais, que se refere a paciente internado.</t>
  </si>
  <si>
    <t>4 - Os atos médicos praticados pelo anestesiologista, quando houver necessidade do concurso desse profissional, serão valorados pelo porte 1, código 3.16.02.31-2.</t>
  </si>
  <si>
    <t>5 - Referente ao código 2.01.04.38-3:</t>
  </si>
  <si>
    <t>6 - A cada 10 sessões, em período não inferior a 30 dias, será realizada pelo FISIATRA uma revisão, que é equivalente a uma consulta médica assim remunerada.</t>
  </si>
  <si>
    <t xml:space="preserve"> OBSERVAÇÕES:</t>
  </si>
  <si>
    <t>ORIENTAÇÕES REFERENTES A PROCEDIMENTOS CLÍNICOS AMBULATORIAIS E HOSPITALARES</t>
  </si>
  <si>
    <t>PROCEDIMENTOS</t>
  </si>
  <si>
    <t>OBSERVAÇÕES REFERENTES A QUEIMADURAS:</t>
  </si>
  <si>
    <t>LÁBIO</t>
  </si>
  <si>
    <t>BOCA</t>
  </si>
  <si>
    <t>LÍNGUA</t>
  </si>
  <si>
    <t>FARINGE</t>
  </si>
  <si>
    <t>LARINGE</t>
  </si>
  <si>
    <t>TRAUMA CRÂNIO-MAXILO-FACIAL</t>
  </si>
  <si>
    <t>CIRURGIA REPARADORA E FUNCIONAL DA FACE</t>
  </si>
  <si>
    <t>FACE</t>
  </si>
  <si>
    <t>MANDÍBULA</t>
  </si>
  <si>
    <t>PESCOÇO</t>
  </si>
  <si>
    <t>TIREÓIDE</t>
  </si>
  <si>
    <t>PARATIREÓIDE</t>
  </si>
  <si>
    <t>CRÂNIO</t>
  </si>
  <si>
    <t>Os procedimentos com esvaziamento ganglionar incluem ligadura de vasos e traqueostomia.</t>
  </si>
  <si>
    <t>PÁLPEBRA</t>
  </si>
  <si>
    <t>CAVIDADE ORBITÁRIA</t>
  </si>
  <si>
    <t>CONJUNTIVA</t>
  </si>
  <si>
    <t>CÓRNEA</t>
  </si>
  <si>
    <t>CÂMARA ANTERIOR</t>
  </si>
  <si>
    <t>CRISTALINO</t>
  </si>
  <si>
    <t>CORPO VÍTREO</t>
  </si>
  <si>
    <t>ESCLERA</t>
  </si>
  <si>
    <t>BULBO OCULAR</t>
  </si>
  <si>
    <t>ÍRIS E CORPO CILIAR</t>
  </si>
  <si>
    <t>MÚSCULOS</t>
  </si>
  <si>
    <t>RETINA</t>
  </si>
  <si>
    <t>VIAS LACRIMAIS</t>
  </si>
  <si>
    <t>PAVILHÃO AURICULAR</t>
  </si>
  <si>
    <t>ORELHA EXTERNA</t>
  </si>
  <si>
    <t>ORELHA MÉDIA</t>
  </si>
  <si>
    <t>ORELHA INTERNA</t>
  </si>
  <si>
    <t>NARIZ</t>
  </si>
  <si>
    <t>SEIOS PARANASAIS</t>
  </si>
  <si>
    <t>OBSERVAÇÕES</t>
  </si>
  <si>
    <t>Indicações da patologia com os respectivos CID-10:</t>
  </si>
  <si>
    <t>Procedimentos excludentes:</t>
  </si>
  <si>
    <t>PAREDE TORÁCICA</t>
  </si>
  <si>
    <t>MAMAS</t>
  </si>
  <si>
    <t>TRANSPLANTES MÚSCULO-CUTÂNEOS (COM MICROANASTOMOSES VASCULARES)</t>
  </si>
  <si>
    <t>TRANSPLANTES MUSCULARES (COM MICROANASTOMOSES VASCULARES)</t>
  </si>
  <si>
    <t>TRANSPLANTES DE DEDOS DO PÉ PARA A MÃO</t>
  </si>
  <si>
    <t>TRAÇÃO</t>
  </si>
  <si>
    <t>RETIRADA DE MATERIAL DE SÍNTESE</t>
  </si>
  <si>
    <t>IMOBILIZAÇÕES PROVISÓRIAS - TALAS GESSADAS</t>
  </si>
  <si>
    <t>APARELHOS GESSADOS</t>
  </si>
  <si>
    <t>OUTROS PROCEDIMENTOS / PUNÇÕES</t>
  </si>
  <si>
    <t>RETIRADA DE CORPO ESTRANHO</t>
  </si>
  <si>
    <t>COLUNA VERTEBRAL</t>
  </si>
  <si>
    <t>Segmento em coluna vertebral:</t>
  </si>
  <si>
    <t>ARTICULAÇÃO ESCÁPULO-UMERAL E CINTURA ESCAPULAR</t>
  </si>
  <si>
    <t>BRAÇO</t>
  </si>
  <si>
    <t>COTOVELO</t>
  </si>
  <si>
    <t>PUNHO</t>
  </si>
  <si>
    <t>MÃO</t>
  </si>
  <si>
    <t>CINTURA PÉLVICA</t>
  </si>
  <si>
    <t>ARTICULAÇÃO COXO-FEMORAL</t>
  </si>
  <si>
    <t>COXA / FÊMUR</t>
  </si>
  <si>
    <t>JOELHO</t>
  </si>
  <si>
    <t>PERNA</t>
  </si>
  <si>
    <t>TORNOZELO</t>
  </si>
  <si>
    <t>PÉ</t>
  </si>
  <si>
    <t>MÚSCULOS E FASCIAS</t>
  </si>
  <si>
    <t>TENDÕES, BURSAS E SINÓVIAS</t>
  </si>
  <si>
    <t>OSSOS</t>
  </si>
  <si>
    <t>1 - Nos portes atribuídos aos procedimentos ortopédicos e traumatológicos já está incluída a primeira imobilização. Em se tratando de entorses, contusões e distensões musculares, a valoração do ato corresponderá à consulta acrescida da imobilização realizada.</t>
  </si>
  <si>
    <t>2 - Havendo necessidade de troca de aparelho gessado em ato posterior, a ele corresponderá novo porte, que será valorado com observância da presente Classificação.</t>
  </si>
  <si>
    <t>3 - Para o tratamento clínico em regime de internação, o porte equivalerá a uma visita hospitalar.</t>
  </si>
  <si>
    <t>4 - Revisão de coto de amputação, equivale à metade dos portes estipulados para a amputação do mesmo segmento, com direito a 1 auxiliar.</t>
  </si>
  <si>
    <t>5 - Nos atendimentos ortopédicos e traumatológicos não tratados cirurgicamente nem submetidos a manobras incruentas, além da consulta inicial, será remunerada uma segunda consulta dentro dos primeiros 15 dias, quando efetivamente realizada.</t>
  </si>
  <si>
    <t>6 - Referente aos códigos, 3.07.33.00-6, 3.07.34.00-2, 3.07.35.00-9, 3.07.36.00-5, 3.07.37.00-1, 3.07.38.00-8:</t>
  </si>
  <si>
    <t># Exclui a captura e transposição de enxertos, devem ser cobrados em código específico.</t>
  </si>
  <si>
    <t>TRAQUÉIA</t>
  </si>
  <si>
    <t>BRÔNQUIOS</t>
  </si>
  <si>
    <t>PULMÃO</t>
  </si>
  <si>
    <t>PLEURA</t>
  </si>
  <si>
    <t>MEDIASTINO</t>
  </si>
  <si>
    <t>DIAFRAGMA</t>
  </si>
  <si>
    <t>DEFEITOS CARDÍACOS CONGÊNITOS</t>
  </si>
  <si>
    <t>VALVOPLASTIAS</t>
  </si>
  <si>
    <t>CORONARIOPATIAS</t>
  </si>
  <si>
    <t>MARCA-PASSO</t>
  </si>
  <si>
    <t>OUTROS PROCEDIMENTOS</t>
  </si>
  <si>
    <t>CIRURGIA ARTERIAL</t>
  </si>
  <si>
    <t>CIRURGIA VENOSA</t>
  </si>
  <si>
    <t>Classificação e graduação das doenças venosas (CEAP):</t>
  </si>
  <si>
    <t>FÍSTULAS ARTERIOVENOSAS CONGÊNITAS OU ADQUIRIDAS</t>
  </si>
  <si>
    <t>PO</t>
  </si>
  <si>
    <t>HEMODIÁLISE DE CURTA E LONGA PERMANÊNCIA</t>
  </si>
  <si>
    <t>CIRURGIA VASCULAR DE URGÊNCIA</t>
  </si>
  <si>
    <t>HEMODINÂMICA - CARDIOLOGIA INTERVENCIONISTA (PROCEDIMENTOS DIAGNÓSTICOS)</t>
  </si>
  <si>
    <t>HEMODINÂMICA - CARDIOLOGIA INTERVENCIONISTA (PROCEDIMENTOS TERAPÊUTICOS)</t>
  </si>
  <si>
    <t>ACESSOS VASCULARES</t>
  </si>
  <si>
    <t>CIRURGIA LINFÁTICA</t>
  </si>
  <si>
    <t>PERICÁRDIO</t>
  </si>
  <si>
    <t>HIPOTERMIA</t>
  </si>
  <si>
    <t>MIOCÁRDIO</t>
  </si>
  <si>
    <t>ESÔFAGO</t>
  </si>
  <si>
    <t>ESTÔMAGO</t>
  </si>
  <si>
    <t>ÂNUS</t>
  </si>
  <si>
    <t>FÍGADO E VIAS BILIARES</t>
  </si>
  <si>
    <t>PÂNCREAS</t>
  </si>
  <si>
    <t>BAÇO</t>
  </si>
  <si>
    <t>PERITÔNIO</t>
  </si>
  <si>
    <t>ABDOME, PAREDE E CAVIDADE</t>
  </si>
  <si>
    <t>URETER</t>
  </si>
  <si>
    <t>BEXIGA</t>
  </si>
  <si>
    <t>URETRA</t>
  </si>
  <si>
    <t>PRÓSTATA E VESÍCULAS SEMINAIS</t>
  </si>
  <si>
    <t>ESCROTO</t>
  </si>
  <si>
    <t>TESTÍCULO</t>
  </si>
  <si>
    <t>EPIDÍDIMO</t>
  </si>
  <si>
    <t>CORDÃO ESPERMÁTICO</t>
  </si>
  <si>
    <t>PÊNIS</t>
  </si>
  <si>
    <t>VULVA</t>
  </si>
  <si>
    <t>VAGINA</t>
  </si>
  <si>
    <t>ÚTERO</t>
  </si>
  <si>
    <t>TUBAS</t>
  </si>
  <si>
    <t>OVÁRIOS</t>
  </si>
  <si>
    <t>PERÍNEO</t>
  </si>
  <si>
    <t>PARTOS E OUTROS PROCEDIMENTOS OBSTÉTRICOS</t>
  </si>
  <si>
    <t>ENCÉFALO</t>
  </si>
  <si>
    <t>MEDULA</t>
  </si>
  <si>
    <t>NERVOS PERIFÉRICOS</t>
  </si>
  <si>
    <t>Por serem excludentes, remunera-se apenas um dos portes do procedimento 3.14.02.03-8.</t>
  </si>
  <si>
    <t>NERVOS CRANIANOS</t>
  </si>
  <si>
    <t>SISTEMA NERVOSO AUTÔNOMO</t>
  </si>
  <si>
    <t>RENAL</t>
  </si>
  <si>
    <t>ACUPUNTURA</t>
  </si>
  <si>
    <t>ECG - TE</t>
  </si>
  <si>
    <t>TUBO DIGESTIVO</t>
  </si>
  <si>
    <t>SISTEMA NERVOSO</t>
  </si>
  <si>
    <t>2 - Aplica-se o previsto no item 6 das Instruções Gerais ao procedimento código 4.01.03.18-8.</t>
  </si>
  <si>
    <t>EXAMES ÓSTEO - MÚSCULO - ARTICULARES</t>
  </si>
  <si>
    <t>FUNÇÃO RESPIRATÓRIA</t>
  </si>
  <si>
    <t>ENDOSCOPIA DIAGNÓSTICA</t>
  </si>
  <si>
    <t>ENDOSCOPIA INTERVENCIONISTA</t>
  </si>
  <si>
    <t>BIOQUÍMICA</t>
  </si>
  <si>
    <t>COPROLOGIA</t>
  </si>
  <si>
    <t>ENDOCRINOLOGIA LABORATORIAL</t>
  </si>
  <si>
    <t>IMUNOLOGIA</t>
  </si>
  <si>
    <t>LÍQUIDOS (CEFALORRAQUEANO (LÍQUOR), SEMINAL, AMINÓTICO, SINOVIAL E OUTROS)</t>
  </si>
  <si>
    <t>SEMINAL</t>
  </si>
  <si>
    <t>AMINIÓTICA</t>
  </si>
  <si>
    <t>MICROBIOLOGIA</t>
  </si>
  <si>
    <t>SINOVIAL E OUTROS</t>
  </si>
  <si>
    <t>URINÁLISE</t>
  </si>
  <si>
    <t>DIVERSOS</t>
  </si>
  <si>
    <t>TOXICOLOGIA / MONITORIZAÇÃO TERAPÊUTICA</t>
  </si>
  <si>
    <t>BIOLOGIA MOLECULAR</t>
  </si>
  <si>
    <t>TRANSFUSÃO</t>
  </si>
  <si>
    <t>PROCESSAMENTO</t>
  </si>
  <si>
    <t>3 - Por PROCEDIMENTO entende-se todos os exames pré-transfusionais realizados como determinação do grupo sanguíneo ABO E Rh e pesquisa de anticorpos irregulares no sangue do receptor, prova de compatibilidade, reações sorológicas e taxas de utilização de materiais descartáveis para coleta de amostra.</t>
  </si>
  <si>
    <t>INSTRUÇÕES TÉCNICAS:</t>
  </si>
  <si>
    <t>CITOGENÉTICA</t>
  </si>
  <si>
    <t>GENÉTICA BIOQUÍMICA</t>
  </si>
  <si>
    <t>GENÉTICA MOLECULAR</t>
  </si>
  <si>
    <t>CARDIOVASCULAR - IN VIVO</t>
  </si>
  <si>
    <t>O procedimento 4.07.01.14-0 não inclui teste ergométrico convencional (4.01.01.04-5), nem o teste ergométrico computadorizado (4.01.01.03-7), que devem ser remunerados à parte, desde de que realizados por médico.</t>
  </si>
  <si>
    <t>DIGESTIVO - IN VIVO</t>
  </si>
  <si>
    <t>ENDÓCRINO - IN VIVO</t>
  </si>
  <si>
    <t>GENITURINÁRIO - IN VIVO</t>
  </si>
  <si>
    <t>HEMATOLÓGICO - IN VIVO</t>
  </si>
  <si>
    <t>MÚSCULO - ESQUELÉTICO - IN VIVO</t>
  </si>
  <si>
    <t>NERVOSO - IN VIVO</t>
  </si>
  <si>
    <t>ONCOLOGIA / INFECTOLOGIA - IN VIVO</t>
  </si>
  <si>
    <t>RESPIRATÓRIO - IN VIVO</t>
  </si>
  <si>
    <t>TERAPIA - IN VIVO</t>
  </si>
  <si>
    <t>CRÂNIO E FACE</t>
  </si>
  <si>
    <t>1 - Na Classificação estão incluídos os custos operacionais e os portes correspondentes aos atos médicos.</t>
  </si>
  <si>
    <t>2 - Para cada exame está previsto um consumo de filmes radiográficos ou documentação calculados por índice atualizado pelo Colégio Brasileiro de Radiologia e Diagnóstico por Imagem, ou listagem oficial de preços.</t>
  </si>
  <si>
    <t>4 - Medicamentos, equipos, sondas, cateteres, guias e material de assepsia não constam nesta Classificação, seu reembolso será efetuado à parte, de acordo com listagem de preços atualizada.</t>
  </si>
  <si>
    <t>ESQUELETO TORÁCICO E MEMBROS SUPERIORES</t>
  </si>
  <si>
    <t>BACIA E MEMBROS INFERIORES</t>
  </si>
  <si>
    <t>TÓRAX</t>
  </si>
  <si>
    <t>SISTEMA DIGESTIVO</t>
  </si>
  <si>
    <t>SISTEMA URINÁRIO</t>
  </si>
  <si>
    <t>OUTROS EXAMES</t>
  </si>
  <si>
    <t>PROCEDIMENTOS ESPECIAIS</t>
  </si>
  <si>
    <t>NEURORRADIOLOGIA</t>
  </si>
  <si>
    <t>RADIOSCOPIA</t>
  </si>
  <si>
    <t>ANGIORRADIOLOGIA</t>
  </si>
  <si>
    <t>MÉTODOS INTERVENCIONISTAS / TERAPÊUTICOS POR IMAGEM</t>
  </si>
  <si>
    <t>INSTRUÇÕES ESPECÍFICAS PARA MÉTODOS DIAGNÓSTICOS E INTERVENCIONISTAS POR IMAGEM</t>
  </si>
  <si>
    <t>ULTRASSONOGRAFIA DIAGNÓSTICA</t>
  </si>
  <si>
    <t>3 - Medicamentos, equipamentos, sondas, cateteres, guias, contrastes e material de assepsia não constam desta Classificação. O reembolso será efetuado à parte, de acordo com listagem de preços atualizada.</t>
  </si>
  <si>
    <t>5 - Eventuais adequações de portes devem obedecer critérios técnicos recomendados e supervisionados pelo CBR.</t>
  </si>
  <si>
    <t>6 - ANGIOMEDULAR - previstos para seus portes a inclusão no máximo de 4 vasos para angiomedular cervical, 6 vasos para angiomedular torácica e 6 vasos para angiomedular tóraco-lombar.</t>
  </si>
  <si>
    <t>7 - Os procedimentos de Radiologia intervencionista serão valorados por vaso tratado, por número de cavidades drenadas e por número de corpos estranhos retirados.</t>
  </si>
  <si>
    <t>9 - Em exame medular de malformação incluem-se no máximo dois segmentos.</t>
  </si>
  <si>
    <t>11 - Quando realizado angiografia diagnóstica e/ou radiologia intervencionista sucessivas, para fins de valoração dos atos médicos praticados, deve ser observado o disposto no item 4 das Instruções Gerais.</t>
  </si>
  <si>
    <t>4 - Exames angiográficos e intervencionistas terão seus portes fixados independentemente de taxas de sala.</t>
  </si>
  <si>
    <t>8 - Em cada exame medular para tumores fica incluído somente um segmento.</t>
  </si>
  <si>
    <t>ULTRASSONOGRAFIA INTERVENCIONISTA</t>
  </si>
  <si>
    <t>2 - Estes valores devem ser reembolsados para exames com documentação ou filme de todos os órgãos examinados, e são calculados por índice atualizado pelo Colégio Brasileiro de Radiologia e Diagnóstico por Imagem.</t>
  </si>
  <si>
    <t>3 - Procedimentos intervencionistas orientados por ultra-som acrescem portes e normas do código 4.08.13.00-2.</t>
  </si>
  <si>
    <t>4 - Os atos médicos praticados pelo anestesiologista, quando houver necessidade do concurso deste especialista, serão valorados pelo porte 2, código 3.16.02.26-6.</t>
  </si>
  <si>
    <t>TOMOGRAFIA COMPUTADORIZADA DIAGNÓSTICA</t>
  </si>
  <si>
    <t>RESSONÂNCIA MAGNÉTICA DIAGNÓSTICA</t>
  </si>
  <si>
    <t>1 - Contrastes serão reembolsados à parte, de acordo com listagem de preços atualizada.</t>
  </si>
  <si>
    <t>3 - Tomografia computadorizada com procedimento intervencionista acresce portes do item 4.08.13.00-2.</t>
  </si>
  <si>
    <t>PROCEDIMENTOS / TÉCNICAS DE RADIOTERAPIA EXTERNA</t>
  </si>
  <si>
    <t>1 - Contraste paramagnético será reembolsado à parte, de acordo com listagem de preços atualizada.</t>
  </si>
  <si>
    <t>2 - Os valores referentes ao reembolso de filmes ou documentação são atualizados conforme índice divulgado pelo Colégio Brasileiro de Radiologia e Diagnóstico por Imagem ou listagem oficial de preços.</t>
  </si>
  <si>
    <t>Nos portes e custos operacionais dos procedimentos 4.12.03.02-0, 4.12.03.03-8, 4.12.03.04-6, 4.12.03.05-4, 4.12.03.06-2, 4.12.03.13-5, 4.12.03.14-3, acrescentar 20% quando associados a Radioterapia Guiada por Imagem (IGRT).</t>
  </si>
  <si>
    <t>PROCEDIMENTOS SECUNDÁRIOS DE RADIOTERAPIA EXTERNA</t>
  </si>
  <si>
    <t>PROCEDIMENTOS DE BRAQUITERAPIA</t>
  </si>
  <si>
    <t>1 - Serão valorados separadamente:</t>
  </si>
  <si>
    <t>3 - Os atos médicos praticados pelo anestesiologista, quando houver necessidade do concurso deste especialista, serão valorados pelo porte 3, código 3.16.02.29-0.</t>
  </si>
  <si>
    <t>4 - Observações referentes aos códigos:</t>
  </si>
  <si>
    <t>1 - Quando um procedimento oftalmológico monocular for realizado bilateralmente, remunera-se o custo operacional em 100% do valor previsto nesta Classificação para um lado, e em 70% para o outro. Este critério não se aplica aos portes do procedimento.</t>
  </si>
  <si>
    <t>2 - Os atos médicos praticados pelo anestesiologista, quando houver necessidade do concurso deste especialista, serão valorados pelo porte 1, código 3.16.02.30-4.</t>
  </si>
  <si>
    <t>PROCEDIMENTOS DIAGNÓSTICOS</t>
  </si>
  <si>
    <t>3 - Os atos médicos praticados pelo anestesiologista, quando houver necessidade do concurso deste especialista, serão valorados pelo porte 1, código 3.16.02.30-4.</t>
  </si>
  <si>
    <t>4 - Referente ao código 4.14.01.67-0:</t>
  </si>
  <si>
    <t>Retalho local ou regional</t>
  </si>
  <si>
    <t>Retalho muscular ou miocutâneo</t>
  </si>
  <si>
    <t>Mandibulectomia com ou sem esvaziamento orbitário e rinotomia lateral</t>
  </si>
  <si>
    <t>Microcirurgia para tumores extra-intradurais</t>
  </si>
  <si>
    <t>Biópsia escrotal</t>
  </si>
  <si>
    <t>Derivações em cirurgia fetal</t>
  </si>
  <si>
    <t>Bloqueio anestésico de plexos nervosos (lombossacro, braquial, cervical) para tratamento de dor</t>
  </si>
  <si>
    <t>Variabilidade da frequência cardíaca</t>
  </si>
  <si>
    <t>Eletroneuromiografia de segmento complementar</t>
  </si>
  <si>
    <t>Eletroneuromiografia de segmento especial</t>
  </si>
  <si>
    <t>Chagas, hemoaglutinação</t>
  </si>
  <si>
    <t>Chagas (machado guerreiro)</t>
  </si>
  <si>
    <t>TMO - prova cruzada para histocompatibilidade de transplante de medula óssea</t>
  </si>
  <si>
    <t>Baterias de testes químicos de triagem em urina para erros inatos do metabolismo (mínimo de seis testes)</t>
  </si>
  <si>
    <t>Dosagem quantitativa de ácidos orgânicos, carnitina, perfil de acilcarnitina, ácidos graxos de cadeia muito longa, para o diagnóstico de erros inatos do metabolismo (perfil em uma amostra)</t>
  </si>
  <si>
    <t>Análise de DNA fetal por sonda ou PCR por locus, por amostra</t>
  </si>
  <si>
    <t>Análise de DNA por sonda, ou PCR por locus, por amostra</t>
  </si>
  <si>
    <t>Extração de DNA (sangue, urina, líquido aminiótico, vilo trofoblástico etc.) Por amostra</t>
  </si>
  <si>
    <t>Hemoglobina fetal, dosagem</t>
  </si>
  <si>
    <t>Nefrectomia parcial laparoscópica unilateral</t>
  </si>
  <si>
    <t>Ablação percutânea de tumor hepático (qualquer método)</t>
  </si>
  <si>
    <t>Radioablação / termoablação de tumores hepáticos</t>
  </si>
  <si>
    <t>Tratamento de tumores neuroendócrinos</t>
  </si>
  <si>
    <t>Corpos estranhos - retirada sob anestesia geral / hospital (nariz) - por videoendoscopia</t>
  </si>
  <si>
    <t>Lobectomia pulmonar por videotoracoscopia</t>
  </si>
  <si>
    <t>Piloroplastia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</si>
  <si>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</si>
  <si>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</si>
  <si>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</si>
  <si>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</si>
  <si>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Enucleação de metástase hepáticas por videolaparoscopia</t>
  </si>
  <si>
    <t>Punção hepática para drenagem de abscessos por videolaparoscopia</t>
  </si>
  <si>
    <t>Ressecção de cisto hepático com hepatectomia por videolaparoscopia</t>
  </si>
  <si>
    <t>Ressecção de cisto hepático sem hepatectomia por videolaparoscopia</t>
  </si>
  <si>
    <t>Nefrectomia radical laparoscópica unilateral</t>
  </si>
  <si>
    <t>Nefrectomia total unilateral por videolaparoscopia</t>
  </si>
  <si>
    <t>Nefrectomia laparoscópica em doador vivo</t>
  </si>
  <si>
    <t>Nefroureterectomia com ressecção vesical laparoscópica unilateral</t>
  </si>
  <si>
    <t>Pieloplastia laparoscópica unilateral</t>
  </si>
  <si>
    <t>Pielolitotomia laparoscópica unilateral</t>
  </si>
  <si>
    <t>Ureteroureterostomia laparoscópica unilateral</t>
  </si>
  <si>
    <t>Cistectomia radical laparoscópica (inclui próstata ou útero)</t>
  </si>
  <si>
    <t>Histerectomia subtotal laparoscópica com ou sem anexectomia, uni ou bilateral - via alta</t>
  </si>
  <si>
    <t>Histerectomia total laparoscópica</t>
  </si>
  <si>
    <t>Histerectomia total laparoscópica ampliada</t>
  </si>
  <si>
    <t>Histerectomia total laparoscópica com anexectomia uni ou bilateral</t>
  </si>
  <si>
    <t>Ligamentopexia pélvica laparoscópica</t>
  </si>
  <si>
    <t>Omentectomia laparoscópica</t>
  </si>
  <si>
    <t>Ressecção ou ligadura laparoscópica de varizes pélvicas</t>
  </si>
  <si>
    <t>Secção laparoscópica de ligamentos útero-sacros</t>
  </si>
  <si>
    <t>Nefropexia laparoscópica unilateral</t>
  </si>
  <si>
    <t>Hepatite delta, antígeno, pesquisa e/ou dosagem</t>
  </si>
  <si>
    <t>Peptídio intestinal vasoativo, dosagem</t>
  </si>
  <si>
    <t>US de peça cirúrgica</t>
  </si>
  <si>
    <t>Espectroscopia por RM</t>
  </si>
  <si>
    <t>Terapia antineoplásica oral para tratamento do câncer</t>
  </si>
  <si>
    <t>Fornecimento de equipamentos coletores e adjuvantes para colostomia, ileostomia e urostomia, sonda vesical de demora e coletor de urina</t>
  </si>
  <si>
    <t>Exercícios de pleóptica</t>
  </si>
  <si>
    <t>Cauterização Química Vesical</t>
  </si>
  <si>
    <t>Bota de Unna - confecção</t>
  </si>
  <si>
    <t>Cirúrgia Micrográfica de Mohs</t>
  </si>
  <si>
    <t>Reconstrução Parcial do Lábio</t>
  </si>
  <si>
    <t>Osteomielite de costela ou esterno - tratamento conservador</t>
  </si>
  <si>
    <t>Necrose asséptica da cabeça femoral - tratamento conservador</t>
  </si>
  <si>
    <t>Lesão ligamentar aguda - tratamento conservador</t>
  </si>
  <si>
    <t>Alongamento de tendões - tratamento cruento</t>
  </si>
  <si>
    <t>Traqueostomia com retirada de corpo estranho</t>
  </si>
  <si>
    <t>Histerectomia puerperal</t>
  </si>
  <si>
    <t>Ácidos graxos cadeia muito longa</t>
  </si>
  <si>
    <t>Ameba, pesquisa</t>
  </si>
  <si>
    <t>AMP cíclico nefrogênico na urina (24h)</t>
  </si>
  <si>
    <t>AMP cíclico nefrogênico na urina (amostra isolada)</t>
  </si>
  <si>
    <t>Marcação pré-cirúrgica por nódulo - máximo de 3 nódulos por mama, por US (não inclui exame de imagem)</t>
  </si>
  <si>
    <t>Pressão arterial peniana</t>
  </si>
  <si>
    <t>Junta Médica - pagamento de honorários médicos referente a 3ª opinião, conforme resolução Consu nº 8</t>
  </si>
  <si>
    <t>Roturas do aparelho extensor de dedo - tratamento conservador</t>
  </si>
  <si>
    <t>Fêmur - descolamento epifisário de extremidades superior - tratamento conservador sem gesso</t>
  </si>
  <si>
    <t>Fêmur - descolamento epifisário de extremidades superior - tratamento conservador com gesso</t>
  </si>
  <si>
    <t>Hemácias, tempo de sobrevida</t>
  </si>
  <si>
    <t>INSTRUÇÕES GERAIS</t>
  </si>
  <si>
    <t>1. CLASSIFICAÇÃO HIERARQUIZADA DE PROCEDIMENTOS MÉDICOS</t>
  </si>
  <si>
    <t>1.1 A presente Classificação de Procedimentos foi elaborada com base em critérios técnicos e tem como finalidade hierarquizar os procedimentos médicos aqui descritos, servindo como referência para estabelecer faixas de valoração dos atos médicos pelos seus portes. Ela atualiza e substitui as listas de procedimentos anteriormente publicadas por esta Associação.</t>
  </si>
  <si>
    <t>1.2 Os portes representados ao lado de cada procedimento não expressam valores monetários, apenas estabelecem a comparação entre os diversos atos médicos no que diz respeito à sua complexidade técnica, tempo de execução, atenção requerida e grau de treinamento necessário para a capacitação do profissional que o realiza.</t>
  </si>
  <si>
    <t>1.3 A pontuação dos procedimentos médicos, que foi realizada por representantes das Sociedades Brasileiras de Especialidades com assessoria da FIPE – Fundação Instituto de Pesquisas Econômicas, está agrupada em 14 portes e três subportes (A, B e C). Os portes anestésicos (AN) permanecem em número de oito e mantém correspondência com os demais portes. Os portes de atos médicos laboratoriais seguem os mesmos critérios dos portes dos procedimentos, mas correspondem a frações do menor porte (1A). Quanto aos custos, estabeleceu-se a unidade de custo operacional (UCO), que incorpora depreciação de equipamentos, manutenção, mobiliário, imóvel, aluguéis, folha de pagamento e outras despesas comprovadamente associadas aos procedimentos médicos. Este custo foi calculado para os procedimentos de SADT de cada Especialidade. Custos operacionais referentes a acessórios e descartáveis serão ajustados diretamente e de comum acordo entre as partes. A valoração dos portes e da UCO ficará sujeita a alteração sempre que modificadas as condições que nortearam suas fixações, sendo admitida banda de até 20%, para mais ou para menos como valores referenciais mínimos, em respeito à regionalização e a partir destes, os valores deverão ser acordados por livre negociação entre as partes.</t>
  </si>
  <si>
    <t>1.5 Esta classificação constitui referência para acomodações hospitalares coletivas (enfermaria ou quartos com dois ou mais leitos).</t>
  </si>
  <si>
    <t>2. ATENDIMENTO DE URGÊNCIA E EMERGÊNCIA</t>
  </si>
  <si>
    <t>2.1 Os atos médicos praticados em caráter de urgência ou emergência terão um acréscimo de trinta por cento (30%) em seus portes nas seguintes eventualidades:</t>
  </si>
  <si>
    <t>2.1.1 No período compreendido entre 19h e 7h do dia seguinte;</t>
  </si>
  <si>
    <t>2.1.2 Em qualquer horário aos sábados, domingos e feriados;</t>
  </si>
  <si>
    <t>3. NORMAS GERAIS</t>
  </si>
  <si>
    <t>3.2 PROCEDIMENTO POR VÍDEO</t>
  </si>
  <si>
    <t>4. VALORAÇÃO DOS ATOS CIRÚRGICOS</t>
  </si>
  <si>
    <t>4.1 Quando previamente planejada, ou quando se verificar, durante o ato cirúrgico, a indicação de atuar em vários órgãos ou regiões ou em múltiplas estruturas articulares a partir da mesma via de acesso, a quantificação do porte da cirurgia será a que corresponder, por aquela via, ao procedimento de maior porte, acrescido de 50% do previsto para cada um dos demais atos médicos praticados, desde que não haja um código específico para o conjunto.</t>
  </si>
  <si>
    <t>4.2 Quando ocorrer mais de uma intervenção por diferentes vias de acesso, deve ser adicionado ao porte da cirurgia considerada principal o equivalente a 70% do porte de cada um dos demais atos praticados.</t>
  </si>
  <si>
    <t>4.3 Obedecem às normas acima as cirurgias bilaterais, realizadas por diferentes incisões (70%), ou pela mesma incisão (50%).</t>
  </si>
  <si>
    <t>4.4 Quando duas equipes distintas realizarem simultaneamente atos cirúrgicos diferentes, a cada uma delas será atribuído porte de acordo com o procedimento realizado e previsto nesta Classificação.</t>
  </si>
  <si>
    <t>4.6 Nas cirurgias em crianças com peso inferior a 2,500g, fica previsto acréscimo de 100% sobre o porte do procedimento realizado.</t>
  </si>
  <si>
    <t>5. AUXILIARES DE CIRURGIA</t>
  </si>
  <si>
    <t>5.1 A valoração dos serviços prestados pelos médicos auxiliares dos atos cirúrgicos corresponderá ao percentual de 30% da valoração do porte do ato praticado pelo cirurgião para o primeiro auxiliar, de 20% para o segundo e terceiro auxiliares e, quando o caso exigir, também para o quarto auxiliar.</t>
  </si>
  <si>
    <t>5.2 Quando uma equipe, num mesmo ato cirúrgico, realizar mais de um procedimento, o número de auxiliares será igual ao previsto para o procedimento de maior porte, e a valoração do porte para os serviços desses auxiliares será calculada sobre a totalidade dos serviços realizados pelo cirurgião.</t>
  </si>
  <si>
    <t>6. CONDIÇÕES DE INTERNAÇÃO</t>
  </si>
  <si>
    <t>6.1 Quando o paciente voluntariamente internar-se em ACOMODAÇÕES HOSPITALARES SUPERIORES, diferentes das previstas no item 1.5 destas Instruções e do previsto em seu plano de saúde original, a valoração do porte referente aos procedimentos será complementada por negociação entre o paciente e o médico, servindo como referência o item 6.2 destas Instruções.</t>
  </si>
  <si>
    <t>6.2 Para os planos superiores ofertados por operadoras, diferentemente do previsto no citado item 1.5, fica prevista a valoração do porte pelo dobro de sua quantificação, nos casos de pacientes internados em apartamento ou quarto privativo, em “hospital-dia” ou UTI. Não estão sujeitos às condições deste item os atos médicos do capítulo IV (Diagnósticos e Terapêuticos), exceto quando previstos em observações específicas do capítulo.</t>
  </si>
  <si>
    <t>7. APLICAÇÃO</t>
  </si>
  <si>
    <t>7.1 As solicitações, autorizações, bem como eventuais negativas de consultas, exames e procedimentos deverão ser sempre realizadas por escrito e identificadas tanto por parte dos médicos como das operadoras.</t>
  </si>
  <si>
    <t>7.2 As interpretações referentes à aplicação desta Classificação de Procedimentos serão efetuadas com exclusividade pela Associação Médica Brasileira e suas Sociedades Brasileiras de Especialidade.</t>
  </si>
  <si>
    <t>7.5 As disposições específicas para os grupos de procedimentos constam no corpo de cada capítulo correspondente.</t>
  </si>
  <si>
    <t>7.6 Esta Classificação não expressa qualquer divisão por especialidade médica, havendo procedimentos mesclados em várias seções e realizados por várias especialidades. A abrangência de atuação médica de cada especialista ou clínico deve ser definida pelas Sociedades de Especialidade e a Associação Médica Brasileira.</t>
  </si>
  <si>
    <t>Endometriose peritoneal - tratamento cirúrgico via laparoscópica</t>
  </si>
  <si>
    <t>Nº DE AUX.</t>
  </si>
  <si>
    <t>% UCO</t>
  </si>
  <si>
    <t>- A consulta médica compreende a anamnese, o exame físico, conclusão diagnóstica, prognóstico e prescrição terapêutica caracterizando, assim, um ato médico completo (concluído ou não num único período de tempo).</t>
  </si>
  <si>
    <t>- Quando houver necessidade de exames complementares que não podem ser executados e apreciados nesse período de tempo, este ato médico terá continuidade e finalização quando o paciente retornar com os exames solicitados, não devendo, portanto, neste caso, ser considerado como uma nova consulta.</t>
  </si>
  <si>
    <t>- Se, porventura, este retorno ocorrer quando existirem alterações de sinais ou sintomas que venham a requerer a necessidade de nova anamnese, exame físico completo, prognóstico, conclusão diagnóstica e/ou prescrição terapêutica, o procedimento deve ser considerado como uma nova consulta e dessa forma ser remunerada.</t>
  </si>
  <si>
    <t>- Nos casos de tratamentos prolongados, quando há necessidade periódica de reavaliação e até modificações terapêuticas, as respectivas consultas poderão ser cobradas.</t>
  </si>
  <si>
    <t>- Exigir que se cumpra a lei 9.656/98 quando a mesma estabelece que não pode haver limitação para o número de consultas médicas em clínicas básicas ou especializadas.</t>
  </si>
  <si>
    <t>VISITAS</t>
  </si>
  <si>
    <t xml:space="preserve"> - Nos portes indicados para o plantonista de UTI não estão incluídos: diálise, acesso vascular para hemodiálise, implante de marcapasso, traqueostomia. Tais procedimentos serão valorados à parte, respeitados os portes para eles previstos nesta Classificação Hierarquizada. </t>
  </si>
  <si>
    <t xml:space="preserve"> - Estão incluídos nos portes do plantonista: intubação, monitorizações clínicas com ou sem auxílio de equipamentos, desfibrilação e punção venosa (intracath).</t>
  </si>
  <si>
    <t xml:space="preserve"> - Os atos do médico assistente ou de especialistas, quando praticados por solicitação do intensivista, serão valorados considerando os atendimentos efetivamente realizados e registrados em prontuário.</t>
  </si>
  <si>
    <t xml:space="preserve"> - Será obedecido o que consta nos itens 2 e 6 das Instruções Gerais. Estes critérios não se aplicam aos portes do plantonista.</t>
  </si>
  <si>
    <t>a) Referente ao código 1.01.06.01-4:</t>
  </si>
  <si>
    <t>- Entende-se por aconselhamento genético o ato médico de avaliação de cada caso e condutas cabíveis, incluindo todas as consultas, do paciente e núcleo familiar, para esclarecimento do diagnóstico e prognóstico. Nos casos pertinentes serão estabelecidos os riscos de recorrência que serão comunicados aos interessados através do aconselhamento genético.</t>
  </si>
  <si>
    <t>b) Referente ao código 1.01.06.14-6:</t>
  </si>
  <si>
    <t>- Não se refere à consulta por patologia aguda ou crônica já identificada.</t>
  </si>
  <si>
    <t>- O atendimento ambulatorial em puericultura é sequencial e limitado, conforme calendário abaixo.</t>
  </si>
  <si>
    <t xml:space="preserve">- O atendimento ambulatorial em puericultura inclui as ações a serem realizadas nos atendimentos agendados em conformidade com os itens abaixo descritos: </t>
  </si>
  <si>
    <t>• avaliação do estado nutricional da criança pelos indicadores clínicos definidos pelo Ministério da Saúde;</t>
  </si>
  <si>
    <t>• avaliação da história alimentar;</t>
  </si>
  <si>
    <t>• avaliação da curva de crescimento pelos parâmetros antropométricos adotados pelo Ministério da Saúde;</t>
  </si>
  <si>
    <t>• estado vacinal segundo o calendário oficial de vacinas do Ministério da Saúde;</t>
  </si>
  <si>
    <t>• avaliação do desenvolvimento neuropsicomotor;</t>
  </si>
  <si>
    <t>• avaliação do desempenho escolar e dos cuidados dispensados pela escola;</t>
  </si>
  <si>
    <t>• avaliação do padrão de atividades físicas diárias conforme parâmetros recomendados pelo Ministério da Saúde;</t>
  </si>
  <si>
    <t>• exame da capacidade visual;</t>
  </si>
  <si>
    <t>• avaliação das condições do meio ambiente conforme roteiro do Ministério da Saúde;</t>
  </si>
  <si>
    <t>• avaliação dos cuidados domiciliares dispensados à criança;</t>
  </si>
  <si>
    <t>• avaliação do desenvolvimento da sexualidade;</t>
  </si>
  <si>
    <t>• avaliação quantitativa e qualitativa do sono;</t>
  </si>
  <si>
    <t>• avaliação da função auditiva;</t>
  </si>
  <si>
    <t>• avaliação da saúde bucal.</t>
  </si>
  <si>
    <t>MONITORIZAÇÕES</t>
  </si>
  <si>
    <t>REABILITAÇÕES</t>
  </si>
  <si>
    <t>Terapia oncológica com aplicação intra-arterial ou intravenosa de medicamentos com infusão de duração mínima de 6 horas - por dia subsequente de tratamento (até o início do próximo ciclo)</t>
  </si>
  <si>
    <t>2 - Os portes referentes às sessões de reabilitações e terapêuticas fisiátricas são devidos apenas quando realizadas por fisiatras. No caso de paciente internado, deverá ser observado o disposto no item 6 das Instruções Gerais.</t>
  </si>
  <si>
    <t>- É necessário a presença do médico durante a realização do ato. No caso de internação, não será remunerada nem a consulta nem a visita hospitalar.</t>
  </si>
  <si>
    <t>- É obrigatório para a realização do procedimento AGA: emissão de um laudo técnico, em duas vias, fornecido pelo médico geriatra dentro de um formulário específico, que serão entregues aos interessados.</t>
  </si>
  <si>
    <t>- A realização da AGA poderá ser anual, exceto intercorrências, como: infecções agudas, fraturas e acidentes vasculares. A Avaliação geriátrica ampla deverá ser realizada apenas por médicos geriatras.</t>
  </si>
  <si>
    <t>- O procedimento AGA é excludente à consulta geriátrica padrão.</t>
  </si>
  <si>
    <t xml:space="preserve">1) cabeça e pescoço; </t>
  </si>
  <si>
    <t xml:space="preserve">2) membro superior direito; </t>
  </si>
  <si>
    <t>3) membro superior esquerdo;</t>
  </si>
  <si>
    <t xml:space="preserve">4) face anterior do tórax; </t>
  </si>
  <si>
    <t xml:space="preserve">5) face posterior do tórax; </t>
  </si>
  <si>
    <t xml:space="preserve">6) abdome; </t>
  </si>
  <si>
    <t xml:space="preserve">7) nádegas (da cintura a raiz da coxa); </t>
  </si>
  <si>
    <t xml:space="preserve">8) coxa direita; </t>
  </si>
  <si>
    <t>9) coxa esquerda;</t>
  </si>
  <si>
    <t xml:space="preserve">10) conjunto perna e pé direito; </t>
  </si>
  <si>
    <t>11) conjunto perna e pé esquerdo e</t>
  </si>
  <si>
    <t>12) região genital e órgãos genitais externos.</t>
  </si>
  <si>
    <t>Referente ao código 2.01.04.41-3:</t>
  </si>
  <si>
    <t>Critérios que devem ser seguidos para sua indicação:</t>
  </si>
  <si>
    <t>Observações:</t>
  </si>
  <si>
    <t>Este procedimento está indicado para pacientes com depressões que não responderam a uma tentativa com uma droga antidepressiva, por um período de quatro semanas.</t>
  </si>
  <si>
    <t>Inicialmente o paciente tem indicação de 12 (doze) sessões e deverá passar por uma reavaliação médica. Caso necessário, o número de sessões poderá ser estendido de 20 (vinte) até 30 (trinta) sessões.</t>
  </si>
  <si>
    <t>Em caso de necessidade de tratamento de manutenção, este poderá ser realizado a cada 7 a 10 dias, por um período máximo de três meses.</t>
  </si>
  <si>
    <t>Pacientes com alucinações auditivas que não responderam ao tratamento com duas classes de antipsicóticos, por pelo menos três semanas, para cada grupo de drogas neurolépticas.</t>
  </si>
  <si>
    <t xml:space="preserve">Nesse caso são indicadas 10 sessões e o paciente reavaliado, caso necessário, o tratamento poderá se estender até 20 (vinte) sessões. </t>
  </si>
  <si>
    <t xml:space="preserve">Contraindicações: </t>
  </si>
  <si>
    <t>- Referente ao código 2.02.01.02-8:</t>
  </si>
  <si>
    <t xml:space="preserve"> - O acompanhamento será remunerado quando solicitado e justificado pelo cirurgião.</t>
  </si>
  <si>
    <t xml:space="preserve"> - Referente ao código 2.02.01.07-9:</t>
  </si>
  <si>
    <t xml:space="preserve"> - Quando necessário acompanhamento clínico diário além dos 15 dias previstos, a valoração do ato médico corresponderá a uma visita hospitalar diária.</t>
  </si>
  <si>
    <t>- Referente ao código 2.02.01.05-2 é previsto o porte anestésico 3.</t>
  </si>
  <si>
    <t>- Referente aos códigos 2.02.04.15-9 e 2.02.04.16-7:</t>
  </si>
  <si>
    <t>a) PACIENTE AMBULATORIAL</t>
  </si>
  <si>
    <t>- De acordo com o Capítulo I - CONSULTAS - (CÓDIGO 1.01.01.01-2)</t>
  </si>
  <si>
    <t>b) PACIENTE INTERNADO</t>
  </si>
  <si>
    <t>- O porte equivale a UMA VISITA HOSPITALAR por dia de internação, inclusive a que corresponder ao dia da alta hospitalar (código 1.01.02.01-9), observado o item 6 das Instruções Gerais.</t>
  </si>
  <si>
    <t>c) Nos casos COMPROVADAMENTE GRAVES, cujos pacientes exigirem a presença constante ou avaliações repetidas do(s) médico(s), assistente(s), este(s) poderá(ão) realizar mais de uma visita hospitalar, desde que justificadas, a cada ato sendo atribuído o respectivo porte.</t>
  </si>
  <si>
    <t>- a) ITENS 3.01.01.21-2, 3.01.01.22-0, 3.01.01.23-9, 3.01.01.28-0 e 3.01.01.38-7</t>
  </si>
  <si>
    <t>1 - Por unidade topográfica (UT) compreende-se segmento do corpo facilmente delimitável, que tem uma área aproximada de 9% de superficie corpórea. No corpo humano existem 11 (onze) UT: cabeça e pescoço - cada um dos membros superiores - face anterior do tórax - face posterior.</t>
  </si>
  <si>
    <t>2 - Por definição é considerada lesão em área nobre/especial, queimadura nas seguintes topografias: olhos ou face ou pescoço ou mão ou pé ou genital ou grande articulação ou região onde a lesão atinge estrutura profunda (tendão, nervo, vaso, músculo ou osso). Para efeito de codificação, considera-se grande articulação: ombro (incluindo axila), cotovelo, punho, coxo-femural, joelho, tornozelo (FONTE: Projeto Diretrizes AMB). Para efeito de codificação cada uma destas áreas nobres/especiais, quando atingida em qualquer extensão - é considerada 02 (duas) UTs e somada como tal. Lesão em outra topografia do corpo humano é considerada 01 (uma) UT, quando não apresentar qualquer das características supracitadas. Para efeito de codificação, a lesão que acometa área nobre/especial associada a outro segmento corporal terá como valor final de UTs o somatório das respectivas UTs. O corpo humano pode apresentar número de UTs superior a 24.</t>
  </si>
  <si>
    <t>3 - Número de auxiliares de cirurgia necessários para o tratamento:</t>
  </si>
  <si>
    <t>- 01 UT - não comporta auxílio;</t>
  </si>
  <si>
    <t>- 02 a 03 UTs - um auxiliar;</t>
  </si>
  <si>
    <t xml:space="preserve">- 04 ou mais UTs - dois auxiliares </t>
  </si>
  <si>
    <t>b) OBSERVAÇÕES GERAIS</t>
  </si>
  <si>
    <t xml:space="preserve">1 - Cada procedimento refere-se a um único ato cirúrgico. Aos procedimentos que necessitem de revisões ou atos cirúrgicos complementares </t>
  </si>
  <si>
    <t>2 - A qualquer outro tipo de intervenção de outros especialistas que eventualmente colaborarem no tratamento serão atribuídos portes de acordo com as classificações das respectivas especialidades.</t>
  </si>
  <si>
    <t>GlÂNDULAS SALIVARES</t>
  </si>
  <si>
    <t>Translocação etmóido orbital para tratamento do hipertelorismo miocutâneo associado a expansor de tecido - por lado</t>
  </si>
  <si>
    <t>SEQUELAS DE TRAUMA DA FACE</t>
  </si>
  <si>
    <t>Referente ao código 3.03.03.11-7:</t>
  </si>
  <si>
    <t>- procedimento indicado como tratamento adjuvante na exérese de tumor conjuntival;</t>
  </si>
  <si>
    <t>- procedimento indicado como tratamento principal de tumor de conjuntiva pequeno.</t>
  </si>
  <si>
    <t>OBERVAÇÃO:</t>
  </si>
  <si>
    <t>O transplante penetrante da córnea, isto é, envolvendo todas as camadas da mesma está previsto e codificado no Grupo 3.15.00.00-7 TRANSPLANTE DE ÓRGÃOS, assim como o procedimento de retirada da córnea para transplante.</t>
  </si>
  <si>
    <t>Infusão intravítrea de medicamento anti-inflamatório</t>
  </si>
  <si>
    <t>Referente aos códigos 3.03.07.13-9 e 3.03.07.14-7:</t>
  </si>
  <si>
    <t xml:space="preserve"> - No porte atribuído, já está incluído a paracentese da câmara anterior;</t>
  </si>
  <si>
    <t xml:space="preserve"> - Realização em ambiente estéril (centro cirúrgico) com internação de curta permanência, não inclusa;</t>
  </si>
  <si>
    <t>- Taxas, materiais e medicamentos não estão inclusos.</t>
  </si>
  <si>
    <t>Referente ao código 3.03.12.12-4:</t>
  </si>
  <si>
    <t xml:space="preserve"> - O procedimento de “Panfotocoagulação na retinopatia da prematuridade binocular” está indicado no estágio III da Retinopatia da Prematuridade (Diretrizes CBO).</t>
  </si>
  <si>
    <t>- A solicitação de exames complementares deverá observar os protocolos do Conselho Brasileiro de Oftalmologia.</t>
  </si>
  <si>
    <t>Referente ao código 3.05.02.36-5:</t>
  </si>
  <si>
    <t>- Rinossinusite frontal aguda recorrente (CID-10: J01.1);</t>
  </si>
  <si>
    <t>- Rinossinusite frontal crônica sem polipose (CID-10: J32.1);</t>
  </si>
  <si>
    <t>- Mucocele de seio frontal (CID-10: J34.1);</t>
  </si>
  <si>
    <t>- Seio frontal silencioso;</t>
  </si>
  <si>
    <t>- 3.05.02.21-7 - Sinusectomia frontal com retalho osteoplástico ou via coronal;</t>
  </si>
  <si>
    <t>- 3.05.02.22-5 - Sinusectomia fronto-etmoidal por via externa;</t>
  </si>
  <si>
    <t>- 3.05.02.26-8 - Sinusectomia frontal intranasal;</t>
  </si>
  <si>
    <t>- 3.05.02.27-6 - Sinusectomia frontal externa;</t>
  </si>
  <si>
    <t>- 3.05.02.35-7 - Sinusectomia frontal intranasal por videoendoscopia.</t>
  </si>
  <si>
    <t>TRANSPLANTES CUTÂNEOS (COM MICROANASTOMOSES VASCULARES)</t>
  </si>
  <si>
    <t>TRASPLANTES ÓSSEOS VASCULARIZADOS E TRANSPLANTES OSTEOMUSCULOCUTÂNEOS VASCULARIZADOS (COM MICROANASTOMOSES VASCULARES)</t>
  </si>
  <si>
    <t>MICROCIRURGIA NAS GRANDES RECONSTRUÇÕES DE CABEÇA E PESCOÇO, NAS EXTENSAS SUBSTÂNCIA E NA ABLAÇÃO DE TUMORES AO NÍVEL DOS MEMBROS (COM MICROANASTOMOSES VASCULARES</t>
  </si>
  <si>
    <t>REMPLANTES E REVASCULARIZAÇÕES DOS MEMBROS</t>
  </si>
  <si>
    <t>- Os honorários deste item incluem também outros procedimentos inerentes além das microanastomoses vasculares, como as osteossínteses tenorrafias, neurorrafias e o tratamento de tegumento cutâneo.</t>
  </si>
  <si>
    <t>- Refere-se a uma unidade motora de movimento, composta de duas vértebras, um disco invertebral e estruturas capsuloligamentares e musculares.</t>
  </si>
  <si>
    <t>ANTERBRAÇO</t>
  </si>
  <si>
    <t>PROCEDIMENTOS VIDEOARTROSCÓPIOS DE JOELHO</t>
  </si>
  <si>
    <t>PROCEDIMENTOS VIDEOARTROSCÓPIOS DE TORNOZELO</t>
  </si>
  <si>
    <t>PROCEDIMENTOS VIDEOARTROSCÓPIOS DE OMBRO</t>
  </si>
  <si>
    <t>PROCEDIMENTOS VIDEOARTROSCÓPIOS DE COTOVELO</t>
  </si>
  <si>
    <t>Osteocondroplastia - estabilização, ressecção e/ou plastia (enxertia) #</t>
  </si>
  <si>
    <t>Reconstrução, retencionamento ou reforço de ligamento #</t>
  </si>
  <si>
    <t>PROCEDIMENTOS VIDEOARTROSCÓPIOS DE PUNHO E TÚNEL DO CARPO</t>
  </si>
  <si>
    <t>Reconstrução, retencionamento ou reforço de ligamento ou reparo de cartilagem triangular #</t>
  </si>
  <si>
    <t>PROCEDIMENTOS VIDEOARTROSCÓPIOS DE COXOFEMORAL</t>
  </si>
  <si>
    <t>a) Nas cirurgias videoartroscópicas quando houver a necessidade de atuar em mais de uma estrutura articular, procedimentos intra-articulares poderão ser associados para conclusão do ato operatório até um limite de três por articulação. Estas associações estarão sujeitas as Instruções Gerais da CBHPM.</t>
  </si>
  <si>
    <t>b) Os procedimentos extra-articulares poderão ser associados a qualquer procedimento ou associações de procedimentos intra-articulares desta lista para conclusão em bom termo do ato médico cirúrgico ( retirada e transposições tendíneas, retirada e transposições osteocondrais, osteotomias). Estes atos estarão regidos pelas Instruções Gerais da CBHPM.</t>
  </si>
  <si>
    <t>- Classe 0 - Não apresenta doença venosa;</t>
  </si>
  <si>
    <t>- Classe 1 - Telengectasias e/ou veias reticulares (2 a 4 mm);</t>
  </si>
  <si>
    <t>- Classe 2 - Veias varicosas (&gt; 4 mm);</t>
  </si>
  <si>
    <t>- Classe 3 - Classe 2 + Edema;</t>
  </si>
  <si>
    <t>- Classe 4 - Classe 3 + Pigmentação, eczema e lipodermoesclerose;</t>
  </si>
  <si>
    <t>- Classe 5 - Classe 4 + Úlcera varicosa cicatrizada;</t>
  </si>
  <si>
    <t>- Classe 6 - Úlcera varicosa aberta.</t>
  </si>
  <si>
    <t>- Referente ao código: 3.09.09.03-1:</t>
  </si>
  <si>
    <t>O custo operacional inclui o uso do equipamento.</t>
  </si>
  <si>
    <t>Estudo hemodinâmico das cardiopatias congênitas estruturalmente  complexas (menos: CIA, CIV, PCA, Co, AO, estenose aórtica e pulmonar isoladas)</t>
  </si>
  <si>
    <t>1) Referente ao código 3.09.11.00-1:</t>
  </si>
  <si>
    <t>- As valorações correspondentes a taxa de sala, medicamentos, cateteres, contrastes, filmes e custo operacional serão ajustados diretamente e de comum acordo entre as partes contratantes.</t>
  </si>
  <si>
    <t>- Quando realizados concomitantemente procedimentos diagnósticos, terapêuticos e diagnósticos/terapêuticos, para fins de valoração dos atos praticados, será observado o disposto no item 4 das Instruções Gerais.</t>
  </si>
  <si>
    <t>1) Referente ao código 3.09.12.00-8:</t>
  </si>
  <si>
    <t>2) Referente ao código 3.09.12.29-6:</t>
  </si>
  <si>
    <t>- O Procedimento “Implante por Cateter de Bioprótese Valvar Aórtica – TAVI” está condicionado a Diretriz de Utilização Terapêutica (DUT):</t>
  </si>
  <si>
    <t>- Os Códigos 4.09.02.07-2 Ecodopplercardiograma transoperatório (transesofágico ou epicárdico) (1a hora) e 4.09.02.08-0 Ecodopplercardiograma transoperatório (transesofágico ou epicárdico) - por hora suplementar, são compatíveis com o código 3.09.12.29-6 Implante por Cateter de Bioprótese Valvar Aórtica (TAVI), aplicando-se as regras previstas no item 4 das Instruções Gerais.</t>
  </si>
  <si>
    <t>- O procedimento é realizado de forma percutânea, contudo, quando for necessário a realização de acesso cirúrgico, por via femoral, subclávia, transaórtica ou transapical, deve-se observar o previsto no item 4.4 das Instruções Gerais da CBHPM: “4.4  Quando duas equipes distintas realizarem simultaneamente atos cirúrgicos diferentes, a cada uma delas será atribuído porte de acordo com o procedimento realizado e previsto nesta Classificação.”</t>
  </si>
  <si>
    <t>Procedimento excludente:</t>
  </si>
  <si>
    <t>- O código 3.09.12.24-5 Valvoplastia percutânea por via arterial ou venosa, não pode ser utilizado em adição ao Implante por Cateter de Bioprótese Valvar Aórtica para fins de valoração do porte dos serviços realizados pela equipe médica.</t>
  </si>
  <si>
    <t>1- Referente aos códigos: 3.09.01.00-6; 3.09.02.00-2; 3.09.03.00-9 e 3.09.05.00-1:</t>
  </si>
  <si>
    <t>As cirurgias cardíacas com circulação extracopórea compõem-se do procedimento principal acrescido dos códigos 3.09.05.03-6, 3.09.13.09-8, 3.09.06.16-4 e 3.09.05.04-4 observando-se o previsto nos itens 4.1 e 4.2 das Instruções Gerais.</t>
  </si>
  <si>
    <t>Quando utilizado enxerto com veia, acrescentar o Porte 3C, com artéria 5A.</t>
  </si>
  <si>
    <t>Os procedimentos códigos 3.09.15.02-3; 3.09.12.08-3; 2.02.01.03-6; 2.02.01.04-4; 2.02.01.05-2; 3.09.0.14-4; 3.09.04.08-0; 3.08.04.11-6; 3.08.04.13-2 e 2.01.04.04-9 são considerados atos integrantes da Cirurgia Cardíaca com circulação extracorpórea.</t>
  </si>
  <si>
    <t>INTESTINO</t>
  </si>
  <si>
    <t>Abscesso isquiorretal - drenagem</t>
  </si>
  <si>
    <t>Enucleação de metástases, por metástase</t>
  </si>
  <si>
    <t>RM, BACINETE E SUPRA-RENAL</t>
  </si>
  <si>
    <t>Cistectomia parcial laparoscópica</t>
  </si>
  <si>
    <t>Incontinência urinária masculina - sling</t>
  </si>
  <si>
    <t>1 - Custos operacionais referentes a acessórios e descartáveis serão ajustados diretamente e de comum acordo entre as partes.</t>
  </si>
  <si>
    <t>- Referente aos códigos 3.12.01.03-2 e 3.12.01.04-0:</t>
  </si>
  <si>
    <t>Quando orientados por US, acrescentar US Transretal (4.09.01.33-5).</t>
  </si>
  <si>
    <t>Referente ao código 3.12.05.07-0 - Cirurgia esterilizadora masculina:</t>
  </si>
  <si>
    <t>- A esterilização masculina é um conjunto de ações complexas das quais o ato médico-cirúrgico de ligadura bilateral dos canais deferentes é apenas uma das etapas.</t>
  </si>
  <si>
    <t>- O procedimento cirúrgico de esterilização masculina pode ser realizado apenas em pacientes com capacidade civil plena, de acordo com o previsto na Lei 9.263 de 12 de janeiro de 1996 e somente 60 (sessenta) dias depois da manifestação de vontade.</t>
  </si>
  <si>
    <t>- A manifestação de vontade, bem como o procedimento realizado, devem estar devidamente registrado em prontuários.</t>
  </si>
  <si>
    <t>- O médico que se propõe a realizar o procedimento de esterilização masculina deve estar habilitado para proceder a sua reversão.</t>
  </si>
  <si>
    <t>Miomectomia uterina laparoscópica</t>
  </si>
  <si>
    <t>Referente aos códigos 3.13.04.01-0 e 3.13.04.05-2: A esterilização feminina deve obedecer ao disposto na Lei 9.263, de 12 de janeiro de 1996.</t>
  </si>
  <si>
    <t>Diretrizes de utilização referente ao código 3.13.04.09-5:</t>
  </si>
  <si>
    <t>Condições elegíveis à esterilização através de dispositivo intratubário:</t>
  </si>
  <si>
    <t>- pacientes de alto risco cirúrgico</t>
  </si>
  <si>
    <t>- pacientes que não podem fazer uso de anestésico</t>
  </si>
  <si>
    <t>- pacientes com histórico de gestação de alto risco</t>
  </si>
  <si>
    <t>- pacientes cardiopatas com alto “score” de risco”pré-operatório</t>
  </si>
  <si>
    <t>- pacientes portadoras de níveis glicêmicos permanentemente elevados e de difícil controle</t>
  </si>
  <si>
    <t>- pacientes portadoras de hepatopatias</t>
  </si>
  <si>
    <t>- pacientes portadoras de obesidade mórbida</t>
  </si>
  <si>
    <t>- pacientes portadoras do vírus HIV/AIDS</t>
  </si>
  <si>
    <t>- pacientes portadoras de doenças psiquiátricas graves</t>
  </si>
  <si>
    <t>Condições não elegíveis à esterilização através de dispositivo intratubário:</t>
  </si>
  <si>
    <t>- pacientes grávidas ou com suspeita de gravidez</t>
  </si>
  <si>
    <t>- pacientes com menos de seis semanas da ocorrência de um parto ou interrupção da gravidez no segundo trimestre</t>
  </si>
  <si>
    <t>- pacientes portadoras de infecção ginecológica ativa ou recente</t>
  </si>
  <si>
    <t>- pacientes portadoras de tumor ginecológico maligno, suspeito ou conhecido</t>
  </si>
  <si>
    <t>- pacientes que fazem uso atualmente ou nos últimos três meses de corticosteróide</t>
  </si>
  <si>
    <t>- pacientes com incerteza de optar por um método contraceptivo  definitivo</t>
  </si>
  <si>
    <t>- o Implante de dispositivo intratubário não hormonal deve obedecer  ao disposto na Lei 9.263, de 12 de janeiro de 1.996</t>
  </si>
  <si>
    <t>- Implante de dispositivo intra-uterino (DIU) hormonal, código 3.13.03.29-3</t>
  </si>
  <si>
    <t>- Implante de dispositivo intra-uterino (DIU) não hormonal, código 3.13.03.26-9</t>
  </si>
  <si>
    <t>- Cirurgia esterilizadora feminina, código 3.13.04.01-0</t>
  </si>
  <si>
    <t>- Cirurgia esterilizadora feminina laparoscópica, código 3.13.04.05-2</t>
  </si>
  <si>
    <t>- Recanalização tubária – qualquer técnica, uni ou bilateral (com microscópio ou lupa), código 3.13.04.03-6</t>
  </si>
  <si>
    <t>- Recanalização tubária laparoscópica uni ou bilateral, código 3.13.04.07-9</t>
  </si>
  <si>
    <t>CAVIDADES E PAREDES PÉLVICAS</t>
  </si>
  <si>
    <t>Gravidez ectópica - cirurgia laparoscópica</t>
  </si>
  <si>
    <t>Referente ao código 3.13.09.12-7</t>
  </si>
  <si>
    <t>- Quando necessário poderá ser utilizado um auxiliar.</t>
  </si>
  <si>
    <t>Transplante penetrante da córnea</t>
  </si>
  <si>
    <t>A “Acupuntura por sessão” (código 3.16.01.01-4) é um dos procedimentos utilizados pela Acupunturiatria (especialidade médica da Acupuntura). O médico Acupunturiatra está apto a realizar o procedimento “estimulação elétrica transcutânea” (código 3.16.02.18-5), o qual faz parte de seu treinamento especializado. A Estimulação elétrica transcutânea é freqüentemente realizada em associação com a “acupuntura por sessão” (código 3.16.01.01-4), em razão da ação sinérgica e potencialização recíproca de efeitos proporcionada pela utilização associada de ambos. Nesse caso, a associação deve estar de acordo com as indicações terapêuticas previstas.</t>
  </si>
  <si>
    <t>BLOQUEIO ANESTÉSICOS DE NERVOS E ESTÍMULOS NEUROVASCULARES</t>
  </si>
  <si>
    <t>Por serem excludentes, remunera-se apenas um dos portes dos procedimentos: 3.16.02.04-5, 3.16.02.05-3, 3.16.02.06-1, 3.16.02.07-0, 3.16.02.08-8, 3.16.02.09-6, 3.16.02.10-0, 3.16.02.11-8, 3.16.02.12-6, 3.16.02.13-4, 3.16.02.14-2, 3.16.02.15-0, 3.16.02.16-9, 3.16.02.17-7, 3.16.02.18-5, 3.16.02.21-5, 3.16.02.22-3, 3.16.02.33-9.</t>
  </si>
  <si>
    <t>INSTRUÇÕES GERAIS ESPECÍFICAS PARA A ANESTESIOLOGIA</t>
  </si>
  <si>
    <t>1. O ato anestésico se inicia com a visita pré-anestésica, prossegue com a administração da técnica anestésica indicada, que compreende o acesso venoso, intubação traqueal (quando indicada), instalação de controles e equipamentos necessários à anestesia e administração de drogas, encerrando-se com a recuperação dos parâmetros vitais, exceto nos casos que haja indicação de seguimento em UTI.</t>
  </si>
  <si>
    <t>1.1. Não inclui medidas/controles invasivos que poderão ser valorados separadamente pelo anestesiologista, que deverá utilizar, para tal, o porte previsto para o cirurgião.</t>
  </si>
  <si>
    <t>2. Neste trabalho, os atos anestésicos estão classificados em portes de 0 a 8, conforme as indicações do quadro abaixo:</t>
  </si>
  <si>
    <t>3. O porte anestésico "0" significa "NÃO PARTICIPAÇÃO DO ANESTESIOLOGISTA".</t>
  </si>
  <si>
    <t>4. Quando houver necessidade do concurso de anestesiologista em atos médicos que não tenham seus portes especialmente previstos na presente Classificação, a remuneração deste especialista será equivalente ao estabelecido para o PORTE 3, código 3.16.02.34-7.</t>
  </si>
  <si>
    <t>5. Nos atos cirúrgicos em que haja indicação de intervenção em outros órgãos através do mesmo orifício natural, a partir da MESMA VIA DE ACESSO ou dentro da MESMA CAVIDADE ANATÔMICA, o porte a ser atribuído ao trabalho do anestesiologista será o que corresponder, por aquela via, ao procedimento de maior porte, acrescido de 50% dos demais atos praticados.</t>
  </si>
  <si>
    <t>6. Quando a mesma equipe ou grupos diversos realizarem durante o mesmo ato anestésico procedimentos diagnósticos e/ou terapêuticos ou procedimentos cirúrgicos diferentes através de outras incisões (exceto aquela complementar do ato principal) ou outros orifícios naturais, os portes relativos aos atos do anestesiologista serão estabelecidos em acréscimo ao ato anestésico de maior porte 70% dos demais.</t>
  </si>
  <si>
    <t>7. Em caso de cirurgia bilateral no mesmo ato anestésico, INEXISTINDO código específico na presente Classificação, os atos praticados pelo anestesiologista serão acrescidos de 70% do porte atribuído ao primeiro ato cirúrgico.</t>
  </si>
  <si>
    <t>8. Para os atos AN7 e AN8 ou naqueles nos quais seja utilizada Circulação Extracorpórea (CEC), ou procedimentos de neonatologia cirúrgica, gastroplastia para obesidade mórbida e cirurgias com duração acima de 6 horas, o anestesiologista responsável poderá, quando necessário, solicitar o concurso de um auxiliar (também anestesiologista), sendo atribuído a essa intervenção um porte correspondente a 30% dos portes previstos para o(s) ato(s) realizados pelo anestesiologista principal.</t>
  </si>
  <si>
    <t>9. Na valoração dos portes constantes desta Classificação incluem a anestesia geral, condutiva regional ou local, bem como a assistência do anestesiologista, por indicação do cirurgião ou solicitação do paciente, seja em procedimentos cirúrgicos, diagnósticos ou terapêuticos tanto em regime de internamento como ambulatorial.</t>
  </si>
  <si>
    <t>10. Os portes atribuídos aos atos do anestesiologista(s) referem-se exclusivamente à intervenção pessoal, livre de quaisquer despesas, mesmo as referentes a agentes anestésico, analgésicos, drogas, material descartável, tubos endotraqueais, seringas, agulhas, cateteres, "scalps", cal sodada, oxigênio, etc., empregados na realização do ato anestésico.</t>
  </si>
  <si>
    <t>11. O aluguel de equipamentos de controle e execução de anestesias será permitido através de instituição juridicamente estabelecida, seja com o hospital ou terceiros por ele contratados com valoração acordada previamente.</t>
  </si>
  <si>
    <t>12. Quando for necessária ou solicitada consulta com o anestesiologista, em consultório, previamente à internação ou à cirurgia ambulatorial, o anestesiologista fará jus ao porte equivalente à consulta clínica.</t>
  </si>
  <si>
    <t>13. Nos procedimentos terapêuticos e diagnósticos, inclusive aqueles relacionados no capítulo IV, quando houver necessidade do concurso do anestesiologista, aplica-se o previsto no item 6.2 das Instruções Gerais.</t>
  </si>
  <si>
    <t>Processamento auditivo central infantil (03 a 07 anos)</t>
  </si>
  <si>
    <t>Processamento auditivo central (acima de 07 anos)</t>
  </si>
  <si>
    <t>1 - A eletroneuromiografia inclui: eletromiografia, velocidade de condução e teste de estímulos.</t>
  </si>
  <si>
    <t>1 - Os procedimentos desta seção referem-se àqueles realizados em laboratórios gerais e especializados, consultórios e, nos procedimentos específicos que assim o permitirem, através de aparelhos portáteis.</t>
  </si>
  <si>
    <t>Endoscopia digestiva alta com cromoscopia e magnificação</t>
  </si>
  <si>
    <t>Enteroscopia (push enteroscopia)</t>
  </si>
  <si>
    <t>Colonoscopia com cromoscopia e magnificação</t>
  </si>
  <si>
    <t>Esclerose ou hemostasia química de varizes ou outras patologias hemorrágicas de esôfago, estômago ou duodeno</t>
  </si>
  <si>
    <t>Hemostasia térmica do esôfago, estômago ou duodeno</t>
  </si>
  <si>
    <t>Injeção de substância química não hemostática por endoscopia</t>
  </si>
  <si>
    <t>Mucosectomia do esôfago, estômago ou duodeno</t>
  </si>
  <si>
    <t>1. A consulta realizada previamente a procedimentos endoscópicos, com a finalidade de avaliação clínica e consequentemente classificação de risco do paciente, está incluída nos portes respectivos de cada procedimento. Porém, sempre que esta consulta contra-indicar o procedimento endoscópico, o médico endoscopista fará jus ao porte da consulta.</t>
  </si>
  <si>
    <t xml:space="preserve">2. Nos portes dos procedimentos intervencionistas já estão incluídos os respectivos exames diagnósticos. Contudo, quando realizados dois ou mais procedimentos intervencionistas pela mesma via de acesso, a valoração destes obedecerá ao item 4.1 das Instruções Gerais, desde que não haja um código específico para o conjunto. </t>
  </si>
  <si>
    <t>3. Os procedimentos realizados por videoendoscopia não terão acréscimos em seus portes. Os portes e custos operacionais dos procedimentos endoscópicos dependentes de RX não incluem os portes e custos operacionais da Radiologia.</t>
  </si>
  <si>
    <t>4. Os custos operacionais de Endoscopia Digestiva, não incluem materiais de consumo (acessórios, descartáveis e medicamentos), que deverão ser ressarcidos tomando-se como base as listagens de preços vigentes no mercado. Os custos operacionais referentes às Ecoendoscopias e Enteroscopias serão ajustados diretamente e de comum acordo entre as partes.</t>
  </si>
  <si>
    <t xml:space="preserve">5. Para pacientes internados, os portes dos procedimentos endoscópicos intervencionistas obedecerão ao previsto no item 6 das Instruções Gerais; este adicional contudo, não se aplica ao custo operacional. Os atendimentos de urgência e emergência obedecerão ao disposto no item 2 das Instruções Gerais. </t>
  </si>
  <si>
    <t>6. Nos procedimentos endoscópicos, onde há o concurso de endoscopista auxiliar, este será remunerado com o correspondente a 30% do honorário estabelecido para o endoscopista principal (item 5 das Instruções Gerais).</t>
  </si>
  <si>
    <t>7. Quando houver a necessidade do concurso do anestesiologista nos atos médicos endoscópicos diagnósticos, a valoração do ato anestésico corresponderá ao porte 2, código 3.16.02.23-1; quando se tratar de ato endoscópico intervencionista, a valoração anestésica corresponderá ao porte 3, código 3.16.02.24-0.</t>
  </si>
  <si>
    <t>Ácido micofenólico, dosagem soro</t>
  </si>
  <si>
    <t>Ácidos graxos cadeia longa</t>
  </si>
  <si>
    <t>Dissulfiram, dosagem</t>
  </si>
  <si>
    <t>Doxepina, dosagem</t>
  </si>
  <si>
    <t>Índice de proteína / creatinina</t>
  </si>
  <si>
    <t>Tripsina, dosagem</t>
  </si>
  <si>
    <t>Sangue oculto nas fezes, pesquisa imunológica</t>
  </si>
  <si>
    <t>Oograma nas fezes</t>
  </si>
  <si>
    <t>HEMATOLOGIA LABORATORIAL</t>
  </si>
  <si>
    <t>Alfa talassemia por biologia molecular</t>
  </si>
  <si>
    <t>CD52, marcador isolado</t>
  </si>
  <si>
    <t>CD3, imunofenotipagem</t>
  </si>
  <si>
    <t>Adesividade plaquetária</t>
  </si>
  <si>
    <t>Referente aos códigos 4.03.04.70-1, 4.03.04.71-0, 4.03.04.72-8, 4.03.04.73-6 e 4.03.04.74-4</t>
  </si>
  <si>
    <t>- Para esclarecimento diagnóstico definitivo, poderá ser necessária a realização de marcadores adicionais, segundo o código 4.03.04.08-6, para cada marcador excedente.</t>
  </si>
  <si>
    <t>Glicose após estímulo - glucagon</t>
  </si>
  <si>
    <t>Gonadotrófico coriônico - hemaglutinação  ou látex</t>
  </si>
  <si>
    <t>HGH estímulo com exercício e clonidina, HGH</t>
  </si>
  <si>
    <t>Insulina livre</t>
  </si>
  <si>
    <t>Insulina total e livre</t>
  </si>
  <si>
    <t>Prova de sobrecarga de glicose para insulina</t>
  </si>
  <si>
    <t xml:space="preserve">Teste com ACTH para dosagem de DHEA </t>
  </si>
  <si>
    <t>Teste com cálcio para dosar calcitonina (Calcitonina após estímulo com cálcio)</t>
  </si>
  <si>
    <t>Teste de estímulo com TRH para dosagem de GH</t>
  </si>
  <si>
    <t>Teste de estímulo do GH pela insulina (4 dosagens de GH)</t>
  </si>
  <si>
    <t>Teste de estímulo do GH pela insulina (cada dosagem de GH)</t>
  </si>
  <si>
    <t>Os procedimentos de Radioimunoensaio - "IN VITRO" (4.07.12.00-1), capítulo de Medicina Nuclear, foram transferidos para o capítulo de Medicina Laboratorial, grupo Endocrinologia Laboratorial. Os critérios de valoração de portes e unidades de custo operacional dos exames deste grupo, Endocrinologia Laboratorial, independem da técnica utilizada para a sua realização.</t>
  </si>
  <si>
    <t>HER-2 - dosagem do receptor</t>
  </si>
  <si>
    <t>Proteina C reativa, qualitativa, pesquisa</t>
  </si>
  <si>
    <t>Paracoccidioidomicose, anticorpos totais / IgG, dosagem</t>
  </si>
  <si>
    <t>Epstein BARR vírus antígeno precoce, anticorpos</t>
  </si>
  <si>
    <t>HIV1/2, anticorpos (teste rápido)</t>
  </si>
  <si>
    <t>Hepatite E, anticorpos IgG</t>
  </si>
  <si>
    <t>Hepatite E, anticorpos IgM</t>
  </si>
  <si>
    <t>HLA-DQ, teste de histocompatibilidade de alta resolução, sague total</t>
  </si>
  <si>
    <t>CEFALORRAQUEANO (LÍQUOR)</t>
  </si>
  <si>
    <t>Pesquisa de antígenos bacterianos</t>
  </si>
  <si>
    <t>Teste de sensibilidade mycobacterium cepas de bactérias</t>
  </si>
  <si>
    <t>Antígenos bacterianos - vários materiais</t>
  </si>
  <si>
    <t>Cultura para agentes multirresistentes, por material</t>
  </si>
  <si>
    <t>Cultura quantitativa queimados (pele)</t>
  </si>
  <si>
    <t>Cultura em leite materno</t>
  </si>
  <si>
    <t>Fungos morfologia - bioquímica</t>
  </si>
  <si>
    <t>Idenitificação de bactérias por método sorológico</t>
  </si>
  <si>
    <t>Líquido pleural citológico</t>
  </si>
  <si>
    <t>Epstein BARR vírus por PCR</t>
  </si>
  <si>
    <t>Hepatite C (quantitativo) por TMA</t>
  </si>
  <si>
    <t>HPV oncoproteínas virais E6/E7, pesquisa</t>
  </si>
  <si>
    <t>HIV amplificação do DNA por PCR</t>
  </si>
  <si>
    <t>Chlamydia, amplificação de DNA por PCR</t>
  </si>
  <si>
    <t>Mycobatéria, amplificação de DNA por PCR</t>
  </si>
  <si>
    <t>1 - O sangue humano, não sendo objeto de comercialização, deverá ser suprido pelos familiares, amigos do paciente beneficiado pela transfusão  e pela comunidade em geral. Os custos decorrentes da transfusão são referentes ao processamento, portes e procedimentos realizados.</t>
  </si>
  <si>
    <t>2 - Por PROCESSAMENTO entende-se o recrutamento de doadores, seu cadastramento, exame médico, avaliação de hematócrito e/ou hemoglobina, coleta e lanche do doador, além da determinação do grupo sanguíneo ABO (provas direta e reversa) e Rh (como Du se necessário) e pesquisas de anticorpos irregulares na unidade coletada. Faz parte do processamento o fracionamento do sangue em componentes  hemoterápicos. Foi acrescido ao Processamento o valor da taxa de bolsa plástica utilizada por hemocomponente assim como os materiais descartáveis para aplicação.</t>
  </si>
  <si>
    <t>4 - As reações sorológicas, pela sua multiplicidade e pelas diferenças regionais, serão valoradas de acordo com as necessidades e com códigos individualizados.</t>
  </si>
  <si>
    <t>5 - Nas exsanguíneo-transfusões, transfusões fetais intra-uterinas, operações de processadora automática de sangue, coleta de medula óssea por punção para transplante, coleta de célula tronco por processadora automática para transplante de medula óssea, coleta de célula tronco de sangue de cordão umbilical para transplante de medula óssea, aplicação de medula óssea ou célula troncoperiférica, acompanhamento hospitalar/dia do transplante de medula óssea, bem como consulta hemoterápica quando solicitada, serão atribuídos a estes atos médicos os portes previstos nesta Classificação. Nos casos de coleta de medula óssea por punção, serão necessários dois médicos auxiliares e um médico anestesista. Os atos médicos dos auxiliares devem ser valorados de acordo com o disposto no item 5 das Instruções Gerais.</t>
  </si>
  <si>
    <t>6 - O porte atribuído ao ato médico transfusional refere-se a instalação do sangue e/ou seus componentes no paciente sob responsabilidade do médico hemoterapeuta e o auxílio no tratamento das reações adversas que possam ocorrer em decorrência da transfusão. Cabe um porte para cada unidade hemoterápica aplicada ou retirada (como em sangria terapêutica ou Plasmaférese Terapêutica Manual). Nos casos de acompanhamento presencial pelo médico terapeuta de um ato transfusional durante toda sua duração em regme ambulatorial, este item poderá ser substituído pelo item 4.04.01.02-2.</t>
  </si>
  <si>
    <t>7 - Para pacientes internados, os portes dos procedimentos de ultrassonografia intervencionista obedecerão ao previsto no teim 6 das Instruções Gerais; este adicional contudo, não se aplica ao custo operacional. Os atendimentos de urgência e emergência obedecerão ao disposto no item 2 das Instruções Gerais.</t>
  </si>
  <si>
    <t>Cariótipo de sangue (técnicas com bandas) - Análise de 50 células para detecção de mosaicismo</t>
  </si>
  <si>
    <t>Dosagem quantitativa de carnitina e perfil de acilcarnitina, para o diagnóstico de erros inatos do metabolismo</t>
  </si>
  <si>
    <t>Dosagem quantitativa de metabólitos por cromatografia / espectrometria de massa  (CG/MS ou HPLC/MS ) para o diagnóstico de EIM</t>
  </si>
  <si>
    <t>Dosagem quantitativa de metabólitos por espectrometria de massa ou espectrometria de massa em TANDEM (MS OU MS/MS) para o diagnóstico de EIM</t>
  </si>
  <si>
    <t>Rastreamento neonatal para o diagnósitco de EIM e outras doenças</t>
  </si>
  <si>
    <t>Dosagem quantitativa de ácidos orgânicos para o diagnóstico de erros inatos do metabolismo (perfil de ácidos orgânicos numa amostra)</t>
  </si>
  <si>
    <t>Processamento de qualquer tipo de amostra biológica para estabilização do ácido nucléico, por amostra</t>
  </si>
  <si>
    <t>Extração, purificação e quantificação de ácido nucléico de qualquer tipo de amostra biológica, por amostra</t>
  </si>
  <si>
    <t>Amplificação do material genético (por PCR, PCR em tempo Real, LCR, RT-PCR ou outras técnicas), por primer utilizado, por amostra</t>
  </si>
  <si>
    <t>Análise de DNA por MLPA, por sonda de DNA utilizada, por amostra</t>
  </si>
  <si>
    <t>Análise de DNA pela técnica de Southern Blot, por sonda utilizada, por amostra</t>
  </si>
  <si>
    <t>Produção de DOT/SLOT-BLOT, por BLOT, por amostra</t>
  </si>
  <si>
    <t>Separação do material genético por eletroforese capilar ou em gel (agarose, acrilamida), por gel utilizado, por amostra</t>
  </si>
  <si>
    <t>Rastreamento de exon mutado (por gradiente de desnaturação ou conformação de polimorfismo de fita simples ou RNAse ou Clivagem Química ou outras técnicas) para identificação de fragmento mutado, por fragmento analisado, por amostra</t>
  </si>
  <si>
    <t>Coloração de gel e Fotodocumentação da análise molecular, por amostra</t>
  </si>
  <si>
    <t>Interpretação e elaboração do laudo da análise genética, por amostra</t>
  </si>
  <si>
    <t>Detecção pré-natal ou pós-natal de alterações cromossômicas submicroscópicas reconhecidamente causadoras de síndrome de genes contíguos, por FISH, qPCR ou outra técnica, por locus, por amostra</t>
  </si>
  <si>
    <t>Rastreamento pré-natal ou pós-natal de todo o genoma para  identificar alterações cromossômicas submicroscópicas por CGH-array ou SNP-array ou outras técnicas, por clone ou oligo utilizado, por amostra</t>
  </si>
  <si>
    <t>Validação pré-natal ou pós-natal de alteração cromossômica submicroscópica detectada no Rastreamento genômico, por FISH ou qPCR ou outra técnica, por locus, por amostra</t>
  </si>
  <si>
    <t>Citólogico em líquido ascético</t>
  </si>
  <si>
    <t>Citológico em líquido pericárdio</t>
  </si>
  <si>
    <t>Citológico em líquido sinovial</t>
  </si>
  <si>
    <t>Citológico em outros materiais</t>
  </si>
  <si>
    <t>DNA citometria de fluxo para na – outros materiais</t>
  </si>
  <si>
    <t>Imprint de gânglio</t>
  </si>
  <si>
    <t>Imprint de medula óssea</t>
  </si>
  <si>
    <t>Instabilidade de microssatélites (MSI), detecção por PCR, bloco de parafina</t>
  </si>
  <si>
    <t>1) Ref. 4.06.01.01-3: Restringe-se ao exame feito durante o ato cirúrgico, não incluindo o exame dos espécimes retirados no procedimento e enviados ao laboratório para exame em cortes de parafina; estes serão valorados de acordo com os itens pertinentes da Classificação. Os "imprints" peroperatórios realizados terão seus portes estabelecidos pelo código 4.06.01.11-0.</t>
  </si>
  <si>
    <t>2) Ref. 4.06.01.03-0: Usado para exames peroperatórios quando o patologista tiver que se deslocar de seu laboratório externo ao hospital. O exame do primeiro espécime utiliza este porte, enquanto os adicionais, quando existirem, terão portes individuais, utilizando o código 4.06.01.02-1. Assim como no código anterior não estão incluídos os procedimentos posteriores realizados em cortes de parafina.</t>
  </si>
  <si>
    <t>3) Ref. 4.06.01.06-4: Estão incluídos neste item todos os procedimentos do exame de microscopia eletrônica, incluindo documentação fotográfica para cada espécime único; espécimes múltiplos terão portes valorados separadamente. Os exames de cortes semifinos apenas, sem utilização do microscópio eletrônico, terão seus portes fixados pelo código 4.06.01.15-3, uma vez a cada espécime.</t>
  </si>
  <si>
    <t>4) Ref. 4.06.01.07-2; 4.06.01.08-0; 4.06.01.09-9 e 4.06.01.10-2: O porte se refere apenas ao ato de coleta. Punções realizadas em diferentes regiões deverão ser valoradas separadamente. Exemplo: Punções realizadas em diferentes quadrantes de mama ou diferentes nódulos de tireóide, são consideradas punções distintas. Os códigos 4.06.01.09-9 e 4.06.01.10-2 são usados somente para a primeira região puncionada, devendo as demais seguirem os códigos 4.06.01.07-2 ou 4.06.01.08-0. A análise do material obtido terá seu porte fixado conforme código 4.06.01.11-0 e 4.06.01.25-0.</t>
  </si>
  <si>
    <t xml:space="preserve">5) Ref. 4.06.01.11-0: Amostra única de tecido de órgão/lesão com finalidade diagnóstica, acondicionada isoladamente (exige a confecção de um a três blocos histológicos); cada "cell block" advindo de PAAF ou de líquidos de qualquer natureza e "imprints"; biópsias de áreas distintas designadas separadamente implicam em portes separados. Múltiplos frascos enviados separadamente são remunerados por este código para cada frasco processado, independente de discriminação das amostras. Múltiplos fragmentos colocados em um mesmo frasco, mas que tenham sido obtidos de regiões topográficas ou de lesões diferentes serão remuneradas de acordo com o código 4.06.01.11-0. O valor final do exame será obtido pelo valor do código multiplicado pelo número de regiões topográficas ou lesões (identificadas pelo procedimento anatomopatológico, referidas na requisição médica ou informadas pelo paciente/familiar). </t>
  </si>
  <si>
    <t>6) Ref. 4.06.01.15-3: Cada revisão de lâmina deverá ser descrita e valorada individualmente, seguindo os príncípios descritos para biópsias e peças crirúrgicas (4.06.01.11-0, 4.06.01.20-0 e 4.06.01.21-8). Este código também é utilizado para remunerar recortes histológicos seriados, além de procedimento diagnóstico em cortes semifinos, sem utilização da microscopia eletrônica.</t>
  </si>
  <si>
    <t xml:space="preserve">7) Ref. 4.06.01.19-6: Fragmentos colhidos de mesma região topográfica de um mesmo órgão, não discriminados e colocados em um mesmo frasco que exigem a confecção de três ou mais blocos histológicos. Este código remunera cada frasco contendo as múltiplas amostras (do mesmo órgão ou topografia). </t>
  </si>
  <si>
    <t>8) Ref. 4.06.01.20-0: Peças cirúrgicas ou anatômicas simples são espécimes resultantes de intervenções de pequeno porte com finalidade excisional, não fragmentadas. Incluem as exéreses de cistos, ressecções cutâneas ou retalhos (fusos) cutâneos, pólipos, linfonodo isolado. Outros exemplos são: histerectomia simples (corpo e colo são remunerados separadamente), ressecções de baço, apêndice cecal, corneto nasal, hemorróida, nódulo prostático isolado, nódulo mamário isolado, nódulo tumoral benigno, ovário, saco herniário, segmento ósseo, testículo, tonsila, tuba uterina, vesícula biliar, etc. Esse procedimento geralmente exige a confecção de três a seis blocos histológicos. Uma peça cirúrgica fracionada em frascos diferentes será remunerada de acordo com o número de frascos enviados para exame. Nódulos tumorais múltiplos (mamários, prostáticos, miomatosos, etc), são remunerados de acordo com o número de espécimes enviados, independente de serem colocados em um mesmo frasco.</t>
  </si>
  <si>
    <t xml:space="preserve">9) Ref. 4.06.01.21-8: Peças cirúrgicas ou anatômicas complexas são espécimes resultantes de intervenções de médio e grande porte com finalidade diagnóstica/terapêutica incluindo-se avaliação prognóstica através de estadiamento. Esse procedimento geralmente exige a confecção de sete ou mais blocos histológicos. São exemplos: os produtos de cirurgias radicais, como amputação de pênis, colectomia, conização de colo uterino, enterectomia, esofagectomia, esvaziamento ganglionar (monobloco isolado), exenteração de globo ocular, gastrectomia, histerectomia radical (por neoplasia), laringectomia, mastectomia, nefrectomia, orquiectomia, pneumectomia (ou lobectomia), prostatectomia, quadrantectomia mamária. Retossigmoidectomia, segmento ósseo com neoplasia maligna, sigmoidectomia, tireoidectomia (ou lobectomia), vulvectomia, etc. Também estão incluídas as ressecções cutâneas ampliadas (para melanoma ou para tumores cutâneos com mais de 3,0 cm); as ressecções de tumores volumosos (maiores de 7,0 cm); as ressecções de órgão parenquimatosos, como segmentos pulmonares, hepáticos, renais, próstáticos, etc.; a placenta (disco placentário); em caso de gemelares, cada placenta é remunerada de forma independente. </t>
  </si>
  <si>
    <t>11) Ref. 4.06.01.25-0: As lâminas de esfregaços de PAAF de diferentes regiões terão seus portes e UCO fixados separadamente (independente de  ser de mesmo órgão ou de órgãos diferentes). Da mesma região utiliza-se o porte e a UCO deste código para cada 5 lâminas processadas (ex.: 13 lâminas obtidas de nódulo de lobo direito de tireóide, equivale 3 vezes o código 4.06.01.25-0).</t>
  </si>
  <si>
    <t>Referente ao codigo 4.07.08.12-8 - Quando associado à TC (PET-TC), será acrescido o código 4.10.01.22-2 (TC para PET dedicado oncológico).</t>
  </si>
  <si>
    <t>OUTROS - IN VIVO</t>
  </si>
  <si>
    <t>OBS.: Estes valores devem ser reembolsados para exames com documentação ou filme de todos os órgãos examinados.</t>
  </si>
  <si>
    <t>3 - Os radioisótopos e os respectivos fármacos específicos para cada exame serão reembolsados separadamente de acordo com listagem de preços atualizada, ou Unidade de Radiofármaco UR (*) do Colégio Brasileiro de Radiologia.</t>
  </si>
  <si>
    <t>5 - Tratamento de câncer de tireóide: as doses podem variar de 80 até 400 Mci.</t>
  </si>
  <si>
    <t>6 - Quando necessário procedimento sob assistência de anestesista, a este será atribuído porte 2, código 3.16.02.32-0.</t>
  </si>
  <si>
    <t>* - Observação: Os procedimentos do grupo - Radioimunoensaio - "IN VITRO" (4.07.12.00-1) - foram transferidos para o grupo Endocrinologia Laboratorial (4.03.05.00-7)</t>
  </si>
  <si>
    <t>RX - Crânio - 2 incidências</t>
  </si>
  <si>
    <t>RX - Crânio - 3 incidências</t>
  </si>
  <si>
    <t>RX - Crânio - 4 incidências</t>
  </si>
  <si>
    <t>RX - Orelha, mastóides ou rochedos - bilateral</t>
  </si>
  <si>
    <t>RX - Órbitas - bilateral</t>
  </si>
  <si>
    <t>RX - Seios da face</t>
  </si>
  <si>
    <t>RX - Sela túrcica</t>
  </si>
  <si>
    <t>RX - Maxilar inferior</t>
  </si>
  <si>
    <t>RX - Ossos da face</t>
  </si>
  <si>
    <t>RX - Arcos zigomáticos ou malar ou apófises estilóides</t>
  </si>
  <si>
    <t>RX - Articulação temporomandibular - bilateral</t>
  </si>
  <si>
    <t>RX - Adenóides ou cavum</t>
  </si>
  <si>
    <t>RX - Panorâmica de mandíbula (ortopantomografia)</t>
  </si>
  <si>
    <t>RX - Arcada dentária (por arcada)</t>
  </si>
  <si>
    <t>RX - Incidência adicional de crânio ou face</t>
  </si>
  <si>
    <t>RX - Coluna cervical - 3 incidências</t>
  </si>
  <si>
    <t>RX - Coluna cervical - 5 incidências</t>
  </si>
  <si>
    <t>RX - Coluna dorsal - 2 incidências</t>
  </si>
  <si>
    <t>RX - Coluna dorsal - 4 incidências</t>
  </si>
  <si>
    <t>RX - Coluna lombo-sacra - 3 incidências</t>
  </si>
  <si>
    <t>RX - Coluna lombo-sacra - 5 incidências</t>
  </si>
  <si>
    <t>RX - Sacro-coccix</t>
  </si>
  <si>
    <t>RX - Coluna dorso-lombar para escoliose</t>
  </si>
  <si>
    <t>RX - Coluna total para escoliose (telespondilografia)</t>
  </si>
  <si>
    <t>RX - Incidência adicional de coluna</t>
  </si>
  <si>
    <t>RX - Esterno</t>
  </si>
  <si>
    <t>RX - Articulação esternoclavicular</t>
  </si>
  <si>
    <t>RX - Costelas - por hemitórax</t>
  </si>
  <si>
    <t>RX - Clavícula</t>
  </si>
  <si>
    <t>RX - Omoplata ou escápula</t>
  </si>
  <si>
    <t>RX - Articulação acromioclavicular</t>
  </si>
  <si>
    <t>RX - Articulação escapuloumeral (ombro)</t>
  </si>
  <si>
    <t>RX - Braço</t>
  </si>
  <si>
    <t>RX - Cotovelo</t>
  </si>
  <si>
    <t>RX - Antebraço</t>
  </si>
  <si>
    <t>RX - Punho</t>
  </si>
  <si>
    <t>RX - Mão ou quirodáctilo</t>
  </si>
  <si>
    <t>RX - Mãos e punhos para idade óssea</t>
  </si>
  <si>
    <t>RX - Incidência adicional de membro superior</t>
  </si>
  <si>
    <t>RX - Bacia</t>
  </si>
  <si>
    <t>RX - Articulações sacroilíacas</t>
  </si>
  <si>
    <t>RX - Articulação coxofemoral (quadril)</t>
  </si>
  <si>
    <t>RX - Coxa</t>
  </si>
  <si>
    <t>RX - Joelho</t>
  </si>
  <si>
    <t>RX - Patela</t>
  </si>
  <si>
    <t>RX - Perna</t>
  </si>
  <si>
    <t>RX - Articulação tibiotársica (tornozelo)</t>
  </si>
  <si>
    <t>RX - Pé ou pododáctilo</t>
  </si>
  <si>
    <t>RX - Calcâneo</t>
  </si>
  <si>
    <t>RX - Panorâmica dos membros inferiores</t>
  </si>
  <si>
    <t>RX - Incidência adicional de membro inferior</t>
  </si>
  <si>
    <t>RX - Tórax - 1 incidência</t>
  </si>
  <si>
    <t>RX - Tórax - 2 incidências</t>
  </si>
  <si>
    <t>RX - Tórax - 3 incidências</t>
  </si>
  <si>
    <t>RX - Tórax - 4 incidências</t>
  </si>
  <si>
    <t>RX - Coração e vasos da base</t>
  </si>
  <si>
    <t>RX - Laringe ou hipofaringe ou pescoço (partes moles)</t>
  </si>
  <si>
    <t>RX - Esôfago</t>
  </si>
  <si>
    <t>RX - Estômago e duodeno</t>
  </si>
  <si>
    <t>RX - Esôfago - hiato - estômago e duodeno</t>
  </si>
  <si>
    <t>RX - Trânsito e morfologia do delgado</t>
  </si>
  <si>
    <t>RX - Estudo do delgado com duplo contraste</t>
  </si>
  <si>
    <t>Videodefecograma</t>
  </si>
  <si>
    <t>RX - Abdome simples</t>
  </si>
  <si>
    <t>RX - Abdome agudo</t>
  </si>
  <si>
    <t>RX - Mamografia convencional bilateral</t>
  </si>
  <si>
    <t>RX - Mamografia digital bilateral</t>
  </si>
  <si>
    <t>RX - Ampliação ou magnificação de lesão mamária</t>
  </si>
  <si>
    <t>RX - Esqueleto (incidências básicas de: crânio, coluna, bacia e membros)</t>
  </si>
  <si>
    <t>RX - Avaliação de fraturas vertebrais por DXA</t>
  </si>
  <si>
    <t>Biópsia percutânea de fragmento mamário por agulha grossa (core biopsy) orientada por estereotaxia (não inclui o exame de imagem)</t>
  </si>
  <si>
    <t>Biópsia percutânea de fragmento mamário por agulha grossa (core biopsy) orientada por RM (não inclui o exame de imagem)</t>
  </si>
  <si>
    <t>RX - Mamotomia por estereotaxia (não inclui o exame de imagem)</t>
  </si>
  <si>
    <t>RX - Mamotomia por US (não inclui o exame de imagem)</t>
  </si>
  <si>
    <t>Punção biópsia/aspirativa de órgão ou estrutura orientada por RX (não inclui o exame de base)</t>
  </si>
  <si>
    <t>Punção biópsia/aspirativa de órgão ou estrutura orientada por US (não inclui o exame de base)</t>
  </si>
  <si>
    <t>Punção biópsia/aspirativa de órgão ou estrutura orientada por TC (não inclui o exame de base)</t>
  </si>
  <si>
    <t>Punção biópsia/aspirativa de órgão ou estrutura orientada por RM (não inclui o exame de base)</t>
  </si>
  <si>
    <t>- Os atos médicos praticados pelo anestesiologista, quando houver necessidade do concurso deste especialista, serão valorados pelo porte 3, código 3.16.02.25-8.</t>
  </si>
  <si>
    <t>RX - Quimioterapia por cateter de tumor de cabeça e pescoço</t>
  </si>
  <si>
    <t>RX - Quimioembolização para tratamento de tumor hepático</t>
  </si>
  <si>
    <t>RX - Quimioterapia por cateter intra-arterial</t>
  </si>
  <si>
    <t>RX - Tratamento do vasoespasmo pós-trauma</t>
  </si>
  <si>
    <t>RX - Trombectomia mecânica para tratamento de TEP</t>
  </si>
  <si>
    <t>RX - Trombectomia mecânica venosa</t>
  </si>
  <si>
    <t>RX - Trombectomia medicamentosa para tratamento de TEP</t>
  </si>
  <si>
    <t>RX - Trombólise medicamentosa arterial ou venosa - por vaso</t>
  </si>
  <si>
    <t>RX - Trombólise medicamentosa em troncos supra-aórticos e intracranianos</t>
  </si>
  <si>
    <t>RX - 'Repermeabilização tubária para tratamento de infertilidade</t>
  </si>
  <si>
    <t>RX - Retirada percutânea de corpo estranho intravascular</t>
  </si>
  <si>
    <t>2 - Para cada exame está previsto documentação ou filmes calculados por índice atualizado pelo Colégio Brasileiro de Radiologia e Dignóstico por Imagem.</t>
  </si>
  <si>
    <t>10 - Angiografias por catéter (4.08.12.03-0, 4.08.12.04-9, 4.08.12.05-7, 4.08.12.06-5 e 4.08.12.07-3) incluem-se no máximo de 3 vasos.</t>
  </si>
  <si>
    <t>US - Globo ocular - bilateral</t>
  </si>
  <si>
    <t>US - Globo ocular com Doppler colorido - bilateral</t>
  </si>
  <si>
    <t>US - Glândulas salivares (todas)</t>
  </si>
  <si>
    <t>US - Torácico extracardíaco</t>
  </si>
  <si>
    <t>US - Mamas</t>
  </si>
  <si>
    <t>US - Abdome total (abdome superior, rins, bexiga, aorta, veia cava inferior e adrenais)</t>
  </si>
  <si>
    <t>US - Abdome superior (fígado, vias biliares, vesícula, pâncreas e baço)</t>
  </si>
  <si>
    <t>US - Retroperitônio (grandes vasos ou adrenais)</t>
  </si>
  <si>
    <t>US - Abdome inferior masculino (bexiga, próstata e vesículas seminais)</t>
  </si>
  <si>
    <t>US - Abdome inferior feminino (bexiga, útero, ovário e anexos)</t>
  </si>
  <si>
    <t>US - Dermatológico - pele e subcutâneo</t>
  </si>
  <si>
    <t>US - Órgãos superficiais (tireóide ou escroto ou pênis ou crânio)</t>
  </si>
  <si>
    <t>US - Estruturas superficiais (cervical ou axilas ou músculo ou tendão)</t>
  </si>
  <si>
    <t>US - Articular (por articulação)</t>
  </si>
  <si>
    <t>US - Obstétrica</t>
  </si>
  <si>
    <t>US - Obstétrica com Doppler colorido</t>
  </si>
  <si>
    <t>US - Obstétrica com translucência nucal</t>
  </si>
  <si>
    <t>US - Obstétrica morfológica</t>
  </si>
  <si>
    <t>US - Obstétrica gestação múltipla: cada feto</t>
  </si>
  <si>
    <t>US - Obstétrica gestação múltipla com Doppler colorido: cada feto</t>
  </si>
  <si>
    <t>US - Obstétrica 1º trimestre (endovaginal)</t>
  </si>
  <si>
    <t>US - Transvaginal (útero, ovários, anexos e vagina)</t>
  </si>
  <si>
    <t>US - Transvaginal para controle de ovulação (3 ou mais exames)</t>
  </si>
  <si>
    <t>US - Próstata transretal (não inclui abdome inferior masculino)</t>
  </si>
  <si>
    <t>US - Obstétrica: perfil biofísico fetal</t>
  </si>
  <si>
    <t>US - Ultrassonografia biomicroscópica - monocular</t>
  </si>
  <si>
    <t>US - Ultrassonografia diagnóstica - monocular</t>
  </si>
  <si>
    <t>US - Crânio para criança</t>
  </si>
  <si>
    <t>Ecodopplercardiograma com avaliação do sincronismo cardíaco</t>
  </si>
  <si>
    <t>Ecodopplercardiograma com estresse físico</t>
  </si>
  <si>
    <t>Ecodopplercardiograma sob estresse físico ou farmacológico com contraste</t>
  </si>
  <si>
    <t>Ecodopplercardiograma para ajuste de marca-passo</t>
  </si>
  <si>
    <t>US transretal radial</t>
  </si>
  <si>
    <t>US - Próstata (via abdominal)</t>
  </si>
  <si>
    <t>US - Aparelho urinário (rins, ureteres e bexiga)</t>
  </si>
  <si>
    <t>US - Obstétrica: com amniocentese</t>
  </si>
  <si>
    <t>US - Obstétrica 1º trimestre com punção: biópsia ou aspirativa</t>
  </si>
  <si>
    <t>US - Próstata transretal com biópsia - até 8 fragmentos</t>
  </si>
  <si>
    <t>US - Próstata transretal com biópsia - mais de 8 fragmentos</t>
  </si>
  <si>
    <t>US - Intra-operatório</t>
  </si>
  <si>
    <t>US - Monitorização por Doppler transcraniano</t>
  </si>
  <si>
    <t xml:space="preserve">4.09.02.99-4 </t>
  </si>
  <si>
    <t>- Referente aos códigos 4.09.02.03-0 e 4.09.02.04-8:</t>
  </si>
  <si>
    <t>Já incluem o código 4.09.01.33-5.</t>
  </si>
  <si>
    <t>- Referente ao código 4.09.02.13-7:</t>
  </si>
  <si>
    <t>A Monitorização por Doppler transcraniano complementa o exame de Doppler transcraniano para as doenças com CID-10: I63.0 a I68.8, com indicação de monitorização, reserva hemodinâmica ou pesquisa de embolia paradoxal. Para cada 30 minutos de monitorização deverá ser considerada uma unidade deste código, com o máximo de 4 unidades.</t>
  </si>
  <si>
    <t xml:space="preserve">4.09.99.00-9 </t>
  </si>
  <si>
    <t>1 - Os contrastes serão reembolsados, de acordo com listagem de preços atualizada.</t>
  </si>
  <si>
    <t>6 - Para pacientes internados, os portes dos procedimentos de ultrassonografia intervencionista obedecerão ao previsto no item 6 das Instruções Gerais; este adicional contudo, não se aplica ao custo operacional. Os atendimentos de urgência e emergência obedecerão ao disposto no item 2 das Instruções Gerais.</t>
  </si>
  <si>
    <t>TC - Crânio ou sela túrcica ou órbitas</t>
  </si>
  <si>
    <t>TC - Mastóides ou orelhas</t>
  </si>
  <si>
    <t>TC - Face ou seios da face</t>
  </si>
  <si>
    <t>TC - Articulações temporomandibulares</t>
  </si>
  <si>
    <t>TC - Dental (dentascan)</t>
  </si>
  <si>
    <t>TC - Pescoço (partes moles, laringe, tireóide, faringe e glândulas salivares)</t>
  </si>
  <si>
    <t>TC - Tórax</t>
  </si>
  <si>
    <t>TC - Abdome total (abdome superior, pelve e retroperitônio)</t>
  </si>
  <si>
    <t>TC - Abdome superior</t>
  </si>
  <si>
    <t>TC - Pelve ou bacia</t>
  </si>
  <si>
    <t>TC - Coluna cervical ou dorsal ou lombo-sacra (até 3 segmentos)</t>
  </si>
  <si>
    <t>TC - Coluna - segmento adicional</t>
  </si>
  <si>
    <t>TC - Articulação (esternoclavicular ou ombro ou cotovelo ou punho ou sacroilíacas ou coxofemoral ou joelho ou tornozelo) - unilateral</t>
  </si>
  <si>
    <t>TC - Segmento apendiculare (braço ou antebraço ou mão ou coxa ou perna ou pé) - unilateral</t>
  </si>
  <si>
    <t>TC - Mandíbula</t>
  </si>
  <si>
    <t xml:space="preserve">TC - Maxilar </t>
  </si>
  <si>
    <t>TOMOGRAFIA COMPUTADORIZADA INTERVENCIONISTA</t>
  </si>
  <si>
    <t>TC - Punção para introdução de contraste (Acrescentar o exame de base)</t>
  </si>
  <si>
    <t>Artro-TC (esternoclavicular ou ombro ou cotovelo ou punho ou sacroilíacas ou coxofemoral ou joelho ou tornozelo) – unilateral</t>
  </si>
  <si>
    <t>4 - Os atos médicos praticados pelo anestesiologista, quando houver necessidade do concurso deste especialista, serão valorados pelo porte 2, código 3.16.02.27-4.</t>
  </si>
  <si>
    <t>5 - TC volumetria de qualquer órgão ou estrutura, remunera-se o exame de base mais a reconstrução tridimensional, código 4.10.01.20-6 (exemplo: Volumetria hepática, corresponde aos códigos 4.10.01.10-9 + 4.10.01.20-6).</t>
  </si>
  <si>
    <t>6 - O código 4.10.01.21-4 Endoscopia virtual de qualuer órgão ou estrutura por TC, deve ser usado para exame de qualquer órgão ou estrutura e sua remuneração deve incluir o exame de base (exemplos: Colonoscopia virtual, corresponde aos códigos 4.10.01.09-5 + 4.10.01.21-4. Broncoscopia virtual, corresponde aos códigos 4.10.01.07-9 + 4.10.01.21-4).</t>
  </si>
  <si>
    <t>7 - Artro-TC ou Cisternografia, deve remunerar o exame de base mais a punção para introdução de contraste, código 4.10.02.04-0 (exemplos: Artro-TC corresponde aos códigos 4.10.01.04-4 ou 4.10.01.14-1 + 4.10.02.04-0; Cisternografia, corresponde aos códigos 4.10.01.01-0 + 4.10.02.04-0).</t>
  </si>
  <si>
    <t>RM - Crânio (encéfalo)</t>
  </si>
  <si>
    <t>RM - Sela túrcica (hipófise)</t>
  </si>
  <si>
    <t>RM - Base do crânio</t>
  </si>
  <si>
    <t>RM - Órbita bilateral</t>
  </si>
  <si>
    <t>RM - Ossos temporais bilateral</t>
  </si>
  <si>
    <t>RM - Face (inclui seios da face)</t>
  </si>
  <si>
    <t>RM - Articulação temporomandibular (bilateral)</t>
  </si>
  <si>
    <t>RM - Pescoço (nasofaringe, orofaringe, laringe, traquéia, tireóide, paratireóide)</t>
  </si>
  <si>
    <t>RM - Tórax (mediastino, pulmão, parede torácica)</t>
  </si>
  <si>
    <t>RM - Coração - morfológico e funcional</t>
  </si>
  <si>
    <t>RM - Coração - morfológico e funcional + perfusão + estresse</t>
  </si>
  <si>
    <t>RM - Coração - morfológico e funcional + perfusão + viabilidade miocárdica</t>
  </si>
  <si>
    <t>RM - Abdome superior (fígado, pâncreas, baço, rins, supra-renais, retroperitônio)</t>
  </si>
  <si>
    <t>RM - Pelve (não inclui articulações coxofemorais)</t>
  </si>
  <si>
    <t>RM - Fetal</t>
  </si>
  <si>
    <t>RM - Pênis</t>
  </si>
  <si>
    <t>RM - Bolsa escrotal</t>
  </si>
  <si>
    <t>RM - Coluna cervical ou dorsal ou lombar</t>
  </si>
  <si>
    <t>RM - Fluxo liquórico (como complementar)</t>
  </si>
  <si>
    <t>RM - Plexo braquial (desfiladeiro torácico) ou lombossacral (não inclui coluna cervical ou lombar)</t>
  </si>
  <si>
    <t>RM - Membro superior unilateral (não inclui mão e articulações)</t>
  </si>
  <si>
    <t>RM - Mão (não inclui punho)</t>
  </si>
  <si>
    <t>RM - Bacia (articulações sacroilíacas)</t>
  </si>
  <si>
    <t>RM - Coxa (unilateral)</t>
  </si>
  <si>
    <t>RM - Perna (unilateral)</t>
  </si>
  <si>
    <t>RM - Pé (antepé) - não inclui tornozelo</t>
  </si>
  <si>
    <t>RM - Articular (por articulação)</t>
  </si>
  <si>
    <t>RM - Mama (bilateral)</t>
  </si>
  <si>
    <t>Angio-RM venosa de crânio</t>
  </si>
  <si>
    <t>RESSONÂNCIA MAGNÉTCIA INTERVENCIONISTA</t>
  </si>
  <si>
    <t>3 - Estudo dinâmico por RM: acrescentar 50% ao valor do exame de base.</t>
  </si>
  <si>
    <t>4 - Os atos médicos praticados pelo anestesiologista, quando houver necessidade do concurso deste especialista, serão valorados pelo porte 3, código 3.16.02.28-2.</t>
  </si>
  <si>
    <t>Radioterapia  com Modulação da Intensidade do Feixe (IMRT) - por tratamento</t>
  </si>
  <si>
    <t>Sangues e derivados (por unidade)</t>
  </si>
  <si>
    <t>PROCEDIMENTOS SECUNDÁRIOS DE BRANQUITERAPIA</t>
  </si>
  <si>
    <t>- Fontes radioativas;</t>
  </si>
  <si>
    <t>- Exames de imagem (Radiografia, Ultrassonografia, Fluoroscopia, Tomografia Computadorizada e Ressonância Magnética Nuclear);</t>
  </si>
  <si>
    <t>- Cistoscopia;</t>
  </si>
  <si>
    <t>2 - O número de aplicações deve obedecer à normatização do Colégio Brasileiro de Radiologia e Diagnóstico por Imagem;</t>
  </si>
  <si>
    <t>- Código 4.12.03.01-1: Indicações CID-10: C69, H11.0, L91.0. Procedimentos Secundários: Planejamento simples.</t>
  </si>
  <si>
    <t>- Código 4.12.03.02-0, 4.12.03.03-8 e 4.12.03.04-6: Indicações CID-10: C11, C71.0, C71.1, C71.2, C71.3, C71.4, C71.5, C71.6, C71.7, C71.8, C71.9, C79.3, D43.0, D43.1, Q28.1, Q28.2. Procedimentos Secundários: Implantação de halo para radiocirurgia. Anestesia. Simulação intermediária ou complexa. Os demais procedimentos secundários (Planejamento computadorizado ou comp. tridimensional, Imobilizadores (da área a ser tratada), Filmes de Verificação, Colimação Individual), estão incluídos no valor do procedimento principal.</t>
  </si>
  <si>
    <t>- Código 4.12.03.05-4: Indicações CID-10: C00 a C16, C20 a C25, C30 a C39, C40, C41, C48 a C57, C61, C67, C69 a C83, C85, D05. Procedimentos Secundários: Simulação intermediária ou complexa. Anestesia. Os demais procedimentos secundários (Planejamento computadorizado ou comp. tridimensional, Imobilizadores (da área a ser tratada), Filmes de Verificação, Colimação Individual), estão incluídos no valor do procedimento principal.</t>
  </si>
  <si>
    <t>- Código 4.12.03.06-2: CID-10: C00 a C16, C20 a C25, C30 a C39, C40, C41, C48 a C57, C61, C67, C69 a C83, C85, D05. Procedimentos Secundários: Simulação intermediária ou complexa.Anestesia. Os demais procedimentos secundários (Planejamento computadorizado ou comp. tridimensional, Imobilizadores (da área a ser tratada), Filmes de Verificação, Colimação Individual), estão incluídos no valor do procedimento principal.</t>
  </si>
  <si>
    <t>- Código 4.12.03.07-0: Indicações CID-10: C00 a C54, C56 a C57, C60 a C75, C77 a C79, C81 a C85, C90 a C92, C96, C97, B07, B35.1, D05, D07.4, D10.6, D11, D16.4, D16.5, D18, D32, D33, D35, D37 a D44, D44.3, D44.4, D47, D48, D48.0, D48.1, E05.0, G35, G50.0, H05.1, H53.3, I25.1, L91.0, M15 a M19, M32.1, M35.0, M61, M65, M70, M75.2, M75.3, M75.5, M76, M77, M85.5, N48.0, N48.6, N6, T86.0. Procedimentos Secundários: Simulação simples, intermediária ou complexa. Planejamento simples ou computadorizado. Imobilizadores (da área a ser tratada). Filmes de Verificação. Colimação Individual. Anestesia.</t>
  </si>
  <si>
    <t>- Código 4.12.03.08-9: Indicações CID-10: C00 a C54, C56 a C57, C60 a C75, C77 a C79, C81 a C85, C90 a C92, C96, C97, D05, D07.4, D10.6, D11, D16.4, D16.5, D18, D32, D33, D35, D37 a D44, D44.3, D44.4, D47, D48, D48.0, E05.0, G35, G50.0, H05.1, H53.3, I25.1, M15 a M19, M32.1, M35.0, M61, M65, M70, M75.2, M75.3, M75.5, M76, M77, M85.5, N48.6, N62, T86.0. Procedimentos Secundários: Simulação simples, intermediária ou complexa. Planejamento simples ou computadorizado. Imobilizadores (da área a ser tratada). Filmes de Verificação. Colimação Individual. Anestesia.</t>
  </si>
  <si>
    <t>- Código 4.12.03.09-7: Indicações CID-10: C00 a C54, C56 a C57, C60 a C75, C77 a C79, C81 a C85, C90 a C92, C96, C97, D05, D07.4, D10.6, D11, D16.4, D16.5, D18, D32, D33, D35, D37 a D44, D44.3, D44.4, D47, D48, D48.0, E05.0, G35, G50.0, H05.1, H53.3, I25.1, M15 a M19, M32.1, M35.0, M61, M65, M70, M75.2, M75.3, M75.5, M76, M77, M85.5, N48.6, N62, T86.0. Procedimentos Secundários: Simulação simples, intermediária ou complexa. Planejamento simples ou computadorizado. Imobilizadores (da área a ser tratada). Filmes de Verificação. Colimação Individual. Anestesia.</t>
  </si>
  <si>
    <t>- Código 4.12.03.10-0: Indicações CID-10: C81 a C96, D46, D61.0, D61.2, D61.3. Procedimentos Secundários: Planejamento computadorizado. Imobilizadores (da área a ser tratada). Filmes de Verificação. Colimação Individual. Anestesia.</t>
  </si>
  <si>
    <t>- Código 4.12.03.11-9: Indicações CID-10: C79.5, C90.0. Procedimentos Secundários: Planejamento computadorizado. Imobilizadores (da área a ser tratada). Filmes de Verificação. Colimação Individual. Anestesia.</t>
  </si>
  <si>
    <t>- Código 4.12.03.12-7: Indicações CID-10: C46, C84.0 . Procedimentos Secundários: Planejamento computadorizado. Imobilizadores (da área a ser tratada). Filmes de Verificação. Colimação Individual. Anestesia.</t>
  </si>
  <si>
    <t>- Código 4.12.03.13-5 e 4.12.03.14-3: Indicações CID-10: C11, C71.0, C71.1, C71.2, C71.3, C71.4, C71.5, C71.6, C71.7, C71.8, C71.9, C79.3, D43.0, D43.1, Q28.1, Q28.2. Procedimentos Secundários: Simulação intermediária ou complexa. Anestesia. Os demais procedimentos secundários (Planejamento computadorizado ou comp. tridimensional, Imobilizadores (da área a ser tratada), Filmes de Verificação, Colimação Individual), estão incluídos no valor do procedimento principal.</t>
  </si>
  <si>
    <t>- Código 4.12.03.15-1: Indicações CID-10: C43, C44, C50, C79.2, B07, B35.1, D07.4, L91.0, M15 a M19, M35.0, M65, M70, M75.2, M75.3, M75.5, M76, M77, N48.6, T86.0. Procedimentos Secundários: Planejamento simples.</t>
  </si>
  <si>
    <t>- Código 4.12.03.16-0: Indicações CID-10: C16, C18 a C26, C48 a C55, C76 a C78. Procedimentos Secundários de: Os procedimentos secundários  (Planejamento computadorizado. Imobilizadores -da área a ser tratada-. Filmes de Verificação. Colimação Individual) estão incluídos no valor do procedimento principal.</t>
  </si>
  <si>
    <t>- Código 4.12.03.17-8, 4.12.03.18-6 e 4.12.03.19-4: CID-10: C15, C33, C34, C53, C54, C61, C67. Procedimentos Secundários: Simulação simples, intermediária ou complexa. Planejamento simples, computadorizado ou comp. Tridimensional. Imobilizadores (da área a ser tratada). Filmes de Verificação. Colimação Individual. Anestesia.</t>
  </si>
  <si>
    <t>- Código 4.12.05.01-4: Indicações CID-10: C15, C33 a C34. Procedimentos Secundários: Simulação intermediária ou complexa. Planejamento computadorizado ou comp. tridimensional. Anestesia.</t>
  </si>
  <si>
    <t>- Código 4.12.05.02-2: Indicações CID-10: C15, C33 a C34. Procedimentos Secundários: Internação (proteção radiológica). Simulação intermediária ou complexa. Planejamento computadorizado ou comp. tridimensional. Anestesia.</t>
  </si>
  <si>
    <t>- Código 4.12.05.03-0: Indicações CID-10: C00 a C14, C20, C21, C44, C49, C50, C51, C52, C57.3, C57.9, C60, C61. Procedimentos Secundários: Simulação intermediária ou complexa. Colocação e retirada dos cateteres. Planejamento computadorizado ou comp. tridimensional. Anestesia.</t>
  </si>
  <si>
    <t>- Código 4.12.05.04-9: Indicações CID-10: C00 a C06, C44, C49, C50, C51, C52, C57.3, C57.9, C60, C61. Procedimentos Secundários de Braquiterapia: Internação (proteção radiológica). Simulação intermediária ou complexa. Colocação e retirada dos cateteres. Planejamento computadorizado ou comp. tridimensional. Anestesia.</t>
  </si>
  <si>
    <t>- Código 4.12.05.05-7: Indicações CID-10: C61. Procedimentos Secundários: Internação (proteção radiológica). Simulação intermediária ou complexa. Colocação e retirada dos cateteres. Planejamento computadorizado ou comp. tridimensional. Anestesia.</t>
  </si>
  <si>
    <t>- Código 4.12.05.06-5: Indicações CID-10: C00 a C06, C44, C49, C50, C51, C52, C57.3, C57.9, C60, C61. Procedimentos Secundários: Internação  (proteção radiológica). Simulação intermediária ou complexa. Colocação e retirada dos cateteres. Planejamento computadorizado ou comp. tridimensional. Anestesia.</t>
  </si>
  <si>
    <t>- Código 4.12.05.07-3: Indicações CID-10: C11, C52 a C55. Procedimentos Secundários: Simulação intermediária ou complexa. Colocação e retirada dos cateteres. Planejamento computadorizado ou comp. tridimensional. Anestesia.</t>
  </si>
  <si>
    <t>- Código 4.12.05.08-1: Indicações CID-10: C11, C52 a C55. Procedimentos Secundários: Internação (proteção radiológica). Simulação intermediária ou complexa. Colocação e retirada dos cateteres. Planejamento computadorizado ou comp. tridimensional. Anestesia.</t>
  </si>
  <si>
    <t>- Código 4.12.05.09-0: Indicações CID-10: C63.2, C69.3. Procedimentos Secundários: Internação (proteção radiológica). Colocação e retirada da Placa. Planejamento computadorizado ou comp. tridimensional. Filmes de Verificação. Anestesia.</t>
  </si>
  <si>
    <t>- Código 4.12.05.10-3: Indicações CID-10: C44, C50, C60. Procedimentos Secundários: Internação (proteção radiológica). Simulação simples, intermediária ou complexa. Colocação e retirada dos cateteres. Planejamento computadorizado ou comp. tridimensional. Anestesia.</t>
  </si>
  <si>
    <t>- Código 4.12.05.11-1: Indicações CID-10: C44, C50, C60. Procedimentos Secundários: Internação (proteção radiológica). Simulação simples, intermediária ou complexa. Colocação e retirada dos cateteres. Planejamento computadorizado ou comp. tridimensional. Anestesia.</t>
  </si>
  <si>
    <t>- Código 4.12.05.12-0: Indicações CID-10: C00 a C14, C44, C50, C60. Procedimentos Secundários: Simulação simples, intermediária ou complexa. Colocação e retirada dos cateteres. Planejamento computadorizado ou comp. tridimensional. Anestesia.</t>
  </si>
  <si>
    <t>Coleta de raspado dérmico em lesões e sítios específicos para baciloscopia</t>
  </si>
  <si>
    <t>Colposcopia anal</t>
  </si>
  <si>
    <t>Colposcopia por vídeo</t>
  </si>
  <si>
    <t>Vulvoscopia por vídeo</t>
  </si>
  <si>
    <t xml:space="preserve">4.13.01.99-4 </t>
  </si>
  <si>
    <t xml:space="preserve">1 - Quando um procedimento oftalmológico monocular for realizado bilateralmente, remunera-se o custo operacional em 100% do valor previsto nesta Classificação para um lado, e em 70% para o outro. Este critério não se aplica aos portes do procedimento. </t>
  </si>
  <si>
    <t>3 - Referente aos códigos 4.13.01.54-4 e 4.13.01.55-2: O laudo deverá conter obrigatoriamente o registro de imagem – quando o equipamento de vídeo pertencer ao médico, este terá direito ao previsto na UCO valorada no procedimento.</t>
  </si>
  <si>
    <t>Avaliação da função muscular (por movimento) com equipamento mecânico (dinamometria/módulos de cargas)</t>
  </si>
  <si>
    <t>Teste de exercício em ergômetro com realização de gasometria arterial</t>
  </si>
  <si>
    <t>Teste de exercício em ergômetro com  monitorização da frequência cardíaca</t>
  </si>
  <si>
    <t>Teste de exercício em ergômetro com  monitorização do eletrocardiograma</t>
  </si>
  <si>
    <t>4.14.01.99-9</t>
  </si>
  <si>
    <t>1.1 - Extratos alergênicos utilizados nos testes cutâneo-alérgicos e de contato serão cobrados separadamente, de acordo com valores vigentes.</t>
  </si>
  <si>
    <t>1.2 - Custos operacionais referentes a acessórios e descatáveis utilizados na realização dos testes cutâneo-alérgicos e de contato serão ajustados diretamente e de comum acordo entre as partes.</t>
  </si>
  <si>
    <t>1.3 - Os portes atribuídos aos procedimentos de testes cutâneo-alérgicos e de contato realizados pelo(a) Alergologista referem-se exclusivamente ao ato médico.</t>
  </si>
  <si>
    <t xml:space="preserve">2 - Quando um procedimento oftalmológico monocular for realizado bilateralmente, remunera-se o custo operacional em 100% do valor previsto nesta Classificação para um lado, e em 70% para o outro. Este critério não se aplica aos portes do procedimento. </t>
  </si>
  <si>
    <t>- O kit descartável será negociado entre as partes.</t>
  </si>
  <si>
    <t>5 – Referente ao código 4.14.01.71-9:</t>
  </si>
  <si>
    <t>- O uso do teste de detecção da PAMG-1 está indicado quando a gestante se queixar de perda de líquido por via vaginal, e após o exame físico não se confirmar esta perda.</t>
  </si>
  <si>
    <t>- Também poderá ser usado em casos de trabalho de parto prematuro, quando há suspeita de rotura de bolsa e a não confirmação diagnóstica pelo exame físico.</t>
  </si>
  <si>
    <t xml:space="preserve">4.15.01.99-3 </t>
  </si>
  <si>
    <t xml:space="preserve">1.4 Os atendimentos contratados de acordo com esta Classificação de Procedimentos serão realizados em locais, dias e horários preestabelecidos. </t>
  </si>
  <si>
    <t>2.1.3 Ao ato médico iniciado no período normal e concluído no período de urgência/emergência, aplica-se o acréscimo de 30% quando mais da metade do procedimento for realizado no horário de urgência / emergência.</t>
  </si>
  <si>
    <t>a) Os procedimentos cirúrgicos realizados por Vídeo têm portes independentes dos seus correlatos realizados por técnica convencional. Para a sua valoração foram utilizados os mesmos atributos aplicados aos atos convencionais: tempo, cognição, complexidade e risco. Estes portes estão sujeitos ao item 6 destas Instruções.</t>
  </si>
  <si>
    <t>b) Aos procedimentos diagnósticos realizados por Videolaparoscopia e Videoendoscopia não se aplica o disposto no item 6 destas Instruções.</t>
  </si>
  <si>
    <t>3.3 Nos procedimentos cirúrgicos e invasivos, a taxa de sala e a taxa de uso de equipamento, quando estas pertencerem ao hospital, devem ser negociadas entre as partes interessadas, ou seja, prestador de serviços e operadoras de planos de saúde. Nos procedimentos videoassistidos, quando o equipamento pertencer à equipe médica, esta terá direito à taxa de uso de equipamento, valorada na coluna "Custo Operacional". No entanto, quando o equipamento de vídeo pertencer ao hospital, essa valoração deverá ser negociada entre as partes interessadas.</t>
  </si>
  <si>
    <t xml:space="preserve">4.5 Quando um ato cirúrgico for parte integrante de outro, valorar-se-á não o somatório do conjunto, mas apenas o ato principal. </t>
  </si>
  <si>
    <t xml:space="preserve">6.3 Eventuais acordos operacionais entre operadoras de serviços de saúde e hospitais não podem diminuir a quantificação dos portes estabelecidos para equipe médica, observados os itens acima (6.1 e 6.2). </t>
  </si>
  <si>
    <t xml:space="preserve">7.3 Cabe à Associação Médica Brasileira, com apoio das Sociedades Brasileiras de Especialidade, definir alterações nesta Classificação de Procedimentos sempre que julgar necessário corrigir, atualizar ou modificar o que nela estiver contido. </t>
  </si>
  <si>
    <t xml:space="preserve">7.4 A introdução de novos procedimentos nesta Classificação deverá passar por aprovação prévia de Câmara Técnica Permanente da CBHPM coordenada pela Associação Médica Brasileira, Conselho Federal de Medicina e Sociedades Brasileiras de Especialidade. À Comissão Nacional de Honorários Médicos caberá estabelecer a hierarquia e valoração dos novos procedimentos. Contudo, procedimentos de tecnologia recente que estejam sendo introduzidos na prática médica, mas ainda não codificados na presente Classificação, embora reconhecidos e considerados não experimentais, podem ser negociados diretamente entre as partes interessadas (prestadores e contratantes de serviços médicos). </t>
  </si>
  <si>
    <t>7 - Referente ao código 2.01.01.23-6:</t>
  </si>
  <si>
    <t>8 - A “Acupuntura por sessão” (código 3.16.01.01-4) é um dos procedimentos utilizados pela Acupunturiatria (especialidade médica da Acupuntura).  O médico acupunturiatra está apto a realizar o procedimento “infiltração de ponto-gatilho ou agulhamento seco por músculo” (código 2.01.03.30-1), o qual faz parte de sua formação especializada. Recomenda-se a infiltração (ou agulhamento seco) de até dois músculos por atendimento, pela possibilidade da desativação de pontos-gatilhos secundários por meio da acupuntura. Em havendo infiltração de fármacos, recomenda-se a realização, quando necessário, de até três infiltrações em um mesmo músculo num período de seis meses. A associação do referido procedimento com a “acupuntura por sessão” (código 3.16.01.01-4) deverá estar de acordo com as indicações terapêuticas previstas.</t>
  </si>
  <si>
    <t>9 - Por segmento corporal compreende-se como parte do corpo facilmente delimitável:</t>
  </si>
  <si>
    <t>a)     Preenchimento de Termo de Consentimento (paciente e responsável)</t>
  </si>
  <si>
    <t xml:space="preserve">b)    Definição de diagnóstico: </t>
  </si>
  <si>
    <t>-       Depressão - CID-10: F32, F33, F34, F34.8, F34.9, F38.0, F38.1, F38.8, F39, F31 .3, F31.4, F31.5, F31.7 e F31.9</t>
  </si>
  <si>
    <t>-       Alucinações auditivas em esquizofrenia – CID-10: F20.1, F20.2, F20.3, F20.5, F20.6 e F20.9</t>
  </si>
  <si>
    <t>a)     Epilepsia de difícil controle;</t>
  </si>
  <si>
    <t>b)    Hipertensão intracraniana;</t>
  </si>
  <si>
    <t>c)     Implante cerebral profundo;</t>
  </si>
  <si>
    <t>d)    Hemorragia cerebral recente.</t>
  </si>
  <si>
    <t xml:space="preserve">- Os atos médicos praticados pelo anestesiologista serão valorados pelo porte 1, código 3.16.02.31-2, quando houver necessidade da sua participação. </t>
  </si>
  <si>
    <t>- Barotrauma (barosinus) seio frontal (CID-10: T70.1);</t>
  </si>
  <si>
    <t>- Pneumo sinus dilatans de frontal.</t>
  </si>
  <si>
    <t>- São indicados para tratamento cirúrgico os portadores de varizes de classificação clínica "CEAP" 2, 3, 4 e 5, sendo, de acordo com o nível de  comprometimento quanto à quantidade, disseminação em membros inferiores, variação de calibre (2 a 4 mm), também são passíveis de tratamento cirúrgico as veias varicosas de classificação clínica CEAP 1.</t>
  </si>
  <si>
    <t>a)     Presença de estenose valvar aórtica acentuada, sintomática, definida como orifício valvar aórtico com área &lt; 1cm2 (ou &lt; 0,6 cm2/m2).</t>
  </si>
  <si>
    <t>b)    Idade &gt; 75 anos e alta probabilidade de morbidade e mortalidade cirúrgicas pela presença de comorbidades. São exemplos de tais condições clínicas: insuficiência renal; cirrose hepática; doença pulmonar crônica (por exemplo, FEV1 &lt; 1L ou uso de oxigenioterapia domiciliar); múltiplas cirurgias cardíacas prévias, especialmente com enxerto de artéria mamária prévio; aorta em porcelana; hipertensão arterial pulmonar (&gt; 60 mmHg); radioterapia torácica prévia; e fragilidade orgânica.</t>
  </si>
  <si>
    <t>c)     Presença de condição anatômica e morfológica favorável para o procedimento por cateter, incluindo a avaliação pormenorizada da via de acesso e do trajeto vascular, bem como dos aspectos cardíacos de interesse para a exequibilidade do procedimento. As vias de acesso femoral, subclávia, transaórtica ou transapical têm sido descritas, devendo a escolha da via de acesso ser efetuada por meio de avaliação pormenorizada caso a caso, obedecendo a parâmetros rígidos de seleção, específicos para cada prótese/sistema de entrega. A via de acesso adotada deve ser a menos invasiva possível e que apresente menor possibilidade de complicações. Na prática, observa-se que a via femoral é aquela com maior exequibilidade técnica e menor necessidade de envolvimento de múltiplos profissionais médicos, culminando por ser a mais comumente utilizada no dia-a-dia, o que faz dela, possivelmente, a via de escolha preferencial, quando tecnicamente factível.</t>
  </si>
  <si>
    <t>d)    A contraindicação à cirurgia convencional ou a definição do alto risco cirúrgico e, consequentemente, a indicação do tratamento por cateter devem ser, idealmente, conduzidas por equipe médica multidisciplinar.</t>
  </si>
  <si>
    <t>10) Ref. 4.06.01.22-6: Peças cirúrgicas adicionais são espécimes secundários de uma peça cirúrgica simples ou complexa, enviada em monobloco, ou de um espécime de amputação, como por exemplo, 1) Estruturas vizinhas – ligamentos, cordões, ductos, segmentos e musculatura esquelética, epíplon, mesentério, etc, sendo cada estrutura remunerada de forma independente; 2) Margens cirúrgicas (por margem) e cadeias linfonodais (por grupo de até seis linfonodos) de uma peça anatômica simples ou complexa; 3) Cordão umbilical e membranas de uma placenta. Admite-se a cobrança adicional de duas margens cirúrgicas nos espécimes de conização de colo uterino, (margens exo e endo cervicais) e de até cinco margens cirúrgicas nos espécimes de cirurgia oncológica radical. Cada procedimento deste código geralmente exige a confecção de um a três blocos histológicos.</t>
  </si>
  <si>
    <t>5 - Os procedimentos 4.09.01.33-5 Próstata transretal (não inclui abdome inferior masculino) e 4.09.01.17-3 Abdome inferior masculino (bexiga, próstata e vesículas seminais), não são remunerados concomitantemente; entretanto, poderão ser autorizados quando justificados pelo médico solicitante. Este critério se aplica também aos procedimentos 4.09.01.30-0 Transvaginal (inclui abdome inferior feminino) e 4.09.01.18-1 Abdome inferior feminino (bexiga, útero, ovário e anexo).</t>
  </si>
  <si>
    <t>3.1 Os portes atribuídos a cada procedimento cirúrgico incluem os cuidados pós-operatórios relacionados com o tempo de permanência do paciente no hospital, até 10 (dez) dias após o ato cirúrgico. Esgotado esse prazo, a valoração do porte passa ser regida conforme critérios estabelecidos para as visitas hospitalares (código 1.01.02.01-9), ou para as consultas em consultório (código 1.01.01.01-2), quando se fizer necessário um acompanhamento ambulatorial.</t>
  </si>
  <si>
    <t>VALOR TOTAL</t>
  </si>
  <si>
    <t>R$ PA</t>
  </si>
  <si>
    <t>R$ FILME</t>
  </si>
  <si>
    <t>R$ UCO</t>
  </si>
  <si>
    <t>R$ AUX</t>
  </si>
  <si>
    <t>Consulta Eletiva</t>
  </si>
  <si>
    <t>Consulta em Pronto Socorro</t>
  </si>
  <si>
    <t>Filme</t>
  </si>
  <si>
    <t>Uco</t>
  </si>
  <si>
    <t>PORTES HM</t>
  </si>
  <si>
    <t>PORTES ANESTÉSICOS</t>
  </si>
  <si>
    <t>CAP. 1 ao 3</t>
  </si>
  <si>
    <t>CAP. 4</t>
  </si>
  <si>
    <t>Código TUSS-CBHPM</t>
  </si>
  <si>
    <t xml:space="preserve">2.01.01.01-5 À 2.01.01.17-1 / 2.02.01.01-0 / 2.02.01.02-8 / 2.02.01.06-0 / 2.02.01.07-9 / 3.09.09.03-1 À 3.09.09.14-7  /3.10.08.02-0 À 3.10.08.11-9 </t>
  </si>
  <si>
    <t>Nefrologia</t>
  </si>
  <si>
    <t>Paciente Crônico</t>
  </si>
  <si>
    <t>2.01.01.07-4 À 2.01.01.11-2 / 3.10.03.20-6 / 4.13.01.04-8 / 4.13.01.06-4</t>
  </si>
  <si>
    <t>2.01.04.02-2 / 2.01.04.13-8 / 2.01.04.14-6 / 2.01.04.23-5 / 4.14.01.07-7 À 4.14.01.09-3 / 4.14.01.36-0 À 4.14.01.46-8</t>
  </si>
  <si>
    <t>2.01.02.01-1 À 2.01.02.07-0 / 2.02.01.03-6 À 2.02.01.05-2 / 2.02.01.09-5 / 2.02.02.01-6 A 2.02.02.03-2 / 2.02.04.02-7 / 2.02.04.03-5 / 3.09.04.01-3 / 3.09.04.09-9 / 3.0914.14-0 A 3.09.14.16-7 / 3.09.15.05-8 / 3.09.15.06-6 / 4.01.01.01-0 À 4.01.01.06-1 / 4.14.01.15-8 À 4.14.01.20-4.</t>
  </si>
  <si>
    <t>4.06.01.01-3 À 4.06.01.32-3</t>
  </si>
  <si>
    <t xml:space="preserve">Anatomia Patológica e Citopatologia </t>
  </si>
  <si>
    <t>2.02.02.04-0 A 2.02.02.06-7 / 4.01.03.01-3 À 4.01.03.12-9 / 4.01.03.16-1 À 4.01.03.23-4 / 4.01.03.26-9 À 4.01.03.39-0 /  4.01.03.48-0 A 4.01.03.56-0 / 4.01.03.59-5 A 4.01.03.63-3 / 4.01.03.68-4 A 4.01.03.76-5</t>
  </si>
  <si>
    <t xml:space="preserve">4.02.01.07-4 À 4.02.01.18-0 / 4.02.02.01-1 À 4.02.02.04-6 / 4.02.02.06-2 À 4.02.02.14-3 / 4.02.02.18-6 À 4.02.02.35-6 / 4.02.02.47-0 / 4.02.02.49-6 À 4.02.02.57-7 / 4.02.02.60-7 / 4.02.0261-5 / 4.02.02.63-1 A 4.02.02.74-7 </t>
  </si>
  <si>
    <t>4.02.01.03-1 À 4.02.01.05-8 / 4.02.01.19-8 À 4.02.01.26-0 / 4.02.02.05-4 / 4.02.02.10-0 / 4.02.02.12-7 / 4.02.02.15-1 À 4.02.02.17-8 / 4.02.02.36-4 À 4.02.02.44-5 / 4.02.02.48-8 / 4.02.02.58-5 / 4.02.02.59-3 / 4.02.02.62-3 / 4.02.02.76-3</t>
  </si>
  <si>
    <t>2.01.03.02-6 À 2.01.03.72-7 / 2.01.04.18-9 / 2.02.03.01-2 / 4.01.04.01-0 A 4.01.04.12-5 / 4.14.01.01-8 À 4.14.01.05-0 / 4.14.01.11-5 A 4.14.01.14-0</t>
  </si>
  <si>
    <t>4.05.01.01-9 À 4.05.03.25-9</t>
  </si>
  <si>
    <t>4.04.01.01-4 À 4.04.04.26-9</t>
  </si>
  <si>
    <t>4.03.01.01-0 À 4.03.16.57-2</t>
  </si>
  <si>
    <t xml:space="preserve">Patologia Clínica - Radioimunoensaios </t>
  </si>
  <si>
    <t>2.01.04.24-3 À 2.01.04.30-8 / 2.02.04.08-6</t>
  </si>
  <si>
    <t>4.07.01.01-8 À 4.07.11.02-1</t>
  </si>
  <si>
    <t>4.08.01.01-2 À 4.08.14.16-5</t>
  </si>
  <si>
    <t>4.09.01.01-7 À 4.09.02.12-9 4.09.02.13-7</t>
  </si>
  <si>
    <t>4.10.01.01-0 À 4.10.02.03-2</t>
  </si>
  <si>
    <t>4.12.03.01-1 À 4.12.03.15-1 / 4.12.04.01-8 A 4.12.06.07-0</t>
  </si>
  <si>
    <t>4.11.01.01-4 À 4.11.02.01-0</t>
  </si>
  <si>
    <t>Ginecologia e Obstetrícia</t>
  </si>
  <si>
    <t>Diagnose</t>
  </si>
  <si>
    <t>3.03.04.09-1 / 3.03.04.10-5 / 4.01.03.13-7 / 4.01.03.24-2 / 4.01.03.25-0 / 4.13.01.01-3 A 4.13.01.03-0 / 4.13.01.07-2 / 4.13.01.08-0 / 4.13.01.12-9 / 4.13.01.15-3 / 4.13.01.20-0 / 4.13.01.24-2 A 4.13.01.27-7 / 4.13.01.30-7 A 4.13.01.32-3 / 4.13.01.36-6 A 4.13.01.47-1 / 4.14.01.27-1 / 4.14.01.30-1 / 4.15.01.01-2 / 4.15.01.12-8</t>
  </si>
  <si>
    <t xml:space="preserve">Oftalmologia </t>
  </si>
  <si>
    <t>Otorrinolaringologia</t>
  </si>
  <si>
    <t>2.01.04.04-9 / 2.01.04.15-4 / 2.02.04.04-3 / 3.09.14.04-3 Á 3.09.14.12-4 / 3.11.01.01.1 À 3.11.04.23-1 / 3.12.01.01-6 À 3.12.06.26-3 / 3.15.06.01-1 / 4.02.01.06-6 / 4.02.01.27-9 / 4.02.01.28-7 / 4.13.01.14-5 / 4.13.01.28-5 À 4.13.01.36-6 / 4.15.01.04-7 À 4.15.01.13-6</t>
  </si>
  <si>
    <t>Urologia</t>
  </si>
  <si>
    <t>Terapia</t>
  </si>
  <si>
    <t>4.0102.01-7 À 4.01.02.10-6</t>
  </si>
  <si>
    <t>3.07.30.12-0 À 3.07.32.06-9</t>
  </si>
  <si>
    <t xml:space="preserve">Videolaparoscopias, Videotoracoscopias  e laparoscopias </t>
  </si>
  <si>
    <t>(exceto para procedimentos previstos nos intervalos acima)</t>
  </si>
  <si>
    <t>N</t>
  </si>
  <si>
    <t>CBHPM 2014          S/N</t>
  </si>
  <si>
    <t>S</t>
  </si>
  <si>
    <t>Preço Portes</t>
  </si>
  <si>
    <t>DESBAN - FUNDAÇÃO BDMG DE SEGURIDADE SOCIAL</t>
  </si>
  <si>
    <t>Etmoidectomia intranasal por videoendoscopia</t>
  </si>
  <si>
    <t>Refluxo vésico-ureteral - tratamento endoscópico</t>
  </si>
  <si>
    <t>Neossalpingostomia distal laparoscópica</t>
  </si>
  <si>
    <t>Recanalização tubária laparoscópica uni ou bilateral</t>
  </si>
  <si>
    <t>Câncer de ovário (Debulking) laparoscópica</t>
  </si>
  <si>
    <t>Cirurgia laparoscópica do prolapso de cúpula vaginal (fixação sacral ou no ligamento sacro-espinhoso)</t>
  </si>
  <si>
    <t>Teste de estimulação repetitiva (um ou mais músculos)</t>
  </si>
  <si>
    <t>Pesquisa do nistagmo optocinético</t>
  </si>
  <si>
    <t>Antígenos de aspergillus galactomannan</t>
  </si>
  <si>
    <t>Ablação percutânea de tumor ósseo (qualquer método)</t>
  </si>
  <si>
    <t>Testes cutâneos de contato (patch tests)</t>
  </si>
  <si>
    <t>Consulta Geriátrica</t>
  </si>
  <si>
    <t>Consulta Ginecológica</t>
  </si>
  <si>
    <t>Consulta Reumatológica</t>
  </si>
  <si>
    <t>Consulta Endocrinológica</t>
  </si>
  <si>
    <t>Consulta Psiquiátrica</t>
  </si>
  <si>
    <t>Consulta Pediátrica</t>
  </si>
  <si>
    <t xml:space="preserve">Sessão individual ambulatorial de fonoaudiologia </t>
  </si>
  <si>
    <t xml:space="preserve">Sessão individual hospitalar de fonoaudiologia </t>
  </si>
  <si>
    <t>Sessão individual ambulatorial, em terapia ocupacional</t>
  </si>
  <si>
    <t>Sessão individual hospitalar, em terapia ocupacional</t>
  </si>
  <si>
    <t>Consultas/sessões com nutricionista</t>
  </si>
  <si>
    <t>HLA B27, Fenotipagem (com Diretriz de Utilização)</t>
  </si>
  <si>
    <t>Chikungunya anticorpos</t>
  </si>
  <si>
    <t>Antígeno NS1 do vírus da dengue</t>
  </si>
  <si>
    <t>Dengue anticorpos IGG Soro (teste rápido)</t>
  </si>
  <si>
    <t>Dengue anticorpos IGM Soro (teste rápido)</t>
  </si>
  <si>
    <t>Vitamina E, pesquisa e/ou dosagem (com Diretriz de Utilização)</t>
  </si>
  <si>
    <t>Proteína S Total + Livre, dosagem</t>
  </si>
  <si>
    <t>Anticorpos anti peptídeo cíclico citrulinado - IGG (anti-CCP)(com Diretriz de Utilização)</t>
  </si>
  <si>
    <t>Entamoeba Histolytica, anticorpos IGM - Pesquisa e/ou dosagem (amebíase)</t>
  </si>
  <si>
    <t>C4D Fragmento</t>
  </si>
  <si>
    <t>Implante de cardiodesfibrilador multissítio - TRC-D (gerador e eletrodos) - com diretriz de utilização</t>
  </si>
  <si>
    <t>Orquidopexia Laparoscópica</t>
  </si>
  <si>
    <t>Implante de monitor de eventos (looper implantável) - com diretriz de utilização</t>
  </si>
  <si>
    <t>Tratamento da hiperatividade vesical: injeção intravesical de toxina botulínica</t>
  </si>
  <si>
    <t>Implante intravítreo de polímero farmacológico de liberação controlada (ozurdex)</t>
  </si>
  <si>
    <t>Plástica de conjuntiva para pterígio, tumores ou traumas</t>
  </si>
  <si>
    <t>Pantofotocoagulação a laser na retinopatia da prematuridade</t>
  </si>
  <si>
    <t>Termoterapia transpupilar a laser (com diretriz de utilização)</t>
  </si>
  <si>
    <t>NAT/HCV por componente hemoterápico - Pesquisa e/ou dosagem</t>
  </si>
  <si>
    <t>NAT/HIV por componente hemoterápico - Pesquisa e/ou dosagem</t>
  </si>
  <si>
    <t>NAT/HBV por componente hemoterápico - Pesquisa e/ou dosagem</t>
  </si>
  <si>
    <t>CAP. 1 ao 4</t>
  </si>
  <si>
    <t>NAT/HCV por unidade de sangue total - pesquisa e/ou dosagem</t>
  </si>
  <si>
    <t>NAT/HIV por unidade de sangue total - pesquisa e/ou dosagem</t>
  </si>
  <si>
    <t>NAT/HBV - por unidade de sangue total - pesquisa e/ou dosagem</t>
  </si>
  <si>
    <t>2.02.02.01-6 / 2.02.02.02-4 / 3.06.02.01-7 À 3.06.02.32-7 / 3.11.03.37-5 / 3.13.03.01-3 À 3.13.09.19-4 / 4.02.01.15-5 / 4.13.01.05-6 À 4.13.01.18-8 / 4.14.01.24-7</t>
  </si>
  <si>
    <t>3.08.01.16-8 A 3.08.01.17-6 / 3.08.02.04-0 / 3.08.02.05-9 / 3.08.03.18-7 A 3.08.03.23-3 / 3.08.04.15-9 A 3.08.04.21-3 / 3.08.05.18-0 A 3.08.05.28-7 / 3.08.06.05-4 / 4.01.05.01-6 À 4.01.05.09-1 / 4.14.01.10-7 / 4.14.01.29-8 / 4.14.01.31-0 A 4.14.01.35-2</t>
  </si>
  <si>
    <t xml:space="preserve">2.01.04.06-5 / 3.02.05.27-1 / 3.02.05.20-4 / 3.04.01.01-1 À 3.04.04.13-4 / 3.05.01.47-4 À 3.05.01.53-9 / 3.05.02.29-2 A 3.05.02.35-7 / 4.01.03.40-4 À 4.01.03.46-3 / 4.14.01.21-2 À 4.14.01.49-2 / 4.01.03.56-0 A 4.01.03.58-7 / 4.01.0364-1 A 4.01.03.67-6 </t>
  </si>
  <si>
    <t>3.06.01.27-4 / 3.06.01.28-2 / 3.07.33.01-4 A 3.07.38.05-9 / 3.10.01.30-0 A 3.10.01.36-0 / 3.10.02.26-9 A 3.10.02.41-2 / 3.10.03.24-9 / 3.10.03.57-5 A 3.10.03.79-6 / 3.10.05.45-4 A 3.10.05.67-5 / 3.10.06.15-9 A 3.10.06.18-3 / 3.10.07.05-8 A 3.10.07.07-4 / 3.10.08.04-6 A 3.10.08.11-9 / 3.10.09.31-0 A 3.10.09.35-2 / 3.14.03.37-9 / 4.01.03.24-2 / 4.01.03.25-0</t>
  </si>
  <si>
    <t>Rearranjo BCL6 3q27 (NHL) fish</t>
  </si>
  <si>
    <t>Sequenciamento de Nova Geração (NGS) - genes isolados, painéis e grandes regiões genômicas (inclui Captura, Amplificação e Sequenciamento)</t>
  </si>
  <si>
    <t>Laserterapia para o tratamento da mucosite oral/orofaringe</t>
  </si>
  <si>
    <t>Consulta Pediatria</t>
  </si>
  <si>
    <t>Consulta Especialidades</t>
  </si>
  <si>
    <t>FONO, PSIC., TO, NUTR.</t>
  </si>
  <si>
    <t>COOPANEST-MG 17/18</t>
  </si>
  <si>
    <t>Víris Zika - por PCR</t>
  </si>
  <si>
    <t>Víris Zika - IgG</t>
  </si>
  <si>
    <t>Víris Zika - IgM</t>
  </si>
  <si>
    <t>Angiotomografia arterial de membro inferior (com DUT)</t>
  </si>
  <si>
    <t>Angio-RM arterial de membro inferior - unilateral (com DUT)</t>
  </si>
  <si>
    <t>Toxoplasmose por PCR - pesquisa (com DUT)</t>
  </si>
  <si>
    <t>Cadeias leves livres Kappa/Lambda, dosagem, sangue</t>
  </si>
  <si>
    <t>ALK - pesquisa de mutação (com DUT)</t>
  </si>
  <si>
    <t>Elastografia hepática ultrassônica (com DUT)</t>
  </si>
  <si>
    <t>Cross-linking (CXL) de colágeno corneano - unilateral (com DUT)</t>
  </si>
  <si>
    <t>Terapia imunoprofilática com palivizumabe para vírus sincial respiratório - VSR - por sessão ambulatorial (com DUT)</t>
  </si>
  <si>
    <t>Terapia imunoprofilática com palivizumabe para vírus sincial respiratório - VSR - por sessão hospitalar (com DUT)</t>
  </si>
  <si>
    <t>Aquaporina 4 (AQP4) - (com DUT)</t>
  </si>
  <si>
    <t>Detecção/tipagem herpes vírus 1/2 líquor</t>
  </si>
  <si>
    <r>
      <t xml:space="preserve">Pesquisa de mutações em gene TP53 por </t>
    </r>
    <r>
      <rPr>
        <b/>
        <sz val="10"/>
        <color rgb="FF000000"/>
        <rFont val="Arial"/>
        <family val="2"/>
      </rPr>
      <t>sequenciamento</t>
    </r>
    <r>
      <rPr>
        <sz val="10"/>
        <color rgb="FF000000"/>
        <rFont val="Arial"/>
        <family val="2"/>
      </rPr>
      <t xml:space="preserve"> completo do gene </t>
    </r>
  </si>
  <si>
    <r>
      <t xml:space="preserve">Pesquisa de mutações em gene TP53 por </t>
    </r>
    <r>
      <rPr>
        <b/>
        <sz val="10"/>
        <color rgb="FF000000"/>
        <rFont val="Arial"/>
        <family val="2"/>
      </rPr>
      <t>MLPA</t>
    </r>
    <r>
      <rPr>
        <sz val="10"/>
        <color rgb="FF000000"/>
        <rFont val="Arial"/>
        <family val="2"/>
      </rPr>
      <t xml:space="preserve"> </t>
    </r>
  </si>
  <si>
    <t>Rearranjo Gênico Quantitativo BCR/ABL por PCR</t>
  </si>
  <si>
    <t>Terapia Imunoprofilática para o Vírus Sincicial respiratório (VSR)</t>
  </si>
  <si>
    <t>Estudo eletrofisiológico - Mapeamento eletro-eletrônico tridimensional - do sistema de condução com ou sem ação farmacológica</t>
  </si>
  <si>
    <t>Mapeamento de gatilhos ou substratos arritmogênicos por técnica eletrofisiológica com ou sem provas farmacológicas</t>
  </si>
  <si>
    <t>Mapeamento eletroanatômico tridimensional</t>
  </si>
  <si>
    <t>Ablação percutânea por cateter para tratamento de arritmias cardíacas complexas (Fibrilação atriall, Taquicardia ventricular com modificação de cicatriz, Taquicardias atriais macrorreentrantes com modificaçõa de cicratiz) por energia de radiofrequência</t>
  </si>
  <si>
    <t>COOPANEST-MG 18/19</t>
  </si>
  <si>
    <t>REFERENCIAL DE HONORÁRIOS MÉDICOS 2018/2019 - PLATAFORMA CBHPM 2014</t>
  </si>
  <si>
    <t>2014 (-18,40%)</t>
  </si>
  <si>
    <t>Visita hospitalar (paciente internado)</t>
  </si>
  <si>
    <t>Artrodese da coluna c/ instrumentação por segmento</t>
  </si>
  <si>
    <t>Fratura de coluna sem gesso - tratamento conservador</t>
  </si>
  <si>
    <t>Fratura de falanges - tratamento conservador</t>
  </si>
  <si>
    <t>Tumor anorretal - ressecção endo-anal</t>
  </si>
  <si>
    <t>Hemorroidectomia aberta ou fechada, com ou sem esfincterotomia</t>
  </si>
  <si>
    <t>Ureterorrenolitotripsia flexível unilateral</t>
  </si>
  <si>
    <t>Cesariana (feto único ou múltiplo)</t>
  </si>
  <si>
    <t>Indução e assistência ao aborto e feto morto retido</t>
  </si>
  <si>
    <t>Transplante de córnea</t>
  </si>
  <si>
    <t>Fibrinogênio, teste funcional, dosagem</t>
  </si>
  <si>
    <t>Imunofenotipagem para leucemias agudas ou sindrome mielodisplásica (*)</t>
  </si>
  <si>
    <t>Teste respiratório para H. Pylori</t>
  </si>
  <si>
    <t>Hemocultura para bactérias anaeróbias (por amostra)</t>
  </si>
  <si>
    <t>Microalbuminúria</t>
  </si>
  <si>
    <t>Provas de função hepática (bilirrubinas, eletroforese de proteínas. FA, TGO, TGP e Gama-PGT)</t>
  </si>
  <si>
    <t>Cromo - pesquisa e/ou dosagem</t>
  </si>
  <si>
    <t>Chlamydia - PCR, amplificação de DNA</t>
  </si>
  <si>
    <t>Gonadotrófico coriônico, hormônio (HCG) - pesquisa e/ou dosagem</t>
  </si>
  <si>
    <t xml:space="preserve">Acetilcolina, anticorpos ligador receptor </t>
  </si>
  <si>
    <t xml:space="preserve">NAT/HCV por componente hemoterápico - pesquisa e/ou dosagem </t>
  </si>
  <si>
    <t xml:space="preserve">NAT/HIV por componente hemoterápico - pesquisa e/ou dosagem </t>
  </si>
  <si>
    <t>Crânio - 2 incidências</t>
  </si>
  <si>
    <t>Crânio - 4 incidências</t>
  </si>
  <si>
    <t>Seios da face</t>
  </si>
  <si>
    <t>Coluna cervical - 3 incidências</t>
  </si>
  <si>
    <t>Coluna cervical - 5 incidências</t>
  </si>
  <si>
    <t>Coluna dorsal - 2 incidências</t>
  </si>
  <si>
    <t>Incidência adicional de coluna</t>
  </si>
  <si>
    <t>Articulação esternoclavicular</t>
  </si>
  <si>
    <t>Clavícula</t>
  </si>
  <si>
    <t>Articulação acromioclavicular</t>
  </si>
  <si>
    <t>Joelho</t>
  </si>
  <si>
    <t>Perna</t>
  </si>
  <si>
    <t>Tórax - 2 incidências</t>
  </si>
  <si>
    <t>Abdome agudo</t>
  </si>
  <si>
    <t>Mamografia convencional bilateral</t>
  </si>
  <si>
    <t xml:space="preserve">Angiografia pós-operatória de controle </t>
  </si>
  <si>
    <t>Torácico extracardíaco</t>
  </si>
  <si>
    <t>Ecodopplercardiograma com contraste para perfusão miocárdica</t>
  </si>
  <si>
    <t>Ecodopplercardiograma fetal com mapeamento de fluxo em cores</t>
  </si>
  <si>
    <t>Mamas</t>
  </si>
  <si>
    <t>Abdome inferior masculino (bexiga, próstata e vesículas seminais)</t>
  </si>
  <si>
    <t>Articular (por articulação)</t>
  </si>
  <si>
    <t>Obstétrica</t>
  </si>
  <si>
    <t>Obstétrica com translucência nucal</t>
  </si>
  <si>
    <t>Obstétrica gestação múltipla: cada feto</t>
  </si>
  <si>
    <t>Transvaginal para controle de ovulação (3 ou mais exames) (inclui abdome inferior feminino)</t>
  </si>
  <si>
    <t>Ultra-sonografia diagnóstica - monocular</t>
  </si>
  <si>
    <t>Próstata transretal com biópsia - mais de 8 fragmentos</t>
  </si>
  <si>
    <t>Mastóides ou orelhas</t>
  </si>
  <si>
    <t>Face ou seios da face</t>
  </si>
  <si>
    <t>Pescoço (partes moles, laringe, tireóide e faringe)</t>
  </si>
  <si>
    <t>Pelve ou bacia</t>
  </si>
  <si>
    <t>Coluna cervical ou dorsal ou lombar (até 3 segmentos)</t>
  </si>
  <si>
    <t>Segmentos apendiculares (braço ou antebraço ou mão ou coxa ou perna ou pé)</t>
  </si>
  <si>
    <t>Sela túrcica (hipófise)</t>
  </si>
  <si>
    <t>Pescoço (nasofaringe, orofaringe, laringe, traquéia, tireóide, paratireóide)</t>
  </si>
  <si>
    <t>Coração - morfológico e funcional + perfusão + viabilidade miocárdica</t>
  </si>
  <si>
    <t>Abdome superior (fígado, pâncreas, baço, rins, supra-renais, retroperitônio)</t>
  </si>
  <si>
    <t>Pelve (não inclui articulações coxofemorais)</t>
  </si>
  <si>
    <t>Coluna cervical ou dorsal ou lombar</t>
  </si>
  <si>
    <t>Bacia (articulações sacroilíacas)</t>
  </si>
  <si>
    <t>Biometria ultra-sônica - monocular</t>
  </si>
  <si>
    <t>Investigação ultra-sônica sem registro gráfico (qualquer área)</t>
  </si>
  <si>
    <t>Paquimetria ultra-sônica - monocular</t>
  </si>
  <si>
    <t>2014 (-7,18%)</t>
  </si>
  <si>
    <t>CÓDIGO/ DESCRIÇÃO (TUSS) - (Termo TISS 1.0.2)</t>
  </si>
  <si>
    <t>Código TUSS</t>
  </si>
  <si>
    <t xml:space="preserve">Descrição TUSS </t>
  </si>
  <si>
    <t>Coberto pelo Rol ?</t>
  </si>
  <si>
    <t>Grupo CBHPM</t>
  </si>
  <si>
    <t>Sub - Grupo CBHPM</t>
  </si>
  <si>
    <t xml:space="preserve">Consulta em consultório (no horário normal ou preestabelecido) </t>
  </si>
  <si>
    <t>SIM</t>
  </si>
  <si>
    <t xml:space="preserve">Consulta em domicílio </t>
  </si>
  <si>
    <t>NÃO</t>
  </si>
  <si>
    <t xml:space="preserve">Consulta em pronto socorro </t>
  </si>
  <si>
    <t xml:space="preserve">Atendimento ao recém-nascido em berçário </t>
  </si>
  <si>
    <t xml:space="preserve">Atendimento ao recém-nascido em sala de parto (parto normal ou operatório de baixo risco) </t>
  </si>
  <si>
    <t xml:space="preserve">Atendimento do intensivista diarista (por dia e por paciente) </t>
  </si>
  <si>
    <t>Transporte extra-hospitalar terrestre de pacientes graves, 1ª hora - a partir do deslocamento do médico - acompanhamento médico</t>
  </si>
  <si>
    <t>Transporte extra-hospitalar terrestre de pacientes graves, por hora adicional - até o retorno do médico à base - acompanhamento médico</t>
  </si>
  <si>
    <t>Transporte extra-hospitalar aéreo ou aquático de pacientes graves, 1ª hora - a partir do deslocamento do médico - acompanhamento médico</t>
  </si>
  <si>
    <t>Transporte extra-hospitalar aéreo ou aquático de pacientes graves, por hora adicional - acompanhamento médico</t>
  </si>
  <si>
    <t>Acompanhamento médico para transporte intra-hospitalar de pacientes graves, com ventilação assistida, da UTI para o centro de diagnósitco</t>
  </si>
  <si>
    <t xml:space="preserve">Exame de aptidão física e mental, ou em portadores de mobilidade reduzida, para fins de inscrição ou renovação da CNH (Carteira Nacional de Habilitação) </t>
  </si>
  <si>
    <t xml:space="preserve">Junta Médica (três ou mais profissionais) - destina-se ao esclarecimento diagnóstico ou decisão de conduta em caso de difícil solução - por profissional </t>
  </si>
  <si>
    <t>Perícia médica</t>
  </si>
  <si>
    <t>Exame de aptidão física e mental para concessão de benefícios fiscais conferidos pelas Secretaria da Receita Federal e da Fazenda Estadual, a quem fazem jus portadores de mobilidade reduzida, com necessidade de adaptação veicular</t>
  </si>
  <si>
    <t>Exame de aptidão física e mental para ratificação, quando a condição física e mental assim o requerer, dos exames realizados pelo órgão previdenciário, incluindo restrição ou liberação para a condução de veículo automotor</t>
  </si>
  <si>
    <t>Prova de direção veicular em banca especial - Avaliação Clínica durante a prova de direção veicular procedida por dois médicos simultaneamente</t>
  </si>
  <si>
    <t xml:space="preserve">Avaliação nutrológica (inclui consulta) </t>
  </si>
  <si>
    <t xml:space="preserve">Avaliação nutrológica pré e pós-cirurgia bariátrica (inclui consulta) </t>
  </si>
  <si>
    <t>Avaliação da composição corporal por pesagem hidrostática</t>
  </si>
  <si>
    <t xml:space="preserve">Controle anti-doping (por período de 2 horas) - durante competições </t>
  </si>
  <si>
    <t xml:space="preserve">Controle anti-doping (por período de 2 horas) - fora de competições </t>
  </si>
  <si>
    <t>Prestação de serviços em delegações ou competições esportivas</t>
  </si>
  <si>
    <t>Teste e adaptação de lente de contato (sessão) - binocular</t>
  </si>
  <si>
    <t>Acompanhamento clínico ambulatorial pós-transplante de córnea</t>
  </si>
  <si>
    <t>Monitor de eventos sintomáticos por 15 a 30 dias (LOOPER)</t>
  </si>
  <si>
    <t>Sistema Holter - 12 horas - 1 canal</t>
  </si>
  <si>
    <t>Sistema Holter - 12 horas - 2 ou mais canais</t>
  </si>
  <si>
    <t>Sistema Holter - 24 horas - 1 canal</t>
  </si>
  <si>
    <t>Monitorização eletrocardiográfica programada com transcrição - não contínua</t>
  </si>
  <si>
    <t xml:space="preserve">Amputação bilateral (preparação do coto) </t>
  </si>
  <si>
    <t xml:space="preserve">Amputação bilateral (treinamento protético) </t>
  </si>
  <si>
    <t xml:space="preserve">Amputação unilateral (preparação do coto) </t>
  </si>
  <si>
    <t>Atendimento fisiátrico no pré e pós-operatório de pacientes para prevenção de seqüelas</t>
  </si>
  <si>
    <t xml:space="preserve">Atividade reflexa ou aplicação de técnica cinesioterápica específica </t>
  </si>
  <si>
    <t>Atividades em escola de postura (máximo de 10 pessoas) - por sessão</t>
  </si>
  <si>
    <t xml:space="preserve">Biofeedback com EMG </t>
  </si>
  <si>
    <t xml:space="preserve">Desvios posturais da coluna vertebral </t>
  </si>
  <si>
    <t xml:space="preserve">Disfunção vésico-uretral </t>
  </si>
  <si>
    <t xml:space="preserve">Distrofia simpático-reflexa </t>
  </si>
  <si>
    <t xml:space="preserve">Distúrbios circulatórios artério-venosos e linfáticos </t>
  </si>
  <si>
    <t xml:space="preserve">Doenças pulmonares atendidas em ambulatório </t>
  </si>
  <si>
    <t xml:space="preserve">Hipo ou agenesia de membros </t>
  </si>
  <si>
    <t xml:space="preserve">Manipulação vertebral </t>
  </si>
  <si>
    <t xml:space="preserve">Miopatias </t>
  </si>
  <si>
    <t xml:space="preserve">Paciente com D.P.O.C. em atendimento ambulatorial necessitando reeducação e reabilitação respiratória </t>
  </si>
  <si>
    <t xml:space="preserve">Pacientes com doença isquêmica do coração, atendido em ambulatório, até 8 semanas de programa </t>
  </si>
  <si>
    <t xml:space="preserve">Pacientes sem doença coronariana clinicamente manifesta, mas considerada de alto  risco,  atendido  em ambulatório, duas a três vezes por semana </t>
  </si>
  <si>
    <t xml:space="preserve">Paraparesia/tetraparesia </t>
  </si>
  <si>
    <t xml:space="preserve">Patologia osteomioarticular em dois ou mais membros </t>
  </si>
  <si>
    <t xml:space="preserve">Patologia osteomioarticular em um segmento da coluna </t>
  </si>
  <si>
    <t xml:space="preserve">Patologia osteomioarticular em diferentes segmentos da coluna </t>
  </si>
  <si>
    <t xml:space="preserve">Recuperação funcional pós-operatória ou por imobilização da patologia vertebral </t>
  </si>
  <si>
    <t xml:space="preserve">Procedimentos mesoterápicos (por região anatômica) </t>
  </si>
  <si>
    <t xml:space="preserve">Procedimentos mesoterápicos com calcitonina (qualquer segmento) </t>
  </si>
  <si>
    <t xml:space="preserve">Processos inflamatórios pélvicos </t>
  </si>
  <si>
    <t>Programa de exercício supervisionado com obtenção de eletrocardiograma e/ou saturação de O2 - sessão individual</t>
  </si>
  <si>
    <t>Programa de exercício supervisionado com obtenção de eletrocardiograma e/ou saturação de O2 - sessão coletiva</t>
  </si>
  <si>
    <t>Programa de exercício supervisionado sem obtenção de eletrocardiograma e/ou saturação de O2 - sessão individual</t>
  </si>
  <si>
    <t>Programa de exercício supervisionado sem obtenção de eletrocardiograma e/ou saturação de O2 - sessão coletiva</t>
  </si>
  <si>
    <t xml:space="preserve">Queimados - seguimento ambulatorial para prevenção de seqüelas (por segmento) </t>
  </si>
  <si>
    <t xml:space="preserve">Reabilitação de paciente com endoprótese </t>
  </si>
  <si>
    <t xml:space="preserve">Reabilitação labiríntica (por sessão) </t>
  </si>
  <si>
    <t xml:space="preserve">Recuperação funcional de distúrbios crânio-faciais </t>
  </si>
  <si>
    <t xml:space="preserve">Recuperação funcional pós-operatória ou pós-imobilização gessada de  patologia  osteomioarticular  com complicações neurovasculares afetando um membro </t>
  </si>
  <si>
    <t xml:space="preserve">Recuperação funcional pós-operatória ou pós-imobilização gessada de  patologia  osteomioarticular  com complicações neurovasculares afetando mais de um membro </t>
  </si>
  <si>
    <t xml:space="preserve">Retardo do desenvolvimento psicomotor </t>
  </si>
  <si>
    <t>Seqüelas de traumatismos torácicos e abdominais</t>
  </si>
  <si>
    <t>Seqüelas em politraumatizados (em diferentes segmentos)</t>
  </si>
  <si>
    <t xml:space="preserve">Reabilitação  cardíaca supervisionada. Programa de 12 semanas. Duas a três sessões por semana (por sessão) </t>
  </si>
  <si>
    <t xml:space="preserve">Actinoterapia (por sessão) </t>
  </si>
  <si>
    <t>Cauterização química vesical</t>
  </si>
  <si>
    <t xml:space="preserve">Crioterapia (grupo de até 5 lesões) </t>
  </si>
  <si>
    <t xml:space="preserve">Curativos em geral com anestesia, exceto queimados </t>
  </si>
  <si>
    <t xml:space="preserve">Curativo de extremidades de origem vascular </t>
  </si>
  <si>
    <t xml:space="preserve">Curativos em geral sem anestesia, exceto queimados </t>
  </si>
  <si>
    <t>Sessão de eletroconvulsoterapia (em sala com oxímetro de pulso, monitor de ECG, EEG), sob anestesia</t>
  </si>
  <si>
    <t xml:space="preserve">Sessão de psicoterapia de casal </t>
  </si>
  <si>
    <t xml:space="preserve">Sessão de psicoterapia de grupo (por paciente) </t>
  </si>
  <si>
    <t xml:space="preserve">Sessão de psicoterapia infantil </t>
  </si>
  <si>
    <t xml:space="preserve">Terapia oncológica com altas doses - por dia subseqüente de tratamento </t>
  </si>
  <si>
    <t xml:space="preserve">Terapia oncológica com aplicação de medicamentos por via intracavitária ou intratecal  - por procedimento </t>
  </si>
  <si>
    <t xml:space="preserve">Terapia oncológica com aplicação intra-arterial ou intravenosa de medicamentos em infusão de duração mínima de 6 horas - planejamento e 1º dia de tratamento </t>
  </si>
  <si>
    <t xml:space="preserve">Terapia oncológica com aplicação intra-arterial ou intravenosa de medicamentos em infusão de duração mínima de 6 horas - por dia subseqüente de tratamento </t>
  </si>
  <si>
    <t>Terapia oncológica - por dia subseqüente de tratamento</t>
  </si>
  <si>
    <t xml:space="preserve">Curativo de ouvido (cada) </t>
  </si>
  <si>
    <t>Cateterismo de canais ejaculadores</t>
  </si>
  <si>
    <t>Massagem prostática</t>
  </si>
  <si>
    <t>Pneumoperitônio (por sessão)</t>
  </si>
  <si>
    <t>Pneumotórax artificial</t>
  </si>
  <si>
    <t>Pulsoterapia / terapia imunológica intravenosa (por sessão) - ambulatorial</t>
  </si>
  <si>
    <t>Perícia forense, por psiquiatra forense</t>
  </si>
  <si>
    <t>Perícia psiquiátrica administrativa</t>
  </si>
  <si>
    <t xml:space="preserve">Assistência cardiológica peroperatória em cirurgia geral e em parto (primeira hora) </t>
  </si>
  <si>
    <t xml:space="preserve">Assistência cardiológica peroperatória em cirurgia geral e em parto (horas suplementares) - máximo de 4 horas </t>
  </si>
  <si>
    <t xml:space="preserve">Transplante duplo rim-pâncreas - acompanhamento clínico (pós-operatório até 15 dias) </t>
  </si>
  <si>
    <t xml:space="preserve">Assistência cardiológica no pós-operatório de cirurgia cardíaca (após a alta da UTI) </t>
  </si>
  <si>
    <t xml:space="preserve">Monitorização neurofisiológica intra-operatória </t>
  </si>
  <si>
    <t xml:space="preserve">Potencial evocado intra-operatório - monitorização cirúrgica (PE/IO) </t>
  </si>
  <si>
    <t xml:space="preserve">Assistência fisiátrica respiratória em paciente internado com ventilação mecânica </t>
  </si>
  <si>
    <t>Eletroestimulação do assoalho pélvico e/ou outra técnica de exercícios perineais</t>
  </si>
  <si>
    <t xml:space="preserve">Terapia oncológica com aplicação intra-arterial de medicamentos, em regime de aplicação peroperatória, por meio de cronoinfusor ou perfusor extra-corpórea </t>
  </si>
  <si>
    <t>Pulsoterapia / terapia imunológica intravenosa (por sessão) - hospitalar</t>
  </si>
  <si>
    <t>Alopecia parcial - exérese e sutura</t>
  </si>
  <si>
    <t>Alopecia parcial - rotação de retalho</t>
  </si>
  <si>
    <t>Alopecia parcial - rotação múltipla de retalhos</t>
  </si>
  <si>
    <t xml:space="preserve">Autonomização de retalho - por estágio </t>
  </si>
  <si>
    <t xml:space="preserve">Cauterização química (por grupo de até 5 lesões) </t>
  </si>
  <si>
    <t>Cirurgia micrográfica de Mohs</t>
  </si>
  <si>
    <t>Correção de lipodistrofia braquial, crural ou trocanteriana de membros superiores e inferiores</t>
  </si>
  <si>
    <t xml:space="preserve">Curativo de queimaduras - por unidade topográfica (UT) ambulatorial </t>
  </si>
  <si>
    <t xml:space="preserve">Curativo especial sob anestesia - por unidade topográfica (UT) </t>
  </si>
  <si>
    <t xml:space="preserve">Desbridamento cirúrgico - por unidade topográfica (UT) </t>
  </si>
  <si>
    <t xml:space="preserve">Enxerto composto </t>
  </si>
  <si>
    <t>Escarectomia descompressiva (pele e estruturas profundas) - por unidade topográfica (UT)</t>
  </si>
  <si>
    <t xml:space="preserve">Esfoliação química média (por sessão) </t>
  </si>
  <si>
    <t xml:space="preserve">Esfoliação química profunda (por sessão) </t>
  </si>
  <si>
    <t xml:space="preserve">Esfoliação química superficial (por sessão) </t>
  </si>
  <si>
    <t xml:space="preserve">Exérese de lesão com auto-enxertia </t>
  </si>
  <si>
    <t xml:space="preserve">Exérese e sutura de lesões (circulares ou não) com rotação de retalhos cutâneos </t>
  </si>
  <si>
    <t>Exérese e sutura simples de pequenas lesões - grupo de até 5 lesões</t>
  </si>
  <si>
    <t xml:space="preserve">Exérese tangencial (shaving) - (por grupo de até 5 lesões) </t>
  </si>
  <si>
    <t xml:space="preserve">Extensos ferimentos, cicatrizes ou tumores - exérese e emprego de retalhos cutâneos ou musculares  cruzados (por estágio) </t>
  </si>
  <si>
    <t xml:space="preserve">Extensos ferimentos, cicatrizes ou tumores - exérese e rotação de retalho fasciocutâneo ou axial </t>
  </si>
  <si>
    <t xml:space="preserve">Extensos ferimentos, cicatrizes ou tumores - exérese e rotação de retalhos musculares </t>
  </si>
  <si>
    <t xml:space="preserve">Incisão e drenagem de abscesso, hematoma ou panarício </t>
  </si>
  <si>
    <t>Infiltração  intralesional, cicatricial / hemangiomas - por sessão</t>
  </si>
  <si>
    <t xml:space="preserve">Lasercirurgia (por sessão) </t>
  </si>
  <si>
    <t xml:space="preserve">Plástica em Z ou W </t>
  </si>
  <si>
    <t>Retração cicatricial de zona de flexão e extensão de membros superiores e inferiores - tratamento cirúrgico</t>
  </si>
  <si>
    <t>Retração de aponevrose palmar (Dupuytren) - tratamento cirúrgico</t>
  </si>
  <si>
    <t xml:space="preserve">Sutura de extensos ferimentos com ou sem desbridamento </t>
  </si>
  <si>
    <t xml:space="preserve">Sutura de pequenos ferimentos com ou sem desbridamento </t>
  </si>
  <si>
    <t xml:space="preserve">Tratamento cirúrgico de bridas constrictivas </t>
  </si>
  <si>
    <t xml:space="preserve">Tratamento cirúrgico de grandes hemangiomas </t>
  </si>
  <si>
    <t xml:space="preserve">Tratamento da miiase furunculóide (por lesão) </t>
  </si>
  <si>
    <t>Tratamento de anomalias pilosas a laser/photoderm - por sessão</t>
  </si>
  <si>
    <t xml:space="preserve">Tratamento de escaras ou ulcerações com enxerto de pele </t>
  </si>
  <si>
    <t xml:space="preserve">Tratamento de escaras ou ulcerações com retalhos cutâneos locais </t>
  </si>
  <si>
    <t>Tratamento de lesões cutâneas e vasculares a laser/photoderm - por sessão</t>
  </si>
  <si>
    <t xml:space="preserve">TU partes moles - exérese </t>
  </si>
  <si>
    <t xml:space="preserve">Exérese e sutura de hemangioma, linfangioma ou nevus (por grupo de até 5 lesões) </t>
  </si>
  <si>
    <t>Retalho expandido</t>
  </si>
  <si>
    <t xml:space="preserve">Excisão com plástica de vermelhão </t>
  </si>
  <si>
    <t xml:space="preserve">Excisão com reconstrução à custa de retalhos </t>
  </si>
  <si>
    <t xml:space="preserve">Excisão com reconstrução total </t>
  </si>
  <si>
    <t xml:space="preserve">Excisão em cunha </t>
  </si>
  <si>
    <t>Reconstrução parcial do lábio</t>
  </si>
  <si>
    <t xml:space="preserve">Exérese de tumor e enxerto cutâneo ou mucoso </t>
  </si>
  <si>
    <t xml:space="preserve">Exérese de rânula ou mucocele </t>
  </si>
  <si>
    <t>Tonsilectomia a laser</t>
  </si>
  <si>
    <t>Uvulopalatofaringoplastia por radiofreqüência</t>
  </si>
  <si>
    <t>Ressecção de nasoangiofibroma por videoendoscopia</t>
  </si>
  <si>
    <t xml:space="preserve">Microcirurgia com laser para remoção de lesões malignas </t>
  </si>
  <si>
    <t xml:space="preserve">Microcirurgia com uso de laser para ressecção de lesões benignas </t>
  </si>
  <si>
    <t xml:space="preserve">Microcirurgia para ressecção de papiloma </t>
  </si>
  <si>
    <t xml:space="preserve">Fratura  simples de mandíbula com contenção e bloqueio intermaxilar eventual </t>
  </si>
  <si>
    <t xml:space="preserve">Fratura naso etmóido órbito-etmoidal </t>
  </si>
  <si>
    <t>Fraturas múltiplas de terço médio da face:fixação cirúrgica com síntese óssea, levantamento crânio maxilar e bloqueio intermaxilar</t>
  </si>
  <si>
    <t xml:space="preserve">Retirada dos meios de fixação (na face) </t>
  </si>
  <si>
    <t>Tratamento cirúrgico de anquilose da articulação têmporo mandibular</t>
  </si>
  <si>
    <t>Translocação etmóido orbital para tratamento do hipertelorismo    miocutâneo associado a expansor de tecido - por lado</t>
  </si>
  <si>
    <t xml:space="preserve">Osteoplastias da órbita </t>
  </si>
  <si>
    <t xml:space="preserve">Correção de tumores, cicatrizes ou ferimentos com o auxílio de expansores de tecidos - por estágio </t>
  </si>
  <si>
    <t>Paralisia facial - reanimação com o músculo temporal (região oral) com neurotização</t>
  </si>
  <si>
    <t>Paralisia facial - reanimação com o músculo temporal (região orbital e oral) com neurotização</t>
  </si>
  <si>
    <t xml:space="preserve">Reconstrução com retalhos axiais supra-orbitais e supratrocleares </t>
  </si>
  <si>
    <t xml:space="preserve">Reconstrução com retalhos em VY de pedículo subarterial </t>
  </si>
  <si>
    <t xml:space="preserve">Reconstrução com rotação do músculo temporal </t>
  </si>
  <si>
    <t xml:space="preserve">Exérese de tumor maligno de pele </t>
  </si>
  <si>
    <t xml:space="preserve">Linfadenectomia profunda </t>
  </si>
  <si>
    <t xml:space="preserve">Linfadenectomia superficial </t>
  </si>
  <si>
    <t xml:space="preserve">Ressecção de tumor de corpo carotídeo </t>
  </si>
  <si>
    <t xml:space="preserve">Istmectomia ou nodulectomia </t>
  </si>
  <si>
    <t>Calázio - exérese</t>
  </si>
  <si>
    <t xml:space="preserve">Cantoplastia lateral </t>
  </si>
  <si>
    <t xml:space="preserve">Cantoplastia medial </t>
  </si>
  <si>
    <t>Correção de bolsas palpebrais - unilateral</t>
  </si>
  <si>
    <t xml:space="preserve">Dermatocalaze ou blefarocalaze exérese - unilateral </t>
  </si>
  <si>
    <t xml:space="preserve">Epilação </t>
  </si>
  <si>
    <t>Retração palpebral - correção cirúrgica</t>
  </si>
  <si>
    <t xml:space="preserve">Tarsorrafia </t>
  </si>
  <si>
    <t xml:space="preserve">Telecanto - correção cirúrgica - unilateral </t>
  </si>
  <si>
    <t xml:space="preserve">Triquíase com ou sem enxerto </t>
  </si>
  <si>
    <t>Xantelasma palpebral - exérese - unilateral</t>
  </si>
  <si>
    <t xml:space="preserve">Descompressão de órbita ou nervo ótico </t>
  </si>
  <si>
    <t xml:space="preserve">Exenteração com osteotomia </t>
  </si>
  <si>
    <t xml:space="preserve">Fratura de órbita - redução cirúrgica </t>
  </si>
  <si>
    <t xml:space="preserve">Fratura de órbita - redução cirúrgica e enxerto ósseo </t>
  </si>
  <si>
    <t>Reconstrução parcial de cavidade orbital - por estágio</t>
  </si>
  <si>
    <t xml:space="preserve">Tumor de órbita - exérese </t>
  </si>
  <si>
    <t xml:space="preserve">Enxerto de membrana amniótica </t>
  </si>
  <si>
    <t xml:space="preserve">Infiltração subconjuntival </t>
  </si>
  <si>
    <t xml:space="preserve">Plástica de conjuntiva </t>
  </si>
  <si>
    <t xml:space="preserve">Reconstituição de fundo de saco </t>
  </si>
  <si>
    <t xml:space="preserve">Transplante de limbo </t>
  </si>
  <si>
    <t xml:space="preserve">Tumor de conjuntiva - exérese </t>
  </si>
  <si>
    <t xml:space="preserve">PTK ceratectomia fototerapêutica - monocular </t>
  </si>
  <si>
    <t xml:space="preserve">Recobrimento conjuntival </t>
  </si>
  <si>
    <t xml:space="preserve">Implante de anel intra-estromal </t>
  </si>
  <si>
    <t xml:space="preserve">Fotoablação de superfície convencional - PRK </t>
  </si>
  <si>
    <t xml:space="preserve">Paracentese da câmara anterior </t>
  </si>
  <si>
    <t xml:space="preserve">Reconstrução da câmara anterior </t>
  </si>
  <si>
    <t xml:space="preserve">Remoção de hifema </t>
  </si>
  <si>
    <t xml:space="preserve">Retirada de corpo estranho da câmara anterior </t>
  </si>
  <si>
    <t xml:space="preserve">Endolaser/Endodiatermia </t>
  </si>
  <si>
    <t xml:space="preserve">Infusão de perfluocarbono </t>
  </si>
  <si>
    <t>Retirada de corpo estranho do corpo vítreo</t>
  </si>
  <si>
    <t xml:space="preserve">Troca fluido gasosa </t>
  </si>
  <si>
    <t>Tratamento ocular quimioterápico com antiangiogênico. Uma sessão por mês (por sessão)</t>
  </si>
  <si>
    <t>Exérese de tumor de esclera</t>
  </si>
  <si>
    <t xml:space="preserve">Enucleação ou evisceração com ou sem implante </t>
  </si>
  <si>
    <t xml:space="preserve">Cicloterapia - qualquer técnica </t>
  </si>
  <si>
    <t xml:space="preserve">Drenagem de descolamento de coróide </t>
  </si>
  <si>
    <t xml:space="preserve">Fototrabeculoplastia (laser) </t>
  </si>
  <si>
    <t xml:space="preserve">Sinequiotomia (cirúrgica) </t>
  </si>
  <si>
    <t xml:space="preserve">Biópsia de músculos </t>
  </si>
  <si>
    <t>Estrabismo ciclo vertical/transposição - monocular - tratamento cirúrgico</t>
  </si>
  <si>
    <t>Estrabismo horizontal - monocular - tratamento ciúrgico</t>
  </si>
  <si>
    <t xml:space="preserve">Injeção de toxina botulínica - monocular </t>
  </si>
  <si>
    <t xml:space="preserve">Aplicação de placa radiativa episcleral </t>
  </si>
  <si>
    <t xml:space="preserve">Fotocoagulação (laser) - por sessão  - monocular </t>
  </si>
  <si>
    <t xml:space="preserve">Infusão de gás expansor </t>
  </si>
  <si>
    <t xml:space="preserve">Pancrioterapia periférica </t>
  </si>
  <si>
    <t xml:space="preserve">Remoção de implante episcleral </t>
  </si>
  <si>
    <t>Retinotomia relaxante</t>
  </si>
  <si>
    <t>Reconstituição de pontos lacrimais</t>
  </si>
  <si>
    <t xml:space="preserve">Exérese de tumor com fechamento primário </t>
  </si>
  <si>
    <t>Reconstrução total de orelha (único estágio)</t>
  </si>
  <si>
    <t>Aspiração auricular ou curativo</t>
  </si>
  <si>
    <t xml:space="preserve">Corpos estranhos, pólipos ou biópsia - em consultório </t>
  </si>
  <si>
    <t xml:space="preserve">Pericondrite de pavilhão - tratamento cirúrgico com desbridamento </t>
  </si>
  <si>
    <t xml:space="preserve">Fístula perilinfática - fechamento cirúrgico </t>
  </si>
  <si>
    <t>Paracentese do tímpano - miringotomia, unilateral (em consultório)</t>
  </si>
  <si>
    <t>Paracentese do tímpano, unilateral, em hospital/anest. geral</t>
  </si>
  <si>
    <t>Injeção de drogas intratimpânicas</t>
  </si>
  <si>
    <t>Doença de Meniere - tratamento cirúrgico com ultrassom</t>
  </si>
  <si>
    <t>Corpos estranhos - retirada sob anestesia geral / hospital (nariz)</t>
  </si>
  <si>
    <t>Exérese de tumor nasal por via endoscopica</t>
  </si>
  <si>
    <t>Polipectomia - unilateral (nariz)</t>
  </si>
  <si>
    <t>Turbinoplastia por radiofreqüência</t>
  </si>
  <si>
    <t>Ozena - tratamento cirúrgico por videoendoscopia</t>
  </si>
  <si>
    <t>Perfuração do septo nasal - correção cirúrgica por videoendoscopia</t>
  </si>
  <si>
    <t>Rinosseptoplastia funcional por videoendoscopia</t>
  </si>
  <si>
    <t>Septoplastia por videoendoscopia</t>
  </si>
  <si>
    <t>Fratura de osso próprio de nariz - tratamento conservador</t>
  </si>
  <si>
    <t xml:space="preserve">Angiofibroma - ressecção transmaxilar e/ou transpalatina </t>
  </si>
  <si>
    <t xml:space="preserve">Cisto naso-alveolar e globular - exérese </t>
  </si>
  <si>
    <t>Exérese de tumor com abordagem craniofacial oncológica  seios...(tempo facial)</t>
  </si>
  <si>
    <t>Exérese de tumor de seios paranasais por via endoscopica</t>
  </si>
  <si>
    <t xml:space="preserve">Ressecção de tumor benigno </t>
  </si>
  <si>
    <t>Biópsia de seios paranasais - qualquer via</t>
  </si>
  <si>
    <t>Antrostomia maxilar, etmoidectomia etc a laser (abertura de todas as cavidades paranasais a laser)</t>
  </si>
  <si>
    <t>Antrostomia maxilar intranasal por videoendoscopia</t>
  </si>
  <si>
    <t>Artéria maxilar interna - ligadura transmaxilar por videoendoscopia</t>
  </si>
  <si>
    <t>Sinusotomia esfenoidal por videoendoscopia</t>
  </si>
  <si>
    <t>Sinusotomia frontal intranasal por videoendoscopia</t>
  </si>
  <si>
    <t>Costectomia</t>
  </si>
  <si>
    <t xml:space="preserve">Mobilização de retalhos musculares ou do omento </t>
  </si>
  <si>
    <t>Correção de deformidades da parede torácica por vídeo</t>
  </si>
  <si>
    <t>Vídeo para procedimentos sobre a coluna vertebral</t>
  </si>
  <si>
    <t xml:space="preserve">Correção de inversão papilar - unilateral </t>
  </si>
  <si>
    <t xml:space="preserve">Exérese de nódulo </t>
  </si>
  <si>
    <t xml:space="preserve">Ginecomastia - unilateral </t>
  </si>
  <si>
    <t>Correção da hipertrofia mamária - unilateral</t>
  </si>
  <si>
    <t xml:space="preserve">Punção ou biópsia percutânea de agulha fina - por nódulo (máximo de 3 nódulos por mama) </t>
  </si>
  <si>
    <t xml:space="preserve">Quadrantectomia - Ressecção segmentar </t>
  </si>
  <si>
    <t xml:space="preserve">Ressecção do linfonodo sentinela / torácica lateral </t>
  </si>
  <si>
    <t xml:space="preserve">Retirada da válvula após colocação de expansor permanente </t>
  </si>
  <si>
    <t xml:space="preserve">Substituição de prótese </t>
  </si>
  <si>
    <t xml:space="preserve">Abdominal ou hipogástrico - transplantes cutâneos </t>
  </si>
  <si>
    <t xml:space="preserve">Antebraço  - transplantes cutâneos </t>
  </si>
  <si>
    <t xml:space="preserve">Axilar - transplantes cutâneos </t>
  </si>
  <si>
    <t xml:space="preserve">Couro cabeludo - transplantes cutâneos </t>
  </si>
  <si>
    <t xml:space="preserve">Deltopeitoral - transplantes cutâneos </t>
  </si>
  <si>
    <t xml:space="preserve">Digitais (da face volar e látero-cubital dos dedos médio e anular da mão) - transplantes cutâneos </t>
  </si>
  <si>
    <t xml:space="preserve">Digital do hallux - transplantes cutâneos </t>
  </si>
  <si>
    <t xml:space="preserve">Dorsal do pé - transplantes cutâneos </t>
  </si>
  <si>
    <t xml:space="preserve">Escapular - transplantes cutâneos </t>
  </si>
  <si>
    <t xml:space="preserve">Femoral - transplantes cutâneos </t>
  </si>
  <si>
    <t xml:space="preserve">Fossa poplítea - transplantes cutâneos </t>
  </si>
  <si>
    <t xml:space="preserve">Inguino-cural - transplantes cutâneos </t>
  </si>
  <si>
    <t xml:space="preserve">Intercostal - transplantes cutâneos </t>
  </si>
  <si>
    <t xml:space="preserve">Interdigital da 1a comissura dos dedos do pé - transplantes cutâneos </t>
  </si>
  <si>
    <t xml:space="preserve">Temporal </t>
  </si>
  <si>
    <t xml:space="preserve">Transplante cutâneo sem microanastomose, ilha neurovascular </t>
  </si>
  <si>
    <t xml:space="preserve">Grande dorsal (latissimus dorsi) </t>
  </si>
  <si>
    <t xml:space="preserve">Grande glúteo (gluteus maximus) </t>
  </si>
  <si>
    <t xml:space="preserve">Reto abdominal (rectus abdominis) </t>
  </si>
  <si>
    <t xml:space="preserve">Reto interno (gracilis) </t>
  </si>
  <si>
    <t xml:space="preserve">Serrato maior (serratus) </t>
  </si>
  <si>
    <t xml:space="preserve">Trapézio (trapezius) </t>
  </si>
  <si>
    <t xml:space="preserve">Extensor comum dos dedos (extensor digitorum longus) </t>
  </si>
  <si>
    <t xml:space="preserve">Extensor próprio do dedo gordo (extensor hallucis longus) </t>
  </si>
  <si>
    <t xml:space="preserve">Flexor curto plantar (flexor digitorum brevis) </t>
  </si>
  <si>
    <t xml:space="preserve">Músculo pédio (extensor digitorum brevis) </t>
  </si>
  <si>
    <t>Os músculos latissimus dorsi,gracilis,rectus femoris,tensor fascia lata,flexor digitorum brevis, quando transplantados com sua inervação e praticada a microneurorrafia com finalidade de restaurar função e sensibilidade, serão considerados retalhos neurova</t>
  </si>
  <si>
    <t xml:space="preserve">Primeiro radial externo (extensor carpi radialis longus) </t>
  </si>
  <si>
    <t xml:space="preserve">Reto anterior (rectus femoris) </t>
  </si>
  <si>
    <t xml:space="preserve">Sartório (sartorius) </t>
  </si>
  <si>
    <t xml:space="preserve">Semimembranoso (semimembranosus) </t>
  </si>
  <si>
    <t xml:space="preserve">Costela </t>
  </si>
  <si>
    <t xml:space="preserve">Ilíaco </t>
  </si>
  <si>
    <t xml:space="preserve">Osteocutâneos de costela </t>
  </si>
  <si>
    <t xml:space="preserve">Osteomusculocutâneo de costela </t>
  </si>
  <si>
    <t xml:space="preserve">Outros transplantes ósseos e osteomusculocutâneos </t>
  </si>
  <si>
    <t xml:space="preserve">Autotransplante de dois retalhos  musculares combinados, isolados e associados entre si, ligados por um único pedículo </t>
  </si>
  <si>
    <t xml:space="preserve">Autotransplante de dois retalhos cutâneos combinados, isolados e associados entre si, ligados por um único pedículo vascular </t>
  </si>
  <si>
    <t xml:space="preserve">Autotransplante de dois retalhos, um cutâneo combinado a retalho osteomuscular, isolados e associados entre sí, ligados por um único pedículo vascular </t>
  </si>
  <si>
    <t xml:space="preserve">Autotransplante de outros retalhos,  isolados  entre  si, e associados mediante um único pedículo vascular comuns aos retalhos </t>
  </si>
  <si>
    <t xml:space="preserve">Reimplante de segmentos distais do membro superior, com ressecção segmentar </t>
  </si>
  <si>
    <t xml:space="preserve">Reimplante do membro inferior do pé até o terço médio da perna </t>
  </si>
  <si>
    <t xml:space="preserve">Tração cutânea </t>
  </si>
  <si>
    <t xml:space="preserve">Retirada de fios ou pinos metálicos transósseos </t>
  </si>
  <si>
    <t xml:space="preserve">Retirada de fios, pinos, parafusos ou hastes metálicas intra-ósseas </t>
  </si>
  <si>
    <t xml:space="preserve">Retirada de placas </t>
  </si>
  <si>
    <t xml:space="preserve">Retirada de próteses de substituição de pequenas articulações </t>
  </si>
  <si>
    <t xml:space="preserve">Retirada de fixadores externos </t>
  </si>
  <si>
    <t xml:space="preserve">Imobilização de membro inferior </t>
  </si>
  <si>
    <t xml:space="preserve">Imobilização de membro superior </t>
  </si>
  <si>
    <t xml:space="preserve">Spica-gessada </t>
  </si>
  <si>
    <t>Punção articular diagnóstica ou terapêutica (infiltração) - orientada ou não por método de imagem</t>
  </si>
  <si>
    <t>Punção extra-articular diagnóstica ou terapêutica (infiltração/agulhamento seco) - orientada ou não por método de imagem</t>
  </si>
  <si>
    <t>Cirurgia de coluna por via endoscópica</t>
  </si>
  <si>
    <t xml:space="preserve">Retirada de corpo estranho - tratamento cirúrgico </t>
  </si>
  <si>
    <t xml:space="preserve">Retirada de material de síntese - tratamento cirúrgico </t>
  </si>
  <si>
    <t>Tratamento cirúrgico do disrafismo espinhal</t>
  </si>
  <si>
    <t>Tratamento pré-natal dos disrafismos espinhais</t>
  </si>
  <si>
    <t>Fratura de coluna com gesso - tratamento conservador</t>
  </si>
  <si>
    <t>Radicultomia</t>
  </si>
  <si>
    <t>Fraturas e/ou luxações e/ou avulsões - redução incruenta - em articulação escápulo-umeral e cintura escapular</t>
  </si>
  <si>
    <t>Fraturas e/ou luxações e/ou avulsões - tratamento cirúrgico - em articulação escápulo-umeral e cintura escapular</t>
  </si>
  <si>
    <t>Luxações crônicas inveteradas e recidivantes - tratamento cirúrgico - em articulação escápulo-umeral e cintura escapular</t>
  </si>
  <si>
    <t>Fratura de clavícula ou escápula - tratamento conservador</t>
  </si>
  <si>
    <t xml:space="preserve">Fraturas e pseudartroses - fixador externo - tratamento cirúrgico </t>
  </si>
  <si>
    <t xml:space="preserve">Pseudartroses, osteotomias, alongamentos/encurtamentos - tratamento cirúrgico </t>
  </si>
  <si>
    <t>Osteomielite de úmero - tratamento incruento</t>
  </si>
  <si>
    <t xml:space="preserve">Artrodese - tratamento cirúrgico </t>
  </si>
  <si>
    <t xml:space="preserve">Artroplastia com implante - tratamento cirúrgico </t>
  </si>
  <si>
    <t xml:space="preserve">Artroplastias sem implante - tratamento cirúrgico </t>
  </si>
  <si>
    <t xml:space="preserve">Fraturas e ou luxações - redução incruenta </t>
  </si>
  <si>
    <t xml:space="preserve">Lesões ligamentares - redução incruenta </t>
  </si>
  <si>
    <t xml:space="preserve">Tendinites, sinovites e artrites - tratamento cirúrgico </t>
  </si>
  <si>
    <t xml:space="preserve">Fratura e/ou luxações (incluindo descolamento epifisário cotovelo-punho) - tratamento cirúrgico </t>
  </si>
  <si>
    <t xml:space="preserve">Pseudartroses e ou osteotomias - tratamento cirúrgico </t>
  </si>
  <si>
    <t>Ressecção da cabeça do rádio e/ ou da extremidade distal ulna - tratamento cirúrgico</t>
  </si>
  <si>
    <t xml:space="preserve">Artrotomia - tratamento cirúrgico </t>
  </si>
  <si>
    <t>Fratura e/ou luxação de punho - tratamento conservador</t>
  </si>
  <si>
    <t xml:space="preserve">Fraturas - fixador externo </t>
  </si>
  <si>
    <t>Fratura e/ou luxação de carpo - tratamento conservador</t>
  </si>
  <si>
    <t xml:space="preserve">Pseudartroses - tratamento cirúrgico </t>
  </si>
  <si>
    <t>Fratura de metacarpiano - tratamento conservador</t>
  </si>
  <si>
    <t>Fraturas de falanges ou metacarpianos - tratamento cirúrgico c/ fixação</t>
  </si>
  <si>
    <t xml:space="preserve">Fraturas e/ou luxações de falanges (interfalangeanas) - redução incruenta </t>
  </si>
  <si>
    <t>Reimplante de dois dedos da mão</t>
  </si>
  <si>
    <t xml:space="preserve">Revascularização  do  polegar  ou  outro  dedo </t>
  </si>
  <si>
    <t xml:space="preserve">Sindactilia de 2 dígitos - tratamento cirúrgico </t>
  </si>
  <si>
    <t>Fratura de pelve sem aparelho pelve-podálico - tratamento conservador</t>
  </si>
  <si>
    <t>Fratura e/ou luxação de anel pélvico - tratamento conservador</t>
  </si>
  <si>
    <t>Fratura ou disjunção ao nível da pelve - tratamento conservador com gesso</t>
  </si>
  <si>
    <t>Fratura ou disjunção ao nível da pelve - tratamento conservador sem gesso</t>
  </si>
  <si>
    <t>Epifisiodese c/ abaixamento do grande trocanter - tratamento cirúrgico</t>
  </si>
  <si>
    <t>Fratura de fêmur - tratamento conservador com gesso</t>
  </si>
  <si>
    <t>Fratura de extremidade superior do fêmur ou cavidade cotilóide - tratamento conservador com gesso</t>
  </si>
  <si>
    <t>Lesões intrínsecas  de  joelho  (lesões  condrais,  osteocondrite dissecante, plica patológica, corpos livres, artrofitose.) - tratamento cirúrgico</t>
  </si>
  <si>
    <t>Transplantes homólogos ao nível do joelho - tratamento cirúrgico</t>
  </si>
  <si>
    <t xml:space="preserve">Tratamento cirúrgico de luxações / artrodese / contraturas com fixador externo </t>
  </si>
  <si>
    <t>Bolsa pré-patelar - ressecção</t>
  </si>
  <si>
    <t xml:space="preserve">Alongamento / transporte ósseo / pseudoartrose com fixador externo </t>
  </si>
  <si>
    <t>Epifisiodese de tíbia / fíbula - tratamento cirúrgico</t>
  </si>
  <si>
    <t>Fraturas de fíbula - (inclui descolamento epifisário) - redução incruenta</t>
  </si>
  <si>
    <t>Fratura de dois ossos da perna - tratamento conservador</t>
  </si>
  <si>
    <t>Fraturas / pseudartroses / artroses ao nível do tornozelo com fixador externo dinâmico - tratamento cirúrgico</t>
  </si>
  <si>
    <t>Pseudartroses ou osteotomias ao nível do tornozelo - tratamento cirúrgico</t>
  </si>
  <si>
    <t>Tratamento cirúrgico da sindactilia complexa e /ou múltipla</t>
  </si>
  <si>
    <t>Terapia por ondas de choque extracorpórea em partes moles - acompanhamento 1ª aplicação</t>
  </si>
  <si>
    <t>Terapia por ondas de choque extracorpórea em partes moles - acompanhamento reaplicações</t>
  </si>
  <si>
    <t>Lesões músculo tendinosas - tratamento incruento</t>
  </si>
  <si>
    <t>Rotura de tendão de aquiles - tratamento conservador</t>
  </si>
  <si>
    <t>Ressecção da lesão com cimentação e osteosíntese</t>
  </si>
  <si>
    <t>Revisão de endoprótese</t>
  </si>
  <si>
    <t>Terapia por ondas de choque extracorpórea em partes ósseas - acompanhamento 1ª aplicação</t>
  </si>
  <si>
    <t>Terapia por ondas de choque extracorpórea em partes ósseas - acompanhamento reaplicações</t>
  </si>
  <si>
    <t xml:space="preserve">Sinovectomia parcial ou subtotal </t>
  </si>
  <si>
    <t xml:space="preserve">Osteocondroplastia – estabilização, ressecção e/ou plastia # </t>
  </si>
  <si>
    <t xml:space="preserve">Meniscectomia - um menisco - procedimento videoartroscópico em joelho </t>
  </si>
  <si>
    <t xml:space="preserve">Fratura com redução e/ou estabilização da superfície articular - um compartimento # </t>
  </si>
  <si>
    <t xml:space="preserve">Tratamento cirúrgico da artrofibrose # </t>
  </si>
  <si>
    <t xml:space="preserve">Instabilidade femoro-patelar, release lateral da patela, retencionamento, reforço ou reconstrução do ligamento patelo-femoral medial # </t>
  </si>
  <si>
    <t>Sinovectomia total - procedimento videoartroscópico em tornozelo</t>
  </si>
  <si>
    <t>Fraturas – redução e estabilização de cada superfície</t>
  </si>
  <si>
    <t>Sinovectomia tota</t>
  </si>
  <si>
    <t xml:space="preserve">Instabilidade multidirecional </t>
  </si>
  <si>
    <t xml:space="preserve">Tenotomia da porção longa do bíceps </t>
  </si>
  <si>
    <t>Osteocondroplastia – estabilização, ressecção e/ou plastia (enxertia) #</t>
  </si>
  <si>
    <t xml:space="preserve">Reconstrução, retencionamento ou reforço de ligamento # </t>
  </si>
  <si>
    <t>Osteocondroplastia – estabilização, ressecção e/ou plastia (enxertia)</t>
  </si>
  <si>
    <t>Fraturas -redução e estabilização de cada superfície</t>
  </si>
  <si>
    <t>Túnel do carpo – descompressão</t>
  </si>
  <si>
    <t xml:space="preserve">Desbridamento do labrum ou ligamento redondo com ou sem condroplastia </t>
  </si>
  <si>
    <t xml:space="preserve">Condroplastia com sutura labral </t>
  </si>
  <si>
    <t>Colocação de órtose traqueal, traqueobrônquica ou brônquica, por via endoscópica (tubo de silicone ou metálico)</t>
  </si>
  <si>
    <t xml:space="preserve">Segmentectomia (qualquer técnica) </t>
  </si>
  <si>
    <t>Cirurgia redutora do volume pulmonar unilateral  por videotoracoscopia</t>
  </si>
  <si>
    <t>Correção de fístula bronco-pleural por videotoracoscopia</t>
  </si>
  <si>
    <t xml:space="preserve">Segmentectomia por videotoracoscopia </t>
  </si>
  <si>
    <t>Biópsia transcutânea de pulmão por agulha</t>
  </si>
  <si>
    <t xml:space="preserve">Biópsia percutânea de pleura por agulha </t>
  </si>
  <si>
    <t>Ligadura do ducto-torácico (qualquer via)</t>
  </si>
  <si>
    <t>Ligadura de artérias brônquicas para controle de hemoptise por vídeo</t>
  </si>
  <si>
    <t>Ligadura de ducto-torácico por vídeo</t>
  </si>
  <si>
    <t>Tratamento da mediastinite por vídeo</t>
  </si>
  <si>
    <t>Implante de marca-passo diafragmático definitivo</t>
  </si>
  <si>
    <t>Hérnia diafragmática – tratamento cirúrgico por vídeo</t>
  </si>
  <si>
    <t xml:space="preserve">Confecção de bandagem da artéria pulmonar </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</si>
  <si>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</si>
  <si>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</si>
  <si>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</si>
  <si>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</si>
  <si>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</si>
  <si>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 xml:space="preserve">Plastia valvar </t>
  </si>
  <si>
    <t xml:space="preserve">Troca valvar </t>
  </si>
  <si>
    <t xml:space="preserve">Aneurismectomia de VE </t>
  </si>
  <si>
    <t xml:space="preserve">Revascularização do miocárdio </t>
  </si>
  <si>
    <t xml:space="preserve">Ventriculectomia parcial - em coronariopatias </t>
  </si>
  <si>
    <t xml:space="preserve">Implante de desfibrilador interno, placas e eletrodos </t>
  </si>
  <si>
    <t xml:space="preserve">Instalação de marca-passo epimiocárdio temporário </t>
  </si>
  <si>
    <t xml:space="preserve">Implante de marca-passo temporário à beira do leito </t>
  </si>
  <si>
    <t xml:space="preserve">Recolocação de eletrodo / gerador com ou sem troca de unidades </t>
  </si>
  <si>
    <t xml:space="preserve">Retirada do sistema (não aplicável na troca do gerador) </t>
  </si>
  <si>
    <t xml:space="preserve">Troca de gerador </t>
  </si>
  <si>
    <t xml:space="preserve">Implante de marca-passo monocameral (gerador + eletrodo atrial ou ventricular)  </t>
  </si>
  <si>
    <t xml:space="preserve">Implante de marca-passo bicameral (gerador + eletrodo atrial e ventricular) </t>
  </si>
  <si>
    <t xml:space="preserve">Remoção de cabo-eletrodo de marcapasso e/ou cárdio-desfibrilador implantável com auxílio de dilatador mecânico, laser ou radiofrequência </t>
  </si>
  <si>
    <t xml:space="preserve">Colocação de stent na aorta sem CEC </t>
  </si>
  <si>
    <t xml:space="preserve">Instalação do circuíto de circulação extracorpórea convencional </t>
  </si>
  <si>
    <t xml:space="preserve">Instalação do circuíto de circulação extracorpórea em crianças de baixo peso (10 kg) </t>
  </si>
  <si>
    <t xml:space="preserve">Derivação cavo-atrial </t>
  </si>
  <si>
    <t>Perfusionista - em procedimentos cardíacos</t>
  </si>
  <si>
    <t xml:space="preserve">Aneurisma de aorta abdominal infra-renal </t>
  </si>
  <si>
    <t xml:space="preserve">Aneurisma de aorta abdominal supra-renal </t>
  </si>
  <si>
    <t xml:space="preserve">Aneurisma de aorta-torácica </t>
  </si>
  <si>
    <t xml:space="preserve">Aneurisma de axilar, femoral, poplítea </t>
  </si>
  <si>
    <t xml:space="preserve">Aneurismas torácicos ou tóraco-abdominais </t>
  </si>
  <si>
    <t xml:space="preserve">Artéria hipogástrica - unilateral - qualquer técnica </t>
  </si>
  <si>
    <t xml:space="preserve">Artéria mesentérica inferior - qualquer técnica </t>
  </si>
  <si>
    <t xml:space="preserve">Artéria mesentérica superior - qualquer técnica </t>
  </si>
  <si>
    <t xml:space="preserve">Artéria renal bilateral revascularização </t>
  </si>
  <si>
    <t xml:space="preserve">Ligadura de carótida ou ramos </t>
  </si>
  <si>
    <t xml:space="preserve">Ponte aorto-bifemoral </t>
  </si>
  <si>
    <t xml:space="preserve">Ponte aorto-biilíaca </t>
  </si>
  <si>
    <t xml:space="preserve">Ponte aorto-femoral - unilateral </t>
  </si>
  <si>
    <t xml:space="preserve">Ponte aorto-ilíaca - unilateral </t>
  </si>
  <si>
    <t xml:space="preserve">Ponte axilo-bifemoral </t>
  </si>
  <si>
    <t xml:space="preserve">Ponte distal </t>
  </si>
  <si>
    <t xml:space="preserve">Ponte fêmoro-femoral cruzada </t>
  </si>
  <si>
    <t xml:space="preserve">Ponte fêmoro-femoral ipsilateral </t>
  </si>
  <si>
    <t xml:space="preserve">Pontes transcervicais - qualquer tipo </t>
  </si>
  <si>
    <t xml:space="preserve">Preparo de veia autóloga para remendos vasculares </t>
  </si>
  <si>
    <t>Revascularização aorto-femoral-unilateral</t>
  </si>
  <si>
    <t xml:space="preserve">Tratamento cirúrgico da isquemia cerebral </t>
  </si>
  <si>
    <t xml:space="preserve">Cura cirúrgica de hipertensão portal - qualquer tipo </t>
  </si>
  <si>
    <t>Escleroterapia de veias - por sessão</t>
  </si>
  <si>
    <t xml:space="preserve">Fulguração de telangiectasias (por grupo) </t>
  </si>
  <si>
    <t xml:space="preserve">Trombectomia venosa </t>
  </si>
  <si>
    <t xml:space="preserve">Varizes - tratamento cirúrgico de dois membros </t>
  </si>
  <si>
    <t>Varizes - ressecção de colaterais com anestesia local em consultório / ambulatório</t>
  </si>
  <si>
    <t xml:space="preserve">Fístula arteriovenosa - com enxerto </t>
  </si>
  <si>
    <t xml:space="preserve">Fístula arteriovenosa congênita - reintervenção </t>
  </si>
  <si>
    <t xml:space="preserve">Fístula arteriovenosa congênita - correção cirúrgica radical </t>
  </si>
  <si>
    <t xml:space="preserve">Fístula arteriovenosa congênita para redução de fluxo </t>
  </si>
  <si>
    <t xml:space="preserve">Fístula arteriovenosa dos grandes vasos intratorácicos </t>
  </si>
  <si>
    <t xml:space="preserve">Fístula arteriovenosa dos membros </t>
  </si>
  <si>
    <t xml:space="preserve">Aneurisma roto ou trombosado de aorta abdominal abaixo da artéria renal </t>
  </si>
  <si>
    <t xml:space="preserve">Aneurismas rotos ou trombosados - outros </t>
  </si>
  <si>
    <t xml:space="preserve">Aneurismas rotos ou trombosados de artérias viscerais </t>
  </si>
  <si>
    <t xml:space="preserve">Aneurismas rotos ou trombosados de axilar, femoral, poplítea </t>
  </si>
  <si>
    <t>Embolectomia ou trombo - embolectomia arterial</t>
  </si>
  <si>
    <t xml:space="preserve">Exploração vascular em traumas de outros segmentos </t>
  </si>
  <si>
    <t xml:space="preserve">Exploração vascular em traumas torácicos e abdominais </t>
  </si>
  <si>
    <t>Lesões vasculares cervicais e cérvico torácicas</t>
  </si>
  <si>
    <t xml:space="preserve">Lesões vasculares de membro inferior ou superior-unilateral </t>
  </si>
  <si>
    <t xml:space="preserve">Lesões vasculares intra-abdominais </t>
  </si>
  <si>
    <t>Avaliação da viabilidade miocárdica por cateter</t>
  </si>
  <si>
    <t xml:space="preserve">Estudo eletrofisiológico - mapeamento eletro-eletrônico tridimensional - do sistema de condução com ou sem ação farmacológica </t>
  </si>
  <si>
    <t>Estudo hemodinâmico das cardiopatias congênitas  estruturalmente  complexas (menos: CIA, CIV, PCA, Co, AO, estenose aórtica e pulmonar isoladas)</t>
  </si>
  <si>
    <t xml:space="preserve">Estudo ultra-sonográfico intravascular </t>
  </si>
  <si>
    <t xml:space="preserve">Teste de avaliação do limiar de fibrilação ventricular </t>
  </si>
  <si>
    <t xml:space="preserve">Ablação de circuito arritmogênico por cateter de radiofreqüência </t>
  </si>
  <si>
    <t xml:space="preserve">Angioplastia transluminal percutânea de múltiplos vasos, com implante de stent </t>
  </si>
  <si>
    <t xml:space="preserve">Angioplastia transluminal percutânea por balão (1 vaso) </t>
  </si>
  <si>
    <t xml:space="preserve">Emboloterapia </t>
  </si>
  <si>
    <t xml:space="preserve">Implante de prótese intravascular na aorta/pulmonar ou ramos com ou sem angioplastia </t>
  </si>
  <si>
    <t xml:space="preserve">Infusão seletiva intravascular de enzimas trombolíticas </t>
  </si>
  <si>
    <t xml:space="preserve">Oclusão percutânea de fístula e/ou conexões sistêmico pulmonares </t>
  </si>
  <si>
    <t xml:space="preserve">Punção saco pericárdico com introdução de cateter multipolar no espaço pericárdico </t>
  </si>
  <si>
    <t xml:space="preserve">Punção transeptal com introdução de cateter multipolar nas camaras esquerdas e/ou veias pulmonares </t>
  </si>
  <si>
    <t>Radiação ou antiproliferação intracoronária</t>
  </si>
  <si>
    <t xml:space="preserve">Recanalização arterial no IAM - angioplastia primária - com implante de stent com ou sem suporte circulatório (balão intra-órtico) </t>
  </si>
  <si>
    <t xml:space="preserve">Recanalização mecânica do IAM (angioplastia primária com balão) </t>
  </si>
  <si>
    <t xml:space="preserve">Redução miocárdica por infusão seletiva de drogas </t>
  </si>
  <si>
    <t xml:space="preserve">Retirada percutânea de corpos estranhos vasculares </t>
  </si>
  <si>
    <t>Revascularização transmiocárdica percutânea</t>
  </si>
  <si>
    <t xml:space="preserve">Tratamento percutâneo do aneurisma/dissecção da aorta </t>
  </si>
  <si>
    <t xml:space="preserve">Valvoplastia percutânea por via transeptal </t>
  </si>
  <si>
    <t xml:space="preserve">Angioplastia transluminal percutânea de bifurcação e de tronco com implante de stent </t>
  </si>
  <si>
    <t>Ateromectomia rotacional, direcional, extracional ou uso de laser coronariano com ou sem angioplastia por balão, com ou sem implante de stent</t>
  </si>
  <si>
    <t>Procedimento terapêutico nas cardiopatias congênitas, exceto atriosseptostomia</t>
  </si>
  <si>
    <t xml:space="preserve">Instalação de cateter para monitorização hemodinâmica à beira do leito (Swan-Ganz) </t>
  </si>
  <si>
    <t xml:space="preserve">Instalação de circuito para assistência mecânica circulatória prolongada (toracotomia) </t>
  </si>
  <si>
    <t xml:space="preserve">Manutenção de circuito para assistência mecânica circulatória prolongada - período de 6 horas </t>
  </si>
  <si>
    <t xml:space="preserve">Dissecção de vaso umbilical com colocação de cateter </t>
  </si>
  <si>
    <t xml:space="preserve">Dissecção de veia em RN ou lactente </t>
  </si>
  <si>
    <t xml:space="preserve">Confecção de fístula AV para hemodiálise </t>
  </si>
  <si>
    <t xml:space="preserve">Anastomose linfovenosa </t>
  </si>
  <si>
    <t xml:space="preserve">Doenca de Hodgkin - estadiamento cirúrgico </t>
  </si>
  <si>
    <t xml:space="preserve">Punção biópsia ganglionar </t>
  </si>
  <si>
    <t xml:space="preserve">Linfedema - ressecção parcial </t>
  </si>
  <si>
    <t xml:space="preserve">Hipotermia profunda com ou sem parada circulatória total </t>
  </si>
  <si>
    <t>Cardiomioplastia</t>
  </si>
  <si>
    <t xml:space="preserve">Autotransplante com microcirurgia </t>
  </si>
  <si>
    <t>Esofagectomia distal com ou sem toracotomia por videolaparoscopia</t>
  </si>
  <si>
    <t>Tratamento cirúrgico das varizes esofágicas por videolaparoscopia</t>
  </si>
  <si>
    <t>Tratamento cirúrgico do divertículo esofágico por videotoracoscopia</t>
  </si>
  <si>
    <t xml:space="preserve">Membrana antral - tratamento cirúrgico </t>
  </si>
  <si>
    <t>Conversão de anastomose gastrojejunal por videolaparoscopia</t>
  </si>
  <si>
    <t>Gastroenteroanastomose por videolaparoscopia</t>
  </si>
  <si>
    <t>Gastrotomia para retirada de CE ou lesão isolada por videolaparoscopia</t>
  </si>
  <si>
    <t>Vagotomia gástrica proximal ou superseletiva com duodenoplastia (operação de drenagem) por videolaparoscopia</t>
  </si>
  <si>
    <t xml:space="preserve">Cirurgia de abaixamento (qualquer técnica) </t>
  </si>
  <si>
    <t>Entero-anastomose  (qualquer segmento)</t>
  </si>
  <si>
    <t>Enteropexia (qualquer segmento)</t>
  </si>
  <si>
    <t>Esvaziamento pélvico anterior ou posterior - procedimento cirúrgico</t>
  </si>
  <si>
    <t>Esvaziamento pélvico total - procedimento cirurgico</t>
  </si>
  <si>
    <t xml:space="preserve">Cirurgia de abaixamento por videolaparoscopia </t>
  </si>
  <si>
    <t>Entero-anastomose (qualque segmento) por videolaparoscopia</t>
  </si>
  <si>
    <t>Megacólon congênito - tratamento cirúrgico por videolaparoscopia</t>
  </si>
  <si>
    <t>Pâncreas anular - tratamento cirúrgico por videolaparoscopia</t>
  </si>
  <si>
    <t>Perfuração duodenal ou delgado - tratamento cirúrgico por videolaparoscopia</t>
  </si>
  <si>
    <t>Piloromiotomia por videolaparoscopia</t>
  </si>
  <si>
    <t>Abscesso isquio-retal - drenagem</t>
  </si>
  <si>
    <t xml:space="preserve">Excisão de plicoma </t>
  </si>
  <si>
    <t>Hemorróidas - fotocoagulação com raio infravermelho (por sessão)</t>
  </si>
  <si>
    <t>Prolapso retal - tratamento cirúrgico</t>
  </si>
  <si>
    <t>Reconstituição de esfincter anal por plástica muscular (qualquer técnica)</t>
  </si>
  <si>
    <t>Tratamento cirúrgico de retocele (colpoperineoplastia posterior)</t>
  </si>
  <si>
    <t xml:space="preserve">Esfincterotomia </t>
  </si>
  <si>
    <t>Abscesso hepático - drenagem cirúrgica</t>
  </si>
  <si>
    <t>Alcoolização percutânea dirigida de tumor hepático por videolaparoscopia</t>
  </si>
  <si>
    <t>Desconexão ázigos - portal sem esplenectomia por videolaparoscopia</t>
  </si>
  <si>
    <t>Hepatorrafia complexa com lesão de estruturas vasculares biliares por videolaparoscopia</t>
  </si>
  <si>
    <t>Hepatorrafia por videolaparoscopia</t>
  </si>
  <si>
    <t>Lobectomia hepática direita por videolaparoscopia</t>
  </si>
  <si>
    <t>Lobectomia hepática esquerda por videolaparoscopia</t>
  </si>
  <si>
    <t>Punção hepática para drenagem de abcessos por videolaparoscopia</t>
  </si>
  <si>
    <t>Radioablação / termoablação de tumores hepáticos por videolaparoscopia</t>
  </si>
  <si>
    <t>Cisto pancreático - cistojejunoanastomose - tratamento cirúrgico</t>
  </si>
  <si>
    <t>Cisto pancreático - gastroanastomose - tratamento cirúrgico</t>
  </si>
  <si>
    <t>Biópsia de pâncreas por videolaparoscopia</t>
  </si>
  <si>
    <t>Esplenorrafia por videolaparoscopia</t>
  </si>
  <si>
    <t>Diálise peritoneal automática (APD) - tratamento (agudo ou crônico)</t>
  </si>
  <si>
    <t>Epiploplastia por videolaparoscopia</t>
  </si>
  <si>
    <t>Diálise peritoneal automática por mês (agudo ou crônico)</t>
  </si>
  <si>
    <t>Hérnia inguinal encarcerada em RN ou lactente - tratamento cirúrgico</t>
  </si>
  <si>
    <t>Herniorrafia com ressecção intestinal - estrangulada - por videolaparoscopia</t>
  </si>
  <si>
    <t>Marsupialização laparoscópica de cisto renal unilateral</t>
  </si>
  <si>
    <t>Biópsia renal laparoscópica unilateral</t>
  </si>
  <si>
    <t>Cisto de supra-renal - tratamento cirúrgico</t>
  </si>
  <si>
    <t>Colocação ureteroscópica de duplo J - unilateral</t>
  </si>
  <si>
    <t>Reimplante ureterointestinal - uni ou bilateral</t>
  </si>
  <si>
    <t>Reimplante ureteral por via extra ou intravesical - unilateral</t>
  </si>
  <si>
    <t>Retirada endoscópica de cálculo de ureter - unilateral</t>
  </si>
  <si>
    <t>Ureterolitotomia laparoscópica unilateral</t>
  </si>
  <si>
    <t>Ureterólise laparoscópica unilateral</t>
  </si>
  <si>
    <t>Ureteroplastia laparoscópica unilateral</t>
  </si>
  <si>
    <t>Ureteroenterostomia cutânea - unilateral</t>
  </si>
  <si>
    <t>Ureterolitotripsia transureteroscópica</t>
  </si>
  <si>
    <t>Refluxo vésico-ureteral - tratamento endoscópico - unilateral</t>
  </si>
  <si>
    <t>Bexiga psóica - tratamento cirúrgico</t>
  </si>
  <si>
    <t>Correção laparoscópica de incontinência urinária</t>
  </si>
  <si>
    <t>Neobexiga laparoscópica</t>
  </si>
  <si>
    <t>Diverticulectomia vesical laparoscópica</t>
  </si>
  <si>
    <t>Colo vesical - ressecção cirúrgica</t>
  </si>
  <si>
    <t>Tumor vesical, ressecção a céu aberto</t>
  </si>
  <si>
    <t>Incontinência urinária masculina - tratamento cirúrgico (exclui implante de esfincter artificial)</t>
  </si>
  <si>
    <t>Ressecção de corda da uretra</t>
  </si>
  <si>
    <t>Uretrotomia externa para retirada de cálculo ou corpo estranho</t>
  </si>
  <si>
    <t>Incontinência urinária masculina - implante de mecanismo esfincterico artificial</t>
  </si>
  <si>
    <t>Ablação prostática a laser</t>
  </si>
  <si>
    <t>Eletrovaporização de próstata</t>
  </si>
  <si>
    <t>Hipertrofia prostática - hipertermia ou termoterapia</t>
  </si>
  <si>
    <t>Exérese laparoscópica de cisto de vesícula seminal unilateral</t>
  </si>
  <si>
    <t>Hipertrofia prostática - tratamento por diatemia</t>
  </si>
  <si>
    <t>Plástica escrotal</t>
  </si>
  <si>
    <t>Orquidopexia laparoscópica unilateral</t>
  </si>
  <si>
    <t>Orquiectomia intra-abdominal laparoscópica unilateral</t>
  </si>
  <si>
    <t>Correção laparoscópica de varicocele unilateral</t>
  </si>
  <si>
    <t>Vasostomia</t>
  </si>
  <si>
    <t>Hipospadia - por estágio - tratamento cirúrgico</t>
  </si>
  <si>
    <t>Hipospadia distal - tratamento em 1 tempo - tratamento cirúrgico</t>
  </si>
  <si>
    <t>Hipospadia proximal - tratamento em 1 tempo - tratamento cirúrgico</t>
  </si>
  <si>
    <t>Implante de prótese inflável</t>
  </si>
  <si>
    <t>Pênis curvo congênito - tratamento cirúrgico</t>
  </si>
  <si>
    <t>Excisão radical local da vulva</t>
  </si>
  <si>
    <t>Vulvectomia ampliada</t>
  </si>
  <si>
    <t>Histerectomia subtotal com ou sem anexectomia, uni ou bilateral (qualquer via)</t>
  </si>
  <si>
    <t>Histerectomia total (qualquer via)</t>
  </si>
  <si>
    <t>Histerectomia total com anexectomia uni ou bilateral (qualquer via)</t>
  </si>
  <si>
    <t xml:space="preserve">Traquelectomia - amputação, conização - (com ou sem cirurgia de alta frequência / CAF) </t>
  </si>
  <si>
    <t>Traquelectomia radical</t>
  </si>
  <si>
    <t>Histeroscopia cirúrgica p/ biópsia dirigida, lise de sinéquias, retirada de corpo estranho</t>
  </si>
  <si>
    <t>Histerectomia subtotal laparoscópica com ou sem anexectomia, uni ou bilateral (via alta)</t>
  </si>
  <si>
    <t>Metroplastia laparoscópica</t>
  </si>
  <si>
    <t>Laqueadura tubária</t>
  </si>
  <si>
    <t>Laqueadura tubária laparoscópica</t>
  </si>
  <si>
    <t xml:space="preserve">Correção de defeito lateral </t>
  </si>
  <si>
    <t>Correção de rotura perineal de III  grau  (com lesão  do  esfincter)  e  reconstituição  por  plástica - qualquer técnica</t>
  </si>
  <si>
    <t>Retração cicraticial perineal</t>
  </si>
  <si>
    <t>Cirurgia (via alta  ou  baixa)  do  prolápso  de  cúpula  vaginal (fixação  sacral  ou  no  ligamento sacro-espinhoso) qualquer técnica</t>
  </si>
  <si>
    <t>Culdoplastia laparoscópica (Mac Call, Moschowicz, etc)</t>
  </si>
  <si>
    <t>Epiploplastia ou aplicação de membranas antiaderentes via laparoscópica</t>
  </si>
  <si>
    <t>Ligadura de veia ovariana laparoscópica</t>
  </si>
  <si>
    <t>Neurectomia laparoscópica pré-sacral ou do nervo gênito-femoral</t>
  </si>
  <si>
    <t>Ressecção laparoscópica de tumor de parede abdominal</t>
  </si>
  <si>
    <t>Aspiração de folículos para fertilização</t>
  </si>
  <si>
    <t>GIFT (transferência de gametas para as trompas)</t>
  </si>
  <si>
    <t>Inseminação artificial</t>
  </si>
  <si>
    <t>Transferência de embrião para o útero</t>
  </si>
  <si>
    <t>Assistência ao trabalho de parto, por hora (até o limite de 6 horas). Não deverá ser considerado se o parto ocorrer na primeira hora após o início da assistência. Após a primeira hora, além da assistência, deve ser considerado também o código referente ao</t>
  </si>
  <si>
    <t>Inversão  uterina  aguda  -  redução  manual  (somente  quando o parto ocorrer antes da admissão hospitalar)</t>
  </si>
  <si>
    <t>Parto múltiplo por via vaginal (cada um subsequente ao inicial)</t>
  </si>
  <si>
    <t>Punção escalpofetal para avaliação PH fetal</t>
  </si>
  <si>
    <t>Inversão uterina - tratamento cirúrgico laparoscópico</t>
  </si>
  <si>
    <t>Cesariana com histerectomia</t>
  </si>
  <si>
    <t>Cingulotomia ou capsulotomia unilateral</t>
  </si>
  <si>
    <t xml:space="preserve">Implante estereotáxico de cateter para braquiterapia </t>
  </si>
  <si>
    <t>Craniectomia para tumores cerebelares</t>
  </si>
  <si>
    <t>Craniotomia exploradora com ou sem biópsia</t>
  </si>
  <si>
    <t xml:space="preserve">Traumatismo cranioencefálico - tratamento cirúrgico </t>
  </si>
  <si>
    <t>Trepanação para propedêutica neurocirúrgica</t>
  </si>
  <si>
    <t>Tumores extracranianos - tratamento cirúrgico</t>
  </si>
  <si>
    <t>Tampão sangüíneo peridural para tratamento de cefaléia após punção (não indicada na profilaxia da cefaléia)</t>
  </si>
  <si>
    <t>Lesão de nervos associada à lesão óssea - tratamento cirúrgico</t>
  </si>
  <si>
    <t xml:space="preserve">Microneurorrafia única </t>
  </si>
  <si>
    <t xml:space="preserve">Reposição de fármaco(s) em bombas implantadas </t>
  </si>
  <si>
    <t>Neurotomia</t>
  </si>
  <si>
    <t>Tratamento de nevralgia do trigêmio por técnica cirúrgica percutânea, qualquer método - orientado ou não por imagem</t>
  </si>
  <si>
    <t>Tratamento cirúrgico de lesão do sistema nervoso autônomo - qualquer método</t>
  </si>
  <si>
    <t>Tratamento cirúrgico da síndrome do desfiladeiro cérvico torácico</t>
  </si>
  <si>
    <t>Retirada para transplante - córnea</t>
  </si>
  <si>
    <t>Transplante cardíaco (doador)</t>
  </si>
  <si>
    <t>Transplante cardíaco (receptor)</t>
  </si>
  <si>
    <t>Transplante cardiopulmonar (doador)</t>
  </si>
  <si>
    <t>Transplante cardiopulmonar (receptor)</t>
  </si>
  <si>
    <t>Transplante pulmonar (doador)</t>
  </si>
  <si>
    <t>Transplante pulmonar unilateral (receptor)</t>
  </si>
  <si>
    <t>Transplante hepático (receptor)</t>
  </si>
  <si>
    <t>Transplante hepático (doador)</t>
  </si>
  <si>
    <t>Nefrectomia em doador vivo - para transplante</t>
  </si>
  <si>
    <t>Nefrectomia laparoscópica em doador vivo - para transplante</t>
  </si>
  <si>
    <t>Transplante pancreático (receptor)</t>
  </si>
  <si>
    <t>Transplante pancreático (doador)</t>
  </si>
  <si>
    <t>Analgesia controlada pelo paciente - por dia subseqüente</t>
  </si>
  <si>
    <t>Analgesia por dia subseqüente. Acompanhamento de analgesia por cateter peridural</t>
  </si>
  <si>
    <t xml:space="preserve">Bloqueio de articulação têmporo-mandibular </t>
  </si>
  <si>
    <t xml:space="preserve">Estimulação elétrica transcutânea </t>
  </si>
  <si>
    <t>Laser - por sessão</t>
  </si>
  <si>
    <t xml:space="preserve">Anestesia para endoscopia intervencionista </t>
  </si>
  <si>
    <t xml:space="preserve">Anestesia para exames radiológicos de angiorradiologia </t>
  </si>
  <si>
    <t xml:space="preserve">Anestesia para exames de ultrassonografia </t>
  </si>
  <si>
    <t>Anestesia para exames de tomografia computadorizada </t>
  </si>
  <si>
    <t>Anestesia para exames de ressonância magnética </t>
  </si>
  <si>
    <t xml:space="preserve">Anestesia para procedimentos de radioterapia </t>
  </si>
  <si>
    <t xml:space="preserve">Anestesia para exames específicos, teste para diagnóstico e outros procedimentos diagnósticos </t>
  </si>
  <si>
    <t xml:space="preserve">Anestesia para procedimentos clínicos ambulatoriais e hospitalares </t>
  </si>
  <si>
    <t>Bilimetria  gástrica ou esofágica de 24 horas</t>
  </si>
  <si>
    <t>Análise computadorizada de papila e/ou fibras nervosas - monocular (GDX)</t>
  </si>
  <si>
    <t xml:space="preserve">Análise computadorizada do segmento anterior - monocular </t>
  </si>
  <si>
    <t>Audiometria (tipo Von Bekesy)</t>
  </si>
  <si>
    <t>Avaliação neurofisiológica  da função  sexual (inclui eletroneuromiografia de MMII, RBC, NCDP, PEGC)</t>
  </si>
  <si>
    <t>Variação de contingente negativo (PE/Tardio)</t>
  </si>
  <si>
    <t>Craniocorporografia</t>
  </si>
  <si>
    <t>Eletrencefalograma especial: terapia intensiva, morte encefálica, EEG prolongado (até 2 horas)</t>
  </si>
  <si>
    <t>Eletrencefalograma em vigília, e sono espontâneo ou induzido</t>
  </si>
  <si>
    <t>Imitanciometria de alta frequência</t>
  </si>
  <si>
    <t>Perimetria com scanning laser ophthalmoscope - monocular</t>
  </si>
  <si>
    <t>Posturografia</t>
  </si>
  <si>
    <t>Rinometria acústica</t>
  </si>
  <si>
    <t>Reflexo cutâneo-simpático</t>
  </si>
  <si>
    <t>Videonistagmografia infravermelha</t>
  </si>
  <si>
    <t>Audiometria ocupacional ou de seleção</t>
  </si>
  <si>
    <t>Audiometrias de altas frequências</t>
  </si>
  <si>
    <t>Avaliação da função auditiva central</t>
  </si>
  <si>
    <t>Eletrodiagnóstico</t>
  </si>
  <si>
    <t>Prova de Doerfler-Stewart</t>
  </si>
  <si>
    <t>Prova de Stenger</t>
  </si>
  <si>
    <t>Teste de Fowler</t>
  </si>
  <si>
    <t>Ergotonometria músculo-esquelético (tetra, paraparesia e hemiparesia)</t>
  </si>
  <si>
    <t>Espirografia Simples - capacidade vital lenta</t>
  </si>
  <si>
    <t>Regulação ventilatória - 1) medida de ventilação e do padrão ventilatório</t>
  </si>
  <si>
    <t>Regulação ventilatória - 2) determinação da pressão de oclusão</t>
  </si>
  <si>
    <t>Regulação ventilatória - 3) resposta a hipoxia e hipercapnia</t>
  </si>
  <si>
    <t>Endoscopia digestiva alta com magnificação</t>
  </si>
  <si>
    <t>Enteroscopia</t>
  </si>
  <si>
    <t>Histeroscopia diagnóstica</t>
  </si>
  <si>
    <t>Medida de pressão de varizes de esôfago endoscópica</t>
  </si>
  <si>
    <t>Videoquimografia laríngea</t>
  </si>
  <si>
    <t>Enteroscopia do intestino delgado com cápsula endoscópica</t>
  </si>
  <si>
    <t xml:space="preserve">Endoscopia digestiva alta com biópsia e/ou citologia </t>
  </si>
  <si>
    <t xml:space="preserve">Broncoscopia com biópsia transbrônquica com acompanhamento radioscópico </t>
  </si>
  <si>
    <t xml:space="preserve">Cecostomia </t>
  </si>
  <si>
    <t xml:space="preserve">Cistoenterostomia com colocação de prótese ou dreno </t>
  </si>
  <si>
    <t xml:space="preserve">Colocação de prótese coledociana por via endoscópica </t>
  </si>
  <si>
    <t xml:space="preserve">Colocação de prótese traqueal ou brônquica </t>
  </si>
  <si>
    <t xml:space="preserve">Colonoscopia com magnificação e tatuagem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</si>
  <si>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</si>
  <si>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</si>
  <si>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</si>
  <si>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</si>
  <si>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</si>
  <si>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 xml:space="preserve">Diverticulotomia - aparelho digestivo </t>
  </si>
  <si>
    <t xml:space="preserve">Ecoendoscopia com cistoenterostomia </t>
  </si>
  <si>
    <t>Ecoendoscopia com neurólise de plexo celíaco</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</si>
  <si>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</si>
  <si>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</si>
  <si>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</si>
  <si>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</si>
  <si>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</si>
  <si>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</si>
  <si>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</si>
  <si>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</si>
  <si>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</si>
  <si>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</si>
  <si>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 xml:space="preserve">Laringoscopia com retirada de corpo estranho de laringe/faringe (tubo flexível) </t>
  </si>
  <si>
    <t xml:space="preserve">Laringoscopia/traqueoscopia com exérese de pólipo/nódulo/papiloma </t>
  </si>
  <si>
    <t>Laringoscopia/traqueoscopia com retirada de corpo estranho (tubo rígido)</t>
  </si>
  <si>
    <t xml:space="preserve">Laringoscopia/traqueoscopia para diagnóstico e biópsia (tubo rígido) </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</si>
  <si>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</si>
  <si>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</si>
  <si>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</si>
  <si>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</si>
  <si>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</si>
  <si>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</si>
  <si>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</si>
  <si>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</si>
  <si>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</si>
  <si>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</si>
  <si>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 xml:space="preserve">Retirada de corpo estranho no brônquio ou brônquico </t>
  </si>
  <si>
    <t xml:space="preserve">Tratamento endoscópico de hemoptise </t>
  </si>
  <si>
    <t xml:space="preserve">Uretrotomia endoscópica </t>
  </si>
  <si>
    <t xml:space="preserve">Colonoscopia com dilatação segmentar </t>
  </si>
  <si>
    <t xml:space="preserve">Retossigmoidoscopia flexível com polipectomia </t>
  </si>
  <si>
    <t xml:space="preserve">Retossigmoidoscopia flexível com biópsia e/ou citologia </t>
  </si>
  <si>
    <t xml:space="preserve">Colonoscopia com estenostomia </t>
  </si>
  <si>
    <t xml:space="preserve">Colonoscopia com mucosectomia </t>
  </si>
  <si>
    <t xml:space="preserve">Retossigmoidoscopia rígida com biópsia e/ou citologia </t>
  </si>
  <si>
    <t>Colonoscopia com tratamento de fístula</t>
  </si>
  <si>
    <t>3-metil histidina, pesquisa e/ou dosagem no soro</t>
  </si>
  <si>
    <t>5-nucleotidase - pesquisa e/ou dosagem</t>
  </si>
  <si>
    <t>Acetaminofen - pesquisa e/ou dosagem</t>
  </si>
  <si>
    <t>Acetilcolinesterase, em eritrócitos - pesquisa e/ou dosagem</t>
  </si>
  <si>
    <t>Acetona, pesquisa e/ou dosagem no soro</t>
  </si>
  <si>
    <t>Ácido ascórbico (vitamina C) - pesquisa e/ou dosagem</t>
  </si>
  <si>
    <t>Ácido beta hidroxi butírico - pesquisa e/ou dosagem</t>
  </si>
  <si>
    <t>Ácido fólico, pesquisa e/ou dosagem nos eritrócitos</t>
  </si>
  <si>
    <t>Ácido glioxílico - pesquisa e/ou dosagem</t>
  </si>
  <si>
    <t>Ácido láctico (lactato) - pesquisa e/ou dosagem</t>
  </si>
  <si>
    <t>Ácido orótico - pesquisa e/ou dosagem</t>
  </si>
  <si>
    <t>Ácido oxálico - pesquisa e/ou dosagem</t>
  </si>
  <si>
    <t>Ácido pirúvico - pesquisa e/ou dosagem</t>
  </si>
  <si>
    <t>Ácido siálico - pesquisa e/ou dosagem</t>
  </si>
  <si>
    <t>Ácido úrico - pesquisa e/ou dosagem</t>
  </si>
  <si>
    <t>Ácido valpróico - pesquisa e/ou dosagem</t>
  </si>
  <si>
    <t>Ácidos biliares - pesquisa e/ou dosagem</t>
  </si>
  <si>
    <t>Ácidos graxos livres - pesquisa e/ou dosagem</t>
  </si>
  <si>
    <t>Albumina - pesquisa e/ou dosagem</t>
  </si>
  <si>
    <t>Aldolase - pesquisa e/ou dosagem</t>
  </si>
  <si>
    <t>Alfa-1-antitripsina, pesquisa e/ou dosagem no soro</t>
  </si>
  <si>
    <t>Alfa-1-glicoproteína ácida - pesquisa e/ou dosagem</t>
  </si>
  <si>
    <t>Alfa-2-macroglobulina - pesquisa e/ou dosagem</t>
  </si>
  <si>
    <t>Alumínio, pesquisa e/ou dosagem no soro</t>
  </si>
  <si>
    <t>Amilase - pesquisa e/ou dosagem</t>
  </si>
  <si>
    <t>Amiodarona - pesquisa e/ou dosagem</t>
  </si>
  <si>
    <t>Amitriptilina, nortriptilina (cada) - pesquisa e/ou dosagem</t>
  </si>
  <si>
    <t>Amônia - pesquisa e/ou dosagem</t>
  </si>
  <si>
    <t>Anfetaminas, pesquisa e/ou dosagem</t>
  </si>
  <si>
    <t>Antibióticos, pesquisa e/ou dosagem no soro, cada</t>
  </si>
  <si>
    <t>Apolipoproteína A (Apo A) - pesquisa e/ou dosagem</t>
  </si>
  <si>
    <t>Apolipoproteína B (Apo B) - pesquisa e/ou dosagem</t>
  </si>
  <si>
    <t>Barbitúricos, antidepressivos tricíclicos (cada) - pesquisa e/ou dosagem</t>
  </si>
  <si>
    <t>Beta-glicuronidase - pesquisa e/ou dosagem</t>
  </si>
  <si>
    <t>Bilirrubinas (direta, indireta e total) - pesquisa e/ou dosagem</t>
  </si>
  <si>
    <t>Cálcio - pesquisa e/ou dosagem</t>
  </si>
  <si>
    <t>Cálcio iônico - pesquisa e/ou dosagem</t>
  </si>
  <si>
    <t>Capacidade de fixação de ferro - pesquisa e/ou dosagem</t>
  </si>
  <si>
    <t>Carbamazepina - pesquisa e/ou dosagem</t>
  </si>
  <si>
    <t>Carnitina livre - pesquisa e/ou dosagem</t>
  </si>
  <si>
    <t>Carnitina total e frações - pesquisa e/ou dosagem</t>
  </si>
  <si>
    <t>Caroteno - pesquisa e/ou dosagem</t>
  </si>
  <si>
    <t>Ceruloplasmina - pesquisa e/ou dosagem</t>
  </si>
  <si>
    <t>Ciclosporina, methotrexate - cada - pesquisa e/ou dosagem</t>
  </si>
  <si>
    <t>Clearance osmolar</t>
  </si>
  <si>
    <t>Clomipramina - pesquisa e/ou dosagem</t>
  </si>
  <si>
    <t>Cloro - pesquisa e/ou dosagem</t>
  </si>
  <si>
    <t>Cobre - pesquisa e/ou dosagem</t>
  </si>
  <si>
    <t>Cocaína, pesquisa e/ou dosagem</t>
  </si>
  <si>
    <t>Colesterol (HDL) - pesquisa e/ou dosagem</t>
  </si>
  <si>
    <t>Colesterol (LDL) - pesquisa e/ou dosagem</t>
  </si>
  <si>
    <t>Colesterol total - pesquisa e/ou dosagem</t>
  </si>
  <si>
    <t>Cotinina - pesquisa e/ou dosagem</t>
  </si>
  <si>
    <t>Creatina - pesquisa e/ou dosagem</t>
  </si>
  <si>
    <t>Creatinina - pesquisa e/ou dosagem</t>
  </si>
  <si>
    <t>Creatino fosfoquinase total (CK) - pesquisa e/ou dosagem</t>
  </si>
  <si>
    <t>Creatino fosfoquinase - fração MB - massa - pesquisa e/ou dosagem</t>
  </si>
  <si>
    <t>Creatino fosfoquinase - fração MB - atividade - pesquisa e/ou dosagem</t>
  </si>
  <si>
    <t>Cromatografia de aminoácidos (perfil qualitatitivo) - pesquisa e/ou dosagem</t>
  </si>
  <si>
    <t>Desidrogenase alfa-hidroxibutírica - pesquisa e/ou dosagem</t>
  </si>
  <si>
    <t>Desidrogenase glutâmica - pesquisa e/ou dosagem</t>
  </si>
  <si>
    <t>Desidrogenase isocítrica - pesquisa e/ou dosagem</t>
  </si>
  <si>
    <t>Desidrogenase láctica - pesquisa e/ou dosagem</t>
  </si>
  <si>
    <t>Desidrogenase láctica - isoenzimas fracionadas - pesquisa e/ou dosagem</t>
  </si>
  <si>
    <t>Benzodiazepínicos e similares (cada) - pesquisa e/ou dosagem</t>
  </si>
  <si>
    <t>Digitoxina ou digoxina - pesquisa e/ou dosagem</t>
  </si>
  <si>
    <t>Enolase - pesquisa e/ou dosagem</t>
  </si>
  <si>
    <t>Etossuximida - pesquisa e/ou dosagem</t>
  </si>
  <si>
    <t>Fenitoína - pesquisa e/ou dosagem</t>
  </si>
  <si>
    <t>Fenobarbital - pesquisa e/ou dosagem</t>
  </si>
  <si>
    <t>Ferro sérico - pesquisa e/ou dosagem</t>
  </si>
  <si>
    <t>Formaldeído - pesquisa e/ou dosagem</t>
  </si>
  <si>
    <t>Fosfatase ácida fração prostática - pesquisa e/ou dosagem</t>
  </si>
  <si>
    <t>Fosfatase ácida total - pesquisa e/ou dosagem</t>
  </si>
  <si>
    <t>Fosfatase alcalina - pesquisa e/ou dosagem</t>
  </si>
  <si>
    <t>Fosfatase alcalina com fracionamento de isoenzimas - pesquisa e/ou dosagem</t>
  </si>
  <si>
    <t>Fosfatase alcalina fração óssea - Elisa - pesquisa e/ou dosagem</t>
  </si>
  <si>
    <t>Fosfatase alcalina termo-estável - pesquisa e/ou dosagem</t>
  </si>
  <si>
    <t>Fosfolipídios - pesquisa e/ou dosagem</t>
  </si>
  <si>
    <t>Fósforo - pesquisa e/ou dosagem</t>
  </si>
  <si>
    <t>Fósforo, prova de reabsorção tubular</t>
  </si>
  <si>
    <t>Frutosaminas (proteínas glicosiladas) - pesquisa e/ou dosagem</t>
  </si>
  <si>
    <t>Frutose - pesquisa e/ou dosagem</t>
  </si>
  <si>
    <t>Galactose - pesquisa e/ou dosagem</t>
  </si>
  <si>
    <t>Galactose 1-fosfatouridil transferase, pesquisa e/ou dosagem</t>
  </si>
  <si>
    <t>Gama-glutamil transferase - pesquisa e/ou dosagem</t>
  </si>
  <si>
    <t>Gasometria (pH, pCO2, SA, O2, excesso base) - pesquisa e/ou dosagem</t>
  </si>
  <si>
    <t>Gasometria + Hb + Ht + Na +  K + Cl + Ca + glicose + lactato (quando efetuado no gasômetro) - pesquisa e/ou dosagem</t>
  </si>
  <si>
    <t>Glicemia após sobrecarga com dextrosol ou glicose - pesquisa e/ou dosagem</t>
  </si>
  <si>
    <t>Glicose - pesquisa e/ou dosagem</t>
  </si>
  <si>
    <t>Glicose-6-fosfato deidrogenase (G6FD) - pesquisa e/ou dosagem</t>
  </si>
  <si>
    <t>Haptoglobina - pesquisa e/ou dosagem</t>
  </si>
  <si>
    <t>Hemoglobina glicada (A1 total) - pesquisa e/ou dosagem</t>
  </si>
  <si>
    <t>Hemoglobina plasmática livre - pesquisa e/ou dosagem</t>
  </si>
  <si>
    <t>Hexosaminidase A - pesquisa e/ou dosagem</t>
  </si>
  <si>
    <t>Hidroxiprolina - pesquisa e/ou dosagem</t>
  </si>
  <si>
    <t>Homocisteína - pesquisa e/ou dosagem</t>
  </si>
  <si>
    <t>Imipramina - desipramina - pesquisa e/ou dosagem</t>
  </si>
  <si>
    <t>Amilase ou alfa-amilase, isoenzimas - pesquisa e/ou dosagem</t>
  </si>
  <si>
    <t>Isomerase fosfohexose - pesquisa e/ou dosagem</t>
  </si>
  <si>
    <t>Isoniazida - pesquisa e/ou dosagem</t>
  </si>
  <si>
    <t>Leucino aminopeptidase - pesquisa e/ou dosagem</t>
  </si>
  <si>
    <t>Lidocaina - pesquisa e/ou dosagem</t>
  </si>
  <si>
    <t>Lipase - pesquisa e/ou dosagem</t>
  </si>
  <si>
    <t>Lipase lipoprotéica - pesquisa e/ou dosagem</t>
  </si>
  <si>
    <t>Lipoproteína (a) - Lp (a) - pesquisa e/ou dosagem</t>
  </si>
  <si>
    <t>Lítio - pesquisa e/ou dosagem</t>
  </si>
  <si>
    <t>Magnésio - pesquisa e/ou dosagem</t>
  </si>
  <si>
    <t>Mioglobina, pesquisa e/ou dosagem</t>
  </si>
  <si>
    <t>Nitrogênio amoniacal - pesquisa e/ou dosagem</t>
  </si>
  <si>
    <t>Nitrogênio total - pesquisa e/ou dosagem</t>
  </si>
  <si>
    <t>Osmolalidade - pesquisa e/ou dosagem</t>
  </si>
  <si>
    <t>Oxcarbazepina, pesquisa e/ou dosagem</t>
  </si>
  <si>
    <t>Piruvato quinase - pesquisa e/ou dosagem</t>
  </si>
  <si>
    <t>Porfirinas quantitativas (cada) - pesquisa e/ou dosagem</t>
  </si>
  <si>
    <t>Potássio - pesquisa e/ou dosagem</t>
  </si>
  <si>
    <t>Pré-albumina - pesquisa e/ou dosagem</t>
  </si>
  <si>
    <t>Primidona - pesquisa e/ou dosagem</t>
  </si>
  <si>
    <t>Procainamida - pesquisa e/ou dosagem</t>
  </si>
  <si>
    <t>Propanolol - pesquisa e/ou dosagem</t>
  </si>
  <si>
    <t>Proteína ligadora do retinol - pesquisa e/ou dosagem</t>
  </si>
  <si>
    <t>Proteínas totais - pesquisa e/ou dosagem</t>
  </si>
  <si>
    <t>Proteínas totais albumina e globulina - pesquisa e/ou dosagem</t>
  </si>
  <si>
    <t>Quinidina - pesquisa e/ou dosagem</t>
  </si>
  <si>
    <t>Reserva alcalina (bicarbonato) - pesquisa e/ou dosagem</t>
  </si>
  <si>
    <t>Sódio - pesquisa e/ou dosagem</t>
  </si>
  <si>
    <t>Succinil acetona - pesquisa e/ou dosagem</t>
  </si>
  <si>
    <t>Sulfonamidas livre e acetilada (% de acetilação) - pesquisa e/ou dosagem</t>
  </si>
  <si>
    <t>Tacrolimus - pesquisa e/ou dosagem</t>
  </si>
  <si>
    <t>Tálio, pesquisa e/ou dosagem</t>
  </si>
  <si>
    <t>Teofilina - pesquisa e/ou dosagem</t>
  </si>
  <si>
    <t>Tirosina - pesquisa e/ou dosagem</t>
  </si>
  <si>
    <t>Transaminase oxalacética (amino transferase aspartato) - pesquisa e/ou dosagem</t>
  </si>
  <si>
    <t>Transaminase pirúvica (amino transferase de alanina) - pesquisa e/ou dosagem</t>
  </si>
  <si>
    <t>Transferrina - pesquisa e/ou dosagem</t>
  </si>
  <si>
    <t>Triazolam - pesquisa e/ou dosagem</t>
  </si>
  <si>
    <t>Triglicerídeos - pesquisa e/ou dosagem</t>
  </si>
  <si>
    <t>Trimipramina - pesquisa e/ou dosagem</t>
  </si>
  <si>
    <t>Tripsina imuno reativa (IRT) - pesquisa e/ou dosagem</t>
  </si>
  <si>
    <t>Troponina - pesquisa e/ou dosagem</t>
  </si>
  <si>
    <t>Uréia - pesquisa e/ou dosagem</t>
  </si>
  <si>
    <t>Urobilinogênio - pesquisa e/ou dosagem</t>
  </si>
  <si>
    <t>Vitamina A, pesquisa e/ou dosagem</t>
  </si>
  <si>
    <t>Vitamina E - pesquisa e/ou dosagem</t>
  </si>
  <si>
    <t>Lipídios totais - pesquisa e/ou dosagem</t>
  </si>
  <si>
    <t>Mucopolissacaridose, pesquisa e/ou dosagem</t>
  </si>
  <si>
    <t>Mucoproteínas - pesquisa e/ou dosagem</t>
  </si>
  <si>
    <t>Ocitocinase, pesquisa e/ou dosagem</t>
  </si>
  <si>
    <t>Procalcitonina - pesquisa e/ou dosagem</t>
  </si>
  <si>
    <t>Colesterol (VLDL) - pesquisa e/ou dosagem</t>
  </si>
  <si>
    <t>Hemoglobina glicada (Fração A1c) - pesquisa e/ou dosagem</t>
  </si>
  <si>
    <t>Lamotrigina - pesquisa e/ou dosagem</t>
  </si>
  <si>
    <t>Perfil lipídico / lipidograma (lípidios totais, colesterol, triglicerídios e eletroforese lipoproteínas) - pesquisa e/ou dosagem</t>
  </si>
  <si>
    <t>PAPP-A - pesquisa e/ou dosagem</t>
  </si>
  <si>
    <t>Peptídeo natriurético BNP/PROBNP - pesquisa e/ou dosagem</t>
  </si>
  <si>
    <t>Vitamina B1, pesquisa e/ou dosagem</t>
  </si>
  <si>
    <t>Vitamina B2, pesquisa e/ou dosagem</t>
  </si>
  <si>
    <t>Vitamina B3, pesquisa e/ou dosagem</t>
  </si>
  <si>
    <t>Vitamina B6, pesquisa e/ou dosagem</t>
  </si>
  <si>
    <t>Vitamina D2, pesquisa e/ou dosagem</t>
  </si>
  <si>
    <t xml:space="preserve">Vitamina "D" 25 HIDROXI, pesquisa e/ou dosagem (Vitamina D3) </t>
  </si>
  <si>
    <t>Vitamina K,- pesquisa e/ou dosagem</t>
  </si>
  <si>
    <t>6-Monoacetilmorfina urinária</t>
  </si>
  <si>
    <t>7 Dihidrocolesterol, dosagem</t>
  </si>
  <si>
    <t>Ácido Gama-hidroxibutirico, dosagem soro</t>
  </si>
  <si>
    <t>Ácido Micofenólico, dosagem soro</t>
  </si>
  <si>
    <t>AP 50, dosagem</t>
  </si>
  <si>
    <t>Atividade de precalicreina</t>
  </si>
  <si>
    <t>Beta 2 transferrina</t>
  </si>
  <si>
    <t>Bilirrubina transcutânea [labo]</t>
  </si>
  <si>
    <t>Cartilagem oligomérica proteína (COMP)</t>
  </si>
  <si>
    <t>Cistatina C</t>
  </si>
  <si>
    <t>Clearance de água livre</t>
  </si>
  <si>
    <t>Clearance de amilase</t>
  </si>
  <si>
    <t>Colágeno ensaio de ligação</t>
  </si>
  <si>
    <t>Alfa -1-antitripsina, (fezes) - pesquisa e/ou dosagem</t>
  </si>
  <si>
    <t>Eosinófilos, pesquisa nas fezes</t>
  </si>
  <si>
    <t>Hematoxilina férrica, pesquisa de protozoários - nas fezes</t>
  </si>
  <si>
    <t>Identificação de helmintos,  exame de fragmentos - nas fezes</t>
  </si>
  <si>
    <t>Leveduras, pesquisa - nas fezes</t>
  </si>
  <si>
    <t>Parasitológico - nas fezes</t>
  </si>
  <si>
    <t>Parasitológico, colheita múltipla com fornecimento do líquido conservante - nas fezes</t>
  </si>
  <si>
    <t>Sangue oculto, pesquisa - nas fezes</t>
  </si>
  <si>
    <t>Substâncias redutoras nas fezes- pesquisa e/ou dosagem</t>
  </si>
  <si>
    <t>Gordura fecal, pesquisa de</t>
  </si>
  <si>
    <t>Helicobacter pylori nas fezes</t>
  </si>
  <si>
    <t>Lactoferrina fecal</t>
  </si>
  <si>
    <t xml:space="preserve">Nitrôgenio fecal, dosagem </t>
  </si>
  <si>
    <t>Pesquisa de VRE</t>
  </si>
  <si>
    <t>Toxina botuliníca, pesquisa (fezes)</t>
  </si>
  <si>
    <t>Anticorpo anti A e B- pesquisa e/ou dosagem</t>
  </si>
  <si>
    <t>Anticorpos irregulares - pesquisa e/ou dosagem</t>
  </si>
  <si>
    <t>Ativador tissular de plasminogênio (TPA) - pesquisa e/ou dosagem</t>
  </si>
  <si>
    <t>CD... (antígeno de dif. Celular, cada determinação) - pesquisa e/ou dosagem</t>
  </si>
  <si>
    <t>Enzimas  eritrocitárias,  (adenilatoquinase,  desidrogenase láctica,  fosfofructoquinase,  fosfoglicerato quinase, gliceraldeído, 3  - fosfato   desidrogenase, glicose  fosfato isomerase,  glicose 6 - fosfato desidrogenase, glutation peroxidase, glutation</t>
  </si>
  <si>
    <t>Grupo ABO, classificação reversa - determinação</t>
  </si>
  <si>
    <t>Grupo sanguíneo ABO, e fator Rho (inclui Du) - determinação</t>
  </si>
  <si>
    <t>Hemácias fetais, pesquisa</t>
  </si>
  <si>
    <t>Hemoglobina (eletroforese ou HPLC) - pesquisa e/ou dosagem</t>
  </si>
  <si>
    <t>Hemossedimentação, (VHS) - pesquisa e/ou dosagem</t>
  </si>
  <si>
    <t>Hemossiderina (siderócitos), sangue ou urina - pesquisa e/ou dosagem</t>
  </si>
  <si>
    <t>Heparina, dosagem</t>
  </si>
  <si>
    <t>Inibidor do TPA (PAI) - pesquisa e/ou dosagem</t>
  </si>
  <si>
    <t>Produtos de degradação da fibrina, qualitativo - pesquisa e/ou dosagem</t>
  </si>
  <si>
    <t>Proteína C - pesquisa e/ou dosagem</t>
  </si>
  <si>
    <t>Protoporfirina eritrocitária livre - zinco - pesquisa e/ou dosagem</t>
  </si>
  <si>
    <t>Retração do coágulo - pesquisa</t>
  </si>
  <si>
    <t>Tempo de coagulação - determinação</t>
  </si>
  <si>
    <t>Tempo de protrombina - determinação</t>
  </si>
  <si>
    <t>Tempo de reptilase - determinação</t>
  </si>
  <si>
    <t>Tempo de sangramento de IVY - deteminação</t>
  </si>
  <si>
    <t>Tempo de trombina - determinação</t>
  </si>
  <si>
    <t>Tempo de tromboplastina parcial ativada - determinação</t>
  </si>
  <si>
    <t>Tromboelastograma  - pesquisa e/ou dosagem</t>
  </si>
  <si>
    <t>Alfa-2antiplasmina, teste funcional</t>
  </si>
  <si>
    <t>Anticorpo antimieloperoxidase, MPO - pesquisa e/ou dosagem</t>
  </si>
  <si>
    <t>Fator VII - pesquisa e/ou dosagem</t>
  </si>
  <si>
    <t>Imunofenotipagem para linfoma não hodgkin / sindrome linfoproliferativa crônica (*)</t>
  </si>
  <si>
    <t>Imunofenotipagem para perfil imune (*)</t>
  </si>
  <si>
    <t>Inibidor do fator IX, dosagem</t>
  </si>
  <si>
    <t>Produtos de degradação da fibrina, quantitativo - pesquisa e/ou dosagem</t>
  </si>
  <si>
    <t>Células LE - pesquisa e/ou dosagem</t>
  </si>
  <si>
    <t>Consumo de protrombina - pesquisa e/ou dosagem</t>
  </si>
  <si>
    <t>Hemoglobina instabilidade a 37 graus C - pesquisa e/ou dosagem</t>
  </si>
  <si>
    <t>Hemoglobina, solubilidade (HbS e HbD) - pesquisa e/ou dosagem</t>
  </si>
  <si>
    <t>Estreptozima - pesquisa e/ou dosagem</t>
  </si>
  <si>
    <t>Dímero D - pesquisa e/ou dosagem</t>
  </si>
  <si>
    <t>Tempo de sangramento (Duke) - determinação</t>
  </si>
  <si>
    <t>Coagulograma (TS, TC, prova do laço, retração do coágulo, contagem de plaquetas, tempo de protombina, tempo de tromboplastina, parcial ativado) - pesquisa e/ou dosagem</t>
  </si>
  <si>
    <t>Adenograma (inclui hemograma)</t>
  </si>
  <si>
    <t>Alfa 1 anti tripsina, fenotipagem</t>
  </si>
  <si>
    <t>Alfa talassemia anal molecular sangue</t>
  </si>
  <si>
    <t>Analisador da função plaquetaria PFA-100</t>
  </si>
  <si>
    <t>1,25-dihidroxi vitamina D - pesquisa e/ou dosagem</t>
  </si>
  <si>
    <t>17-cetogênicos (17-CGS) - pesquisa e/ou dosagem</t>
  </si>
  <si>
    <t>17-cetogênicos cromatografia - pesquisa e/ou dosagem</t>
  </si>
  <si>
    <t>17-cetosteróides (17-CTS) - cromatografia - pesquisa e/ou dosagem</t>
  </si>
  <si>
    <t>17-cetosteróides relação alfa/beta - pesquisa e/ou dosagem</t>
  </si>
  <si>
    <t>17-cetosteróides totais (17-CTS) - pesquisa e/ou dosagem</t>
  </si>
  <si>
    <t>17-hidroxipregnenolona - pesquisa e/ou dosagem</t>
  </si>
  <si>
    <t>Ácido homo vanílico - pesquisa e/ou dosagem</t>
  </si>
  <si>
    <t>AMP cíclico - pesquisa e/ou dosagem</t>
  </si>
  <si>
    <t>Cortisol livre - pesquisa e/ou dosagem</t>
  </si>
  <si>
    <t>Curva glicêmica (6 dosagens) - pesquisa e/ou dosagem</t>
  </si>
  <si>
    <t>Curva insulínica  (6 dosagens) - pesquisa e/ou dosagem</t>
  </si>
  <si>
    <t>Enzima conversora da angiotensina (ECA) - pesquisa e/ou dosagem</t>
  </si>
  <si>
    <t>Eritropoietina - pesquisa e/ou dosagem</t>
  </si>
  <si>
    <t>Gad-Ab-antidescarboxilase do ácido - pesquisa e/ou dosagem</t>
  </si>
  <si>
    <t>Hormônio antidiurético (vasopressina) - pesquisa e/ou dosagem</t>
  </si>
  <si>
    <t>IGF BP3 (proteína ligadora dos fatores de crescimento "insulin-like") - pesquisa e/ou dosagem</t>
  </si>
  <si>
    <t>Leptina - pesquisa e/ou dosagem</t>
  </si>
  <si>
    <t>N-telopeptídeo - pesquisa e/ou dosagem</t>
  </si>
  <si>
    <t>Paratormônio - PTH ou fração (cada) - pesquisa e/ou dosagem</t>
  </si>
  <si>
    <t>Piridinolina - pesquisa e/ou dosagem</t>
  </si>
  <si>
    <t>Pregnandiol - pesquisa e/ou dosagem</t>
  </si>
  <si>
    <t>Pregnantriol - pesquisa e/ou dosagem</t>
  </si>
  <si>
    <t>Estrogênios totais (fenolesteróides) - pesquisa e/ou dosagem</t>
  </si>
  <si>
    <t>Iodo protéico (PBI) - pesquisa e/ou dosagem</t>
  </si>
  <si>
    <t>Lactogênico placentário hormônio - pesquisa e/ou dosagem</t>
  </si>
  <si>
    <t>Somatotrófico coriônico (HCS ou PHL) - pesquisa e/ou dosagem</t>
  </si>
  <si>
    <t>11-desoxicorticosterona - pesquisa e/ou dosagem</t>
  </si>
  <si>
    <t>Hormônio gonodotrofico corionico qualitativo (HCG-Beta-HCG) - pesquisa</t>
  </si>
  <si>
    <t>Hormônio gonodotrofico corionico quantitativo (HCG-Beta-HCG) - dosagem</t>
  </si>
  <si>
    <t>Macroprolactina - pesquisa e/ou dosagem</t>
  </si>
  <si>
    <t>17-hidroxicorticosteróides (17-OHS) - pesquisa e/ou dosagem</t>
  </si>
  <si>
    <t>Adenovírus, IgG - pesquisa e/ou dosagem</t>
  </si>
  <si>
    <t>Adenovírus, IgM - pesquisa e/ou dosagem</t>
  </si>
  <si>
    <t>Anticandida - IgG e IgM (cada) - pesquisa e/ou dosagem</t>
  </si>
  <si>
    <t>Anti-actina - pesquisa e/ou dosagem</t>
  </si>
  <si>
    <t>Anti-DNA - pesquisa e/ou dosagem</t>
  </si>
  <si>
    <t>Anti-JO1 - pesquisa e/ou dosagem</t>
  </si>
  <si>
    <t>Anti-LA/SSB - pesquisa e/ou dosagem</t>
  </si>
  <si>
    <t>Anti-LKM-1 - pesquisa e/ou dosagem</t>
  </si>
  <si>
    <t>Anti-RNP - pesquisa e/ou dosagem</t>
  </si>
  <si>
    <t>Anti-Ro/SSA - pesquisa e/ou dosagem</t>
  </si>
  <si>
    <t>Anti-Sm - pesquisa e/ou dosagem</t>
  </si>
  <si>
    <t>Anticardiolipina - IgA - pesquisa e/ou dosagem</t>
  </si>
  <si>
    <t>Anticardiolipina - IgG - pesquisa e/ou dosagem</t>
  </si>
  <si>
    <t>Anticardiolipina - IgM - pesquisa e/ou dosagem</t>
  </si>
  <si>
    <t>Anticentrômero - pesquisa e/ou dosagem</t>
  </si>
  <si>
    <t>Anticorpo anti-DNAse B - pesquisa e/ou dosagem</t>
  </si>
  <si>
    <t>Anticorpo anti-hormônio do crescimento - pesquisa e/ou dosagem</t>
  </si>
  <si>
    <t>Anticorpo antivírus da hepatite E (total) - pesquisa e/ou dosagem</t>
  </si>
  <si>
    <t>Anticorpos anti-ilhota de langherans - pesquisa e/ou dosagem</t>
  </si>
  <si>
    <t>Anticorpos anti-influenza A,  IgG - pesquisa e/ou dosagem</t>
  </si>
  <si>
    <t>Anticorpos anti-influenza A,  IgM - pesquisa e/ou dosagem</t>
  </si>
  <si>
    <t>Anticorpos anti-influenza B, IgG - pesquisa e/ou dosagem</t>
  </si>
  <si>
    <t>Anticorpos anti-influenza B, IgM - pesquisa e/ou dosagem</t>
  </si>
  <si>
    <t>Anticorpos antiendomisio - IgG, IgM, IgA (cada) - pesquisa e/ou dosagem</t>
  </si>
  <si>
    <t>Anticortex supra-renal - pesquisa e/ou dosagem</t>
  </si>
  <si>
    <t>Antiescleroderma (SCL 70) - pesquisa e/ou dosagem</t>
  </si>
  <si>
    <t>Antigliadina (glúten) - IgA - pesquisa e/ou dosagem</t>
  </si>
  <si>
    <t>Antigliadina (glúten) - IgG - pesquisa e/ou dosagem</t>
  </si>
  <si>
    <t>Antigliadina (glúten) - IgM - pesquisa e/ou dosagem</t>
  </si>
  <si>
    <t>Antimembrana basal - pesquisa e/ou dosagem</t>
  </si>
  <si>
    <t>Antimicrossomal - pesquisa e/ou dosagem</t>
  </si>
  <si>
    <t>Antimitocondria - pesquisa e/ou dosagem</t>
  </si>
  <si>
    <t>Antimitocondria, M2 - pesquisa e/ou dosagem</t>
  </si>
  <si>
    <t>Antimúsculo cardíaco - pesquisa e/ou dosagem</t>
  </si>
  <si>
    <t>Antimúsculo estriado - pesquisa e/ou dosagem</t>
  </si>
  <si>
    <t>Antimúsculo liso - pesquisa e/ou dosagem</t>
  </si>
  <si>
    <t>Antineutrófilos (anca)  C - pesquisa e/ou dosagem</t>
  </si>
  <si>
    <t>Antineutrófilos (anca)  P - pesquisa e/ou dosagem</t>
  </si>
  <si>
    <t>Antiparietal - pesquisa e/ou dosagem</t>
  </si>
  <si>
    <t>Antiperoxidase tireoideana - pesquisa e/ou dosagem</t>
  </si>
  <si>
    <t>Aslo - pesquisa e/ou dosagem</t>
  </si>
  <si>
    <t>Avidez de IgG para toxoplasmose, citomegalia, rubéloa, EB e outros, cada - pesquisa e/ou dosagem</t>
  </si>
  <si>
    <t>Beta-2-microglobulina - pesquisa e/ou dosagem</t>
  </si>
  <si>
    <t>Biotinidase atividade da, qualitativo - pesquisa e/ou dosagem</t>
  </si>
  <si>
    <t>Brucela - IgG - pesquisa e/ou dosagem</t>
  </si>
  <si>
    <t>Brucela - IgM - pesquisa e/ou dosagem</t>
  </si>
  <si>
    <t>Brucela, prova rápida</t>
  </si>
  <si>
    <t>C1q - pesquisa e/ou dosagem</t>
  </si>
  <si>
    <t>C3 proativador - pesquisa e/ou dosagem</t>
  </si>
  <si>
    <t>C3A (fator B) - pesquisa e/ou dosagem</t>
  </si>
  <si>
    <t>CA 50 - pesquisa e/ou dosagem</t>
  </si>
  <si>
    <t>CA-242 - pesquisa e/ou dosagem</t>
  </si>
  <si>
    <t>CA-27-29 - pesquisa e/ou dosagem</t>
  </si>
  <si>
    <t>Caxumba, IgG - pesquisa e/ou dosagem</t>
  </si>
  <si>
    <t>Caxumba, IgM - pesquisa e/ou dosagem</t>
  </si>
  <si>
    <t>Chagas IgG - pesquisa e/ou dosagem</t>
  </si>
  <si>
    <t>Chagas IgM - pesquisa e/ou dosagem</t>
  </si>
  <si>
    <t>Chlamydia - IgG - pesquisa e/ou dosagem</t>
  </si>
  <si>
    <t>Chlamydia - IgM - pesquisa e/ou dosagem</t>
  </si>
  <si>
    <t>Cisticercose, AC - pesquisa e/ou dosagem</t>
  </si>
  <si>
    <t>Citomegalovírus IgG - pesquisa e/ou dosagem</t>
  </si>
  <si>
    <t>Citomegalovírus IgM - pesquisa e/ou dosagem</t>
  </si>
  <si>
    <t>Clostridium difficile, toxina A - pesquisa e/ou dosagem</t>
  </si>
  <si>
    <t>Complemento C2 - pesquisa e/ou dosagem</t>
  </si>
  <si>
    <t>Complemento C3 - pesquisa e/ou dosagem</t>
  </si>
  <si>
    <t>Complemento C4 - pesquisa e/ou dosagem</t>
  </si>
  <si>
    <t>Complemento C5 - pesquisa e/ou dosagem</t>
  </si>
  <si>
    <t>Complemento CH-100 - pesquisa e/ou dosagem</t>
  </si>
  <si>
    <t>Complemento CH-50 - pesquisa e/ou dosagem</t>
  </si>
  <si>
    <t>Dengue - IgG e IgM (cada) - pesquisa e/ou dosagem</t>
  </si>
  <si>
    <t>Equinococose, IDR - pesquisa e/ou dosagem</t>
  </si>
  <si>
    <t>Esporotricose, reação sorológica</t>
  </si>
  <si>
    <t>Esporotriquina, IDR - pesquisa e/ou dosagem</t>
  </si>
  <si>
    <t>Fator antinúcleo, (FAN) - pesquisa e/ou dosagem</t>
  </si>
  <si>
    <t>Fator reumatóide, quantitativo - pesquisa e/ou dosagem</t>
  </si>
  <si>
    <t>Filaria sorologia - pesquisa e/ou dosagem</t>
  </si>
  <si>
    <t>Helicobacter pylori - IgA - pesquisa e/ou dosagem</t>
  </si>
  <si>
    <t>Helicobacter pylori - IgG - pesquisa e/ou dosagem</t>
  </si>
  <si>
    <t>Helicobacter pylori - IgM - pesquisa e/ou dosagem</t>
  </si>
  <si>
    <t>Hepatite A - HAV - IgG - pesquisa e/ou dosagem</t>
  </si>
  <si>
    <t>Hepatite A - HAV - IgM - pesquisa e/ou dosagem</t>
  </si>
  <si>
    <t>Hepatite B - HBCAC - IgG (anti-core IgG ou Acoreg) - pesquisa e/ou dosagem</t>
  </si>
  <si>
    <t>Hepatite B - HBCAC - IgM (anti-core IgM ou Acorem) - pesquisa e/ou dosagem</t>
  </si>
  <si>
    <t>Hepatite B - HBeAC (anti HBE) - pesquisa e/ou dosagem</t>
  </si>
  <si>
    <t>Hepatite B - HBeAG (antígeno "E") - pesquisa e/ou dosagem</t>
  </si>
  <si>
    <t>Hepatite B - HBSAC (anti-antígeno de superfície) - pesquisa e/ou dosagem</t>
  </si>
  <si>
    <t>Hepatite B - HBSAG (AU, antígeno austrália) - pesquisa e/ou dosagem</t>
  </si>
  <si>
    <t>Hepatite C - anti-HCV - pesquisa e/ou dosagem</t>
  </si>
  <si>
    <t>Hepatite C - anti-HCV - IgM - pesquisa e/ou dosagem</t>
  </si>
  <si>
    <t>Hepatite C - imunoblot - pesquisa e/ou dosagem</t>
  </si>
  <si>
    <t>Hepatite delta, anticorpo IgG - pesquisa e/ou dosagem</t>
  </si>
  <si>
    <t>Hepatite delta, anticorpo IgM - pesquisa e/ou dosagem</t>
  </si>
  <si>
    <t>Hepatite delta, antígeno - pesquisa e/ou dosagem</t>
  </si>
  <si>
    <t>Herpes simples - IgG - pesquisa e/ou dosagem</t>
  </si>
  <si>
    <t>Herpes simples - IgM - pesquisa e/ou dosagem</t>
  </si>
  <si>
    <t>Herpes zoster - IgG - pesquisa e/ou dosagem</t>
  </si>
  <si>
    <t>Herpes zoster - IgM - pesquisa e/ou dosagem</t>
  </si>
  <si>
    <t>Histamina, dosagem</t>
  </si>
  <si>
    <t>Histona - pesquisa e/ou dosagem</t>
  </si>
  <si>
    <t>HIV - antígeno P24 - pesquisa e/ou dosagem</t>
  </si>
  <si>
    <t>HLA-DR - pesquisa e/ou dosagem</t>
  </si>
  <si>
    <t>HLA-DR+DQ - pesquisa e/ou dosagem</t>
  </si>
  <si>
    <t>IgA - pesquisa e/ou dosagem</t>
  </si>
  <si>
    <t>IgA na saliva - pesquisa e/ou dosagem</t>
  </si>
  <si>
    <t>IgD - pesquisa e/ou dosagem</t>
  </si>
  <si>
    <t>IgE, grupo específico, cada - pesquisa e/ou dosagem</t>
  </si>
  <si>
    <t>IgE, por alérgeno, cada (cada) - pesquisa e/ou dosagem</t>
  </si>
  <si>
    <t>IgE, total - pesquisa e/ou dosagem</t>
  </si>
  <si>
    <t>IgG - pesquisa e/ou dosagem</t>
  </si>
  <si>
    <t>IgG, subclasses 1,2,3,4 (cada) - pesquisa e/ou dosagem</t>
  </si>
  <si>
    <t>IgM - pesquisa e/ou dosagem</t>
  </si>
  <si>
    <t>Imunocomplexos circulantes - pesquisa e/ou dosagem</t>
  </si>
  <si>
    <t>Imunocomplexos circulantes, com células Raji - pesquisa e/ou dosagem</t>
  </si>
  <si>
    <t>Imunoeletroforese (estudo da gamopatia) - pesquisa e/ou dosagem</t>
  </si>
  <si>
    <t>Inibidor de C1 esterase - pesquisa e/ou dosagem</t>
  </si>
  <si>
    <t>Isospora, pesquisa de antígeno - pesquisa e/ou dosagem</t>
  </si>
  <si>
    <t>Ito (cancro mole), IDeR - pesquisa e/ou dosagem</t>
  </si>
  <si>
    <t>Kveim (sarcoidose), IDeR - pesquisa e/ou dosagem</t>
  </si>
  <si>
    <t>Legionella - IgG e IgM (cada) - pesquisa e/ou dosagem</t>
  </si>
  <si>
    <t>Leishmaniose - IgG e IgM (cada) - pesquisa e/ou dosagem</t>
  </si>
  <si>
    <t>Leptospirose - IgG - pesquisa e/ou dosagem</t>
  </si>
  <si>
    <t>Leptospirose - IgM - pesquisa e/ou dosagem</t>
  </si>
  <si>
    <t>Leptospirose, aglutinação - pesquisa</t>
  </si>
  <si>
    <t>Lyme - IgG - pesquisa e/ou dosagem</t>
  </si>
  <si>
    <t>Lyme - IgM - pesquisa e/ou dosagem</t>
  </si>
  <si>
    <t>Malária - IgG - pesquisa e/ou dosagem</t>
  </si>
  <si>
    <t>Malária - IgM - pesquisa e/ou dosagem</t>
  </si>
  <si>
    <t>Mantoux, IDeR</t>
  </si>
  <si>
    <t>MCA (antígeno cárcino-mamário) - pesquisa e/ou dosagem</t>
  </si>
  <si>
    <t>Micoplasma pneumoniae - IgG - pesquisa e/ou dosagem</t>
  </si>
  <si>
    <t>Micoplasma pneumoniae - IgM - pesquisa e/ou dosagem</t>
  </si>
  <si>
    <t>Mononucleose - Epstein BARR - IgG - pesquisa e/ou dosagem</t>
  </si>
  <si>
    <t>Mononucleose, anti-VCA (EBV) IgG - pesquisa e/ou dosagem</t>
  </si>
  <si>
    <t>Mononucleose, anti-VCA (EBV) IgM - pesquisa e/ou dosagem</t>
  </si>
  <si>
    <t>Montenegro, IDeR</t>
  </si>
  <si>
    <t>Parvovírus - IgG, IgM (cada) - pesquisa e/ou dosagem</t>
  </si>
  <si>
    <t>Proteína C, teste imunológico</t>
  </si>
  <si>
    <t>Proteína eosinofílica catiônica (ECP) - pesquisa e/ou dosagem</t>
  </si>
  <si>
    <t>Rubéola - IgG - pesquisa e/ou dosagem</t>
  </si>
  <si>
    <t>Rubéola - IgM - pesquisa e/ou dosagem</t>
  </si>
  <si>
    <t>Schistosomose - IgG - pesquisa e/ou dosagem</t>
  </si>
  <si>
    <t>Schistosomose - IgM - pesquisa e/ou dosagem</t>
  </si>
  <si>
    <t>Sífilis - FTA-ABS-IgG - pesquisa</t>
  </si>
  <si>
    <t>Sífilis - FTA-ABS-IgM - pesquisa</t>
  </si>
  <si>
    <t>Sífilis - TPHA - pesquisa</t>
  </si>
  <si>
    <t>Teste de inibição da migração dos linfócitos (para cada antígeno)</t>
  </si>
  <si>
    <t>Toxocara cannis - IgG - pesquisa e/ou dosagem</t>
  </si>
  <si>
    <t>Toxocara cannis - IgM - pesquisa e/ou dosagem</t>
  </si>
  <si>
    <t>Toxoplasmina, IDeR</t>
  </si>
  <si>
    <t>Toxoplasmose IgG - pesquisa e/ou dosagem</t>
  </si>
  <si>
    <t>Toxoplasmose IgM - pesquisa e/ou dosagem</t>
  </si>
  <si>
    <t>Vírus sincicial respiratório - Elisa - IgG - pesquisa e/ou dosagem</t>
  </si>
  <si>
    <t>Waaler-Rose (fator reumatóide) - pesquisa e/ou dosagem</t>
  </si>
  <si>
    <t>Western Blot (anticorpos anti-HIV) - pesquisa e/ou dosagem</t>
  </si>
  <si>
    <t>Western Blot (anticorpos anti-HTVI ou HTLVII) (cada) - pesquisa e/ou dosagem</t>
  </si>
  <si>
    <t>Widal, reação de</t>
  </si>
  <si>
    <t>Alérgenos - perfil antigênico (painel C/36 antígenos) - pesquisa e/ou dosagem</t>
  </si>
  <si>
    <t>Anti-DMP - pesquisa e/ou dosagem</t>
  </si>
  <si>
    <t>Anti-hialuronidase, determinação da</t>
  </si>
  <si>
    <t>Antidesoxiribonuclease B, neutralização quantitativa - pesquisa e/ou dosagem</t>
  </si>
  <si>
    <t>Antifígado (glomérulo, tub. Renal corte rim de rato), IFI - pesquisa e/ou dosagem</t>
  </si>
  <si>
    <t>Antígenos metílicos solúveis do BCG (1 aplicação)</t>
  </si>
  <si>
    <t>Chagas (Machado Guerreiro)</t>
  </si>
  <si>
    <t>Complemento C3, C4 - turbid. ou nefolométrico C3A - pesquisa e/ou dosagem</t>
  </si>
  <si>
    <t>Fator reumatóide, teste do látex (qualitativo) - pesquisa</t>
  </si>
  <si>
    <t>Frei (linfogranuloma venéreo), IDeR - pesquisa e/ou dosagem</t>
  </si>
  <si>
    <t>Gonococo - hemaglutinação (HA)</t>
  </si>
  <si>
    <t>Hidatidose (equinococose) IDi dupla - pesquisa e/ou dosagem</t>
  </si>
  <si>
    <t>Sarampo - anticorpos IgG - pesquisa e/ou dosagem</t>
  </si>
  <si>
    <t>Sarampo - anticorpos IgM - pesquisa e/ou dosagem</t>
  </si>
  <si>
    <t>Toxoplasmose - IgA - pesquisa e/ou dosagem</t>
  </si>
  <si>
    <t>Varicela, IgG - pesquisa e/ou dosagem</t>
  </si>
  <si>
    <t>Varicela, IgM - pesquisa e/ou dosagem</t>
  </si>
  <si>
    <t>Vírus, (sincicial, respiratório) pesquisa direta</t>
  </si>
  <si>
    <t>Weil Felix (Ricketsiose), reação de aglutinação</t>
  </si>
  <si>
    <t>Anticorpo anti Saccharamyces - ASCA - pesquisa e/ou dosagem</t>
  </si>
  <si>
    <t>Poliomelite sorologia</t>
  </si>
  <si>
    <t>Proteína Amiloide A - pesquisa e/ou dosagem</t>
  </si>
  <si>
    <t>Schistosomose, pesquisa</t>
  </si>
  <si>
    <t>Sífilis anticorpo total - pesquisa e/ou dosagem</t>
  </si>
  <si>
    <t>Sífilis IgM - pesquisa e/ou dosagem</t>
  </si>
  <si>
    <t>Amebíase, IgG - pesquisa e/ou dosagem</t>
  </si>
  <si>
    <t>Gonococo - IgG - pesquisa e/ou dosagem</t>
  </si>
  <si>
    <t>Gonococo - IgM - pesquisa e/ou dosagem</t>
  </si>
  <si>
    <t>Psitacose - IgG - pesquisa e/ou dosagem</t>
  </si>
  <si>
    <t>Psitacose - IgM - pesquisa e/ou dosagem</t>
  </si>
  <si>
    <t>Psitacose - IgA - pesquisa e/ou dosagem</t>
  </si>
  <si>
    <t>Proteína C reativa, qualitativa - pesquisa</t>
  </si>
  <si>
    <t>Proteína C reativa, quantitativa - pesquisa e/ou dosagem</t>
  </si>
  <si>
    <t>Aslo, quantitativo - pesquisa e/ou dosagem</t>
  </si>
  <si>
    <t>Paracoccidioidomicose, anticorpos totais / IgG - pesquisa e/ou dosagem</t>
  </si>
  <si>
    <t>Ameba, pesquisa antígeno nas fezes, Elisa</t>
  </si>
  <si>
    <t>Anti 68 KD</t>
  </si>
  <si>
    <t>Anti citosol hepático</t>
  </si>
  <si>
    <t>Anti cromatina - IgG</t>
  </si>
  <si>
    <t>Anti GM1 - IgG/IgM</t>
  </si>
  <si>
    <t>Anti HU (Western Blot)</t>
  </si>
  <si>
    <t>Anti KU</t>
  </si>
  <si>
    <t>Anti parainfluenza tipo 1,2,3</t>
  </si>
  <si>
    <t>Anti PCNA</t>
  </si>
  <si>
    <t>Anticorpos antipneumococco</t>
  </si>
  <si>
    <t>Anti RI (Western Blot)</t>
  </si>
  <si>
    <t>Anti ribossomal P</t>
  </si>
  <si>
    <t>Anti transglutaminase tecidual - IgG</t>
  </si>
  <si>
    <t>Anti YO</t>
  </si>
  <si>
    <t>Anti YO líquor</t>
  </si>
  <si>
    <t>Anticorpos anti 21 hidroxilase</t>
  </si>
  <si>
    <t>Anticorpos anti adrenal</t>
  </si>
  <si>
    <t>Anticorpos anti anexina</t>
  </si>
  <si>
    <t>Anticorpos anti antígeno hepático solúvel</t>
  </si>
  <si>
    <t>Anticorpos anti coccidióides, soro</t>
  </si>
  <si>
    <t>Anticorpos anti colágeno tipo 2</t>
  </si>
  <si>
    <t>Anticorpos anti fator intrinseco</t>
  </si>
  <si>
    <t>Anticorpos anti febre, qualquer soro</t>
  </si>
  <si>
    <t xml:space="preserve">Anticorpos anti Fibrilarina </t>
  </si>
  <si>
    <t>Anticorpos anti fosfatidilserina - IgA/IgG/IgM</t>
  </si>
  <si>
    <t>Anticorpos anti granulócitos</t>
  </si>
  <si>
    <t>Anticorpos anti Hantavirus</t>
  </si>
  <si>
    <t>Anticorpos anti líquor arbovirus, painel</t>
  </si>
  <si>
    <t>Anticorpos anti líquor bartonella</t>
  </si>
  <si>
    <t xml:space="preserve">Anticorpos anti líquor gangliosídeo, painel </t>
  </si>
  <si>
    <t>Anticorpos anti líquor GM1</t>
  </si>
  <si>
    <t xml:space="preserve">Anticorpos anti MAG </t>
  </si>
  <si>
    <t xml:space="preserve">Anticorpos anti MI-2 auto </t>
  </si>
  <si>
    <t>Anticorpos anti Mielina</t>
  </si>
  <si>
    <t>Anticorpos anti neuronal nuclear 1 e 2 LCR</t>
  </si>
  <si>
    <t>Anticorpos anti pele</t>
  </si>
  <si>
    <t>Anticorpos anti PM1</t>
  </si>
  <si>
    <t>Anticorpos anti reticulina</t>
  </si>
  <si>
    <t>Anticorpos anti strongilóides</t>
  </si>
  <si>
    <t>Anticorpos anti sulfatídeo</t>
  </si>
  <si>
    <t>Anticorpos anti vírus herpes  6 líquor - IgG/IgM</t>
  </si>
  <si>
    <t>Anticorpos anti vírus herpes 6</t>
  </si>
  <si>
    <t>Anticorpos anti vírus rábico</t>
  </si>
  <si>
    <t>Anticorpos arbovírus, painel</t>
  </si>
  <si>
    <t>Anticorpos Beta 2 glicoproteina I  - IgG/IgM/IgA</t>
  </si>
  <si>
    <t xml:space="preserve">Acetilcolina, anticorpos bloqueador receptor </t>
  </si>
  <si>
    <t>Anticorpos contra canal de cálcio regulado por voltagem</t>
  </si>
  <si>
    <t>Anticorpos Coxsackie A, outros materiais</t>
  </si>
  <si>
    <t>Anticorpos CV2 auto, soro</t>
  </si>
  <si>
    <t xml:space="preserve">Anticorpos Desmogleina tipo 1 e 3 </t>
  </si>
  <si>
    <t>Anticorpos Fosfatidilcolina - IgG/IgM/IgA</t>
  </si>
  <si>
    <t>Anticorpos Gangliosídeos, soro</t>
  </si>
  <si>
    <t>Anticorpos Gd1A - IgG</t>
  </si>
  <si>
    <t>Anticorpos Gd1A - IgM</t>
  </si>
  <si>
    <t>Anticorpos Gd1B - IgG</t>
  </si>
  <si>
    <t>Adenosina de aminase (ADA) - pesquisa e/ou dosagem em líquidos orgânicos</t>
  </si>
  <si>
    <t>Bioquímica ICR (proteínas + pandy + glicose + cloro) - pesquisa e/ou dosagem em líquidos orgânicos</t>
  </si>
  <si>
    <t>Células, contagem total e específica - pesquisa e/ou dosagem em líquidos orgânicos</t>
  </si>
  <si>
    <t>Células, pesquisa de células neoplásicas (citologia oncótica) - pesquisa e/ou dosagem em líquidos orgânicos</t>
  </si>
  <si>
    <t>Criptococose, cândida, aspérgilus (látex) - pesquisa e/ou dosagem em líquidos orgânicos</t>
  </si>
  <si>
    <t>Eletroforese de proteínas no líquor, com concentração - pesquisa e/ou dosagem em líquidos orgânicos</t>
  </si>
  <si>
    <t>H. Influenzae, S. Pneumonieae, N. Meningitidis A, B e C W135 (cada) - pesquisa e/ou dosagem em líquidos orgânicos</t>
  </si>
  <si>
    <t>Haemophilus influenzae - pesquisa de anticorpos (cada)- pesquisa e/ou dosagem em líquidos orgânicos</t>
  </si>
  <si>
    <t>Índice de imunoprodução (eletrof. e IgG em soro e líquor) - pesquisa e/ou dosagem</t>
  </si>
  <si>
    <t>LCR ambulatorial rotina (aspectos cor + índice de cor + contagem global e  específica  de leucócitos e  hemácias + citologia  oncótica + proteína + glicose + cloro + eletroforese  com  concentração + IgG + reações para neurocisticercose (2) + reações para</t>
  </si>
  <si>
    <t>LCR hospitalar neurologia (aspectos cor + índices de cor + contagem global e específica de  leucócitos e hemácias + proteína + glicose + cloro + reações para neurocisticercose (2) + reações para  neurolues (2) + bacterioscopia + cultura + látex para bacté</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</si>
  <si>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</si>
  <si>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</si>
  <si>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</si>
  <si>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Nonne-Apple; reação</t>
  </si>
  <si>
    <t>Takata-Ara, reação</t>
  </si>
  <si>
    <t>Babesia microti em líquor</t>
  </si>
  <si>
    <t>Coccidióides em líquor</t>
  </si>
  <si>
    <t>Líquor cisticercose Western Blot</t>
  </si>
  <si>
    <t>Líquor encefalite, painel</t>
  </si>
  <si>
    <t>Líquor imunofenotipagem T e B</t>
  </si>
  <si>
    <t>Líquor índice IgG para citomegalovirus</t>
  </si>
  <si>
    <t>Líquor látex para meningite</t>
  </si>
  <si>
    <t>Anticorpo antiespermatozóide - pesquisa e/ou dosagem em líquidos orgânicos</t>
  </si>
  <si>
    <t>Fosfolipídios (relação lecitina/esfingomielina) - pesquisa e/ou dosagem em líquidos orgânicos</t>
  </si>
  <si>
    <t>Maturidade pulmonar fetal - - pesquisa e/ou dosagem em líquidos orgânicos</t>
  </si>
  <si>
    <t>Azul de nilo no líquido amniótico</t>
  </si>
  <si>
    <t>Cristais com luz polarizada - pesquisa e/ou dosagem em líquidos orgânicos</t>
  </si>
  <si>
    <t>A fresco, exame - MICROBIOLOGIA</t>
  </si>
  <si>
    <t>B.A.A.R. (Ziehl ou fluorescência, pesquisa direta e após homogeneização) - pesquisa</t>
  </si>
  <si>
    <t>Cultura quantitativa de secreções pulmonares, quando necessitar tratamento prévio c/ N.C.A.</t>
  </si>
  <si>
    <t>Hemophilus (bordetella) pertussis - pesquisa</t>
  </si>
  <si>
    <t>Leptospira (campo escuro após concentração) pesquisa</t>
  </si>
  <si>
    <t>Treponema (campo escuro) - pesquisa</t>
  </si>
  <si>
    <t>Vacina autógena</t>
  </si>
  <si>
    <t>Citomegalovírus - shell vial - pesquisa</t>
  </si>
  <si>
    <t>Cultura automatizada - MICROBIOLOGIA</t>
  </si>
  <si>
    <t>Leishmania, pesquisa - pesquisa</t>
  </si>
  <si>
    <t>Chlamydia pneumoniae, painel</t>
  </si>
  <si>
    <t>CMV para imunofluorescência direta</t>
  </si>
  <si>
    <t>Cultura para listeria</t>
  </si>
  <si>
    <t>Gardnerella, cultura</t>
  </si>
  <si>
    <t>Helicobacter pylodri, cultura de biópsia</t>
  </si>
  <si>
    <t>Herpes para imunofluorescência direta</t>
  </si>
  <si>
    <t>Mycobactéria amplificação de DNA (PCR)</t>
  </si>
  <si>
    <t>Pesquisa de antígenos entamoeba histolytica</t>
  </si>
  <si>
    <t>Poder bactericida (pós administração de antibiótico)</t>
  </si>
  <si>
    <t>Protozoários, cultura para</t>
  </si>
  <si>
    <t>Streptococcus B hemol cultura qualquer material</t>
  </si>
  <si>
    <t>Trichomonas, cultura para</t>
  </si>
  <si>
    <t>Yersinia enterocolitica</t>
  </si>
  <si>
    <t>Antígenos bacterianos / vários materiais</t>
  </si>
  <si>
    <t>Ácido cítrico - pesquisa e/ou dosagem na urina</t>
  </si>
  <si>
    <t>Ácido homogentísico - pesquisa e/ou dosagem na urina</t>
  </si>
  <si>
    <t>Alcaptonúria  - pesquisa e/ou dosagem na urina</t>
  </si>
  <si>
    <t>Cálculos urinários - análise</t>
  </si>
  <si>
    <t>Catecolaminas fracionadas - dopamina, epinefrina, norepinefrina (cada) - pesquisa e/ou dosagem na urina</t>
  </si>
  <si>
    <t>Coproporfirina III - pesquisa e/ou dosagem na urina</t>
  </si>
  <si>
    <t>Corpos cetônicos, pesquisa - na urina</t>
  </si>
  <si>
    <t>Cromatografia de açúcares - na urina</t>
  </si>
  <si>
    <t>Dismorfismo eritrocitário, pesquisa (contraste de fase) - na urina</t>
  </si>
  <si>
    <t>Lipóides, pesquisa - na urina</t>
  </si>
  <si>
    <t>Melanina, pesquisa - na urina</t>
  </si>
  <si>
    <t>Porfobilinogênio, pesquisa - na urina</t>
  </si>
  <si>
    <t>Proteínas de Bence Jones, pesquisa - na urina</t>
  </si>
  <si>
    <t>Uroporfirinas, dosagem</t>
  </si>
  <si>
    <t>Cistina - pesquisa e/ou dosagem na urina</t>
  </si>
  <si>
    <t>Porfobilinogênio - na urina</t>
  </si>
  <si>
    <t>Acidez titulável - pesquisa e/ou dosagem na urina</t>
  </si>
  <si>
    <t>Bartituratos - pesquisa e/ou dosagem na urina</t>
  </si>
  <si>
    <t>Beta mercapto-lactato-disulfidúria,pesquisa - na urina</t>
  </si>
  <si>
    <t>Histidina, pesquisa - na urina</t>
  </si>
  <si>
    <t>Inclusão citomegálica, pesquisa de células com - na urina</t>
  </si>
  <si>
    <t>Mioglobina, pesquisa - na urina</t>
  </si>
  <si>
    <t>Osmolalidade, determinação - na urina</t>
  </si>
  <si>
    <t>Prova de concentração (Fishberg ou Volhard) - na urina</t>
  </si>
  <si>
    <t>Prova de diluição - na urina</t>
  </si>
  <si>
    <t>Sobrecarga de água, prova - na urina</t>
  </si>
  <si>
    <t>Tirosinose, pesquisa - na urina</t>
  </si>
  <si>
    <t>Fenciclidina na urina (amostra isolada)</t>
  </si>
  <si>
    <t>Ferro urinário (urina 24h)</t>
  </si>
  <si>
    <t>Gordura na urina, pesquisa de</t>
  </si>
  <si>
    <t>Hemoglobina livre na urina (amostra isolada)</t>
  </si>
  <si>
    <t>MDMA, triagem (urina)</t>
  </si>
  <si>
    <t>Pesquisa de espermatozóide na urina</t>
  </si>
  <si>
    <t>Substâncias redutoras, pesquisa (urina)</t>
  </si>
  <si>
    <t>Teste de concentração urinária após DDAVP</t>
  </si>
  <si>
    <t>Urina, pesquisa antígeno para Legionella</t>
  </si>
  <si>
    <t>Urocitograma</t>
  </si>
  <si>
    <t>Cristalização do muco cervical, pequisa</t>
  </si>
  <si>
    <t>Perfil  metabólico  p/  litíase  renal: sangue (Ca, P, AU, Cr) urina: (Ca, AU, P, citr, pesq. Cistina) AMP-cíclico</t>
  </si>
  <si>
    <t>Gastroacidograma - secreção basal para 60' e 4 amostras após o estímulo (fornecimento de material inclusive tubagem) teste</t>
  </si>
  <si>
    <t>Hollander (inclusive tubagem) teste</t>
  </si>
  <si>
    <t xml:space="preserve">Tubagem duodenal </t>
  </si>
  <si>
    <t>pH - tornassol - pesquisa</t>
  </si>
  <si>
    <t>Cálculo biliar, análise química</t>
  </si>
  <si>
    <t>Coleta de escarro induzida</t>
  </si>
  <si>
    <t>Cristalografia análise de cálculo</t>
  </si>
  <si>
    <t>Esclerose múltipla, painel</t>
  </si>
  <si>
    <t>Espectrometria de massa em tandem</t>
  </si>
  <si>
    <t>Identificação de verme</t>
  </si>
  <si>
    <t>Isolamento de microorganismos especiais</t>
  </si>
  <si>
    <t>Lavado gástrico, colheita por</t>
  </si>
  <si>
    <t>Pepsinogenio 2</t>
  </si>
  <si>
    <t>Perfil para líquidos biológicos</t>
  </si>
  <si>
    <t>Proteína 14-3-3</t>
  </si>
  <si>
    <t>Prova de restrição calórica</t>
  </si>
  <si>
    <t>Prova fármaco-dinâmica</t>
  </si>
  <si>
    <t>Semiologia para impotência</t>
  </si>
  <si>
    <t>Sexagem fetal</t>
  </si>
  <si>
    <t>Sorologia doença arranhadura de gato</t>
  </si>
  <si>
    <t>Vírus respiratório, triagem aspirado nasofaringeo</t>
  </si>
  <si>
    <t>Vírus respiratório, triagem lavado nasofaringeo</t>
  </si>
  <si>
    <t>Vírus respiratório, triagem secreção orofaringe</t>
  </si>
  <si>
    <t>Vírus respiratório, triagem secreção traqueal</t>
  </si>
  <si>
    <t>Vírus respiratório, triagem swab nasal</t>
  </si>
  <si>
    <t>Ácido delta aminolevulínico (para chumbo inorgânico) - pesquisa e/ou dosagem</t>
  </si>
  <si>
    <t>Ácido delta aminolevulínico desidratase (para chumbo inorgânico) - pesquisa e/ou dosagem</t>
  </si>
  <si>
    <t>Ácido fenilglioxílico (para estireno) - pesquisa e/ou dosagem</t>
  </si>
  <si>
    <t>Ácido hipúrico (para tolueno) - pesquisa e/ou dosagem</t>
  </si>
  <si>
    <t>Ácido mandélico (para estireno) - pesquisa e/ou dosagem</t>
  </si>
  <si>
    <t>Ácido metilhipúrico (para xilenos) - pesquisa e/ou dosagem</t>
  </si>
  <si>
    <t>Ácido salicílico - pesquisa e/ou dosagem</t>
  </si>
  <si>
    <t>Azida sódica, teste da (para deissulfeto de carbono)</t>
  </si>
  <si>
    <t>Carboxihemoglobina (para monóxido de carbono  diclorometano) - pesquisa e/ou dosagem</t>
  </si>
  <si>
    <t>Chumbo - pesquisa e/ou dosagem</t>
  </si>
  <si>
    <t>Colinesterase (para carbamatos  organofosforados) - pesquisa e/ou dosagem</t>
  </si>
  <si>
    <t>Coproporfirinas (para chumbo inorgânico) - pesquisa e/ou dosagem</t>
  </si>
  <si>
    <t>Dialdeído malônico - pesquisa e/ou dosagem</t>
  </si>
  <si>
    <t>Etanol - pesquisa e/ou dosagem</t>
  </si>
  <si>
    <t>Fenol (para benzeno, fenol) - pesquisa e/ou dosagem</t>
  </si>
  <si>
    <t>Flúor (para fluoretos) - pesquisa e/ou dosagem</t>
  </si>
  <si>
    <t>Formoldeído - pesquisa e/ou dosagem</t>
  </si>
  <si>
    <t>Meta-hemoglobina (para anilina nitrobenzeno) - pesquisa e/ou dosagem</t>
  </si>
  <si>
    <t>Metais Al, As, Cd, Cr, Mn, Hg, Ni, Zn, Co, outro (s) absorção atômica (cada) - pesquisa e/ou dosagem</t>
  </si>
  <si>
    <t>Metanol - pesquisa e/ou dosagem</t>
  </si>
  <si>
    <t>P-aminofenol (para anilina) - pesquisa e/ou dosagem</t>
  </si>
  <si>
    <t>P-nitrofenol (para nitrobenzeno) - pesquisa e/ou dosagem</t>
  </si>
  <si>
    <t>Protoporfirinas livres (para chumbo inorgânico) - pesquisa e/ou dosagem</t>
  </si>
  <si>
    <t>Protoporfirinas Zn (para chumbo inorgânico) - pesquisa e/ou dosagem</t>
  </si>
  <si>
    <t>Selênio, dosagem</t>
  </si>
  <si>
    <t>Tiocianato (para cianetos  nitrilas alifáticas) - pesquisa e/ou dosagem</t>
  </si>
  <si>
    <t>Triclorocompostos totais (para tetracloroetileno, tricloroetano, tricloroetileno) - pesquisa e/ou dosagem</t>
  </si>
  <si>
    <t>Ácido acético - pesquisa e/ou dosagem</t>
  </si>
  <si>
    <t>Ácido metil malônico - pesquisa e/ou dosagem</t>
  </si>
  <si>
    <t>Zinco - pesquisa e/ou dosagem</t>
  </si>
  <si>
    <t>Metil Etil Cetona - pesquisa e/ou dosagem</t>
  </si>
  <si>
    <t>Apolipoproteína E, genotipagem</t>
  </si>
  <si>
    <t>Citomegalovírus - qualitativo, por PCR - pesquisa</t>
  </si>
  <si>
    <t>Citomegalovírus - quantitativo, por PCR - pesquisa</t>
  </si>
  <si>
    <t>Cromossomo philadelfia - pesquisa</t>
  </si>
  <si>
    <t>Fator V de layden por PCR - pesquisa</t>
  </si>
  <si>
    <t>Hepatite B (qualitativo) PCR - pesquisa</t>
  </si>
  <si>
    <t>Hepatite B (quantitativo) PCR - pesquisa</t>
  </si>
  <si>
    <t>Hepatite C (qualitativo) por PCR - pesquisa</t>
  </si>
  <si>
    <t>Hepatite C (quantitativo) por PCR - pesquisa</t>
  </si>
  <si>
    <t>Hepatite C - genotipagem - pesquisa</t>
  </si>
  <si>
    <t>HIV - carga viral PCR - pesquisa</t>
  </si>
  <si>
    <t>HIV - qualitativo por PCR - pesquisa</t>
  </si>
  <si>
    <t>HIV, genotipagem - pesquisa</t>
  </si>
  <si>
    <t>HPV (vírus do papiloma humano) + subtipagem quando necessário PCR - pesquisa</t>
  </si>
  <si>
    <t>HTLV I / II por PCR (cada) - pesquisa</t>
  </si>
  <si>
    <t>Mycobactéria PCR - pesquisa</t>
  </si>
  <si>
    <t>Parvovírus por PCR - pesquisa</t>
  </si>
  <si>
    <t>Proteína S total + livre, dosagem</t>
  </si>
  <si>
    <t>Rubéola por PCR - pesquisa</t>
  </si>
  <si>
    <t>Sífilis por PCR - pesquisa</t>
  </si>
  <si>
    <t>X frágil por PCR - pesquisa</t>
  </si>
  <si>
    <t>Chlamydia por biologia molecular - pesquisa</t>
  </si>
  <si>
    <t>Citogenética de medula óssea</t>
  </si>
  <si>
    <t>Resistência a agentes anti virais por biologia molecular (cada droga) - pesquisa</t>
  </si>
  <si>
    <t xml:space="preserve">Quantificação de outros agentes por PCR </t>
  </si>
  <si>
    <t>SCIH tipagem molecular de bactérias</t>
  </si>
  <si>
    <t>17-alfa-hidroxiprogesterona - pesquisa e/ou dosagem</t>
  </si>
  <si>
    <t>3 alfa androstonediol glucoronídeo (3ALFDADIOL) - pesquisa e/ou dosagem</t>
  </si>
  <si>
    <t>Ácido vanilmandélico (VMA) - pesquisa e/ou dosagem</t>
  </si>
  <si>
    <t>Adrenocorticotrófico, hormônio (ACTH) - pesquisa e/ou dosagem</t>
  </si>
  <si>
    <t>Aldosterona - pesquisa e/ou dosagem</t>
  </si>
  <si>
    <t>Alfa-fetoproteína - pesquisa e/ou dosagem</t>
  </si>
  <si>
    <t>Androstenediona - pesquisa e/ou dosagem</t>
  </si>
  <si>
    <t>Anticorpo anti-receptor de TSH (TRAB) - pesquisa e/ou dosagem</t>
  </si>
  <si>
    <t>Anticorpos antiinsulina - pesquisa e/ou dosagem</t>
  </si>
  <si>
    <t>Anticorpos antitireóide (tireoglobulina) - pesquisa e/ou dosagem</t>
  </si>
  <si>
    <t>Antígeno Austrália (HBSAG) - pesquisa e/ou dosagem</t>
  </si>
  <si>
    <t>Antígeno carcinoembriogênico (CEA) - pesquisa e/ou dosagem</t>
  </si>
  <si>
    <t>Antígeno específico prostático livre (PSA livre) - pesquisa e/ou dosagem</t>
  </si>
  <si>
    <t>Antígeno específico prostático total (PSA) - pesquisa e/ou dosagem</t>
  </si>
  <si>
    <t>Anti-TPO - pesquisa e/ou dosagem</t>
  </si>
  <si>
    <t>Calcitonina - pesquisa e/ou dosagem</t>
  </si>
  <si>
    <t>Catecolaminas - pesquisa e/ou dosagem</t>
  </si>
  <si>
    <t>Composto S (11 - desoxicortisol) - pesquisa e/ou dosagem</t>
  </si>
  <si>
    <t>Cortisol - pesquisa e/ou dosagem</t>
  </si>
  <si>
    <t>Crescimento, hormônio do (HGH) - pesquisa e/ou dosagem</t>
  </si>
  <si>
    <t>Dehidroepiandrosterona (DHEA) - pesquisa e/ou dosagem</t>
  </si>
  <si>
    <t>Dehidrotestosterona (DHT) - pesquisa e/ou dosagem</t>
  </si>
  <si>
    <t>Drogas (imunossupressora, anticonvulsivante, digitálico, etc.) cada - pesquisa e/ou dosagem</t>
  </si>
  <si>
    <t>Estradiol - pesquisa e/ou dosagem</t>
  </si>
  <si>
    <t>Estriol - pesquisa e/ou dosagem</t>
  </si>
  <si>
    <t>Estrona - pesquisa e/ou dosagem</t>
  </si>
  <si>
    <t>Ferritina - pesquisa e/ou dosagem</t>
  </si>
  <si>
    <t>Folículo estimulante, hormônio (FSH) - pesquisa e/ou dosagem</t>
  </si>
  <si>
    <t>Gastrina - pesquisa e/ou dosagem</t>
  </si>
  <si>
    <t>Globulina de ligação de hormônios sexuais (SHBG) - pesquisa e/ou dosagem</t>
  </si>
  <si>
    <t>Globulina transportadora da tiroxina (TBG) - pesquisa e/ou dosagem</t>
  </si>
  <si>
    <t>Hormônio luteinizante (LH) - pesquisa e/ou dosagem</t>
  </si>
  <si>
    <t>Imunoglobulina (IGE) - pesquisa e/ou dosagem</t>
  </si>
  <si>
    <t>Índice de tiroxina livre (ITL) - pesquisa e/ou dosagem</t>
  </si>
  <si>
    <t>Insulina - pesquisa e/ou dosagem</t>
  </si>
  <si>
    <t>Marcadores tumorais (CA 19.9, CA 125, CA 72-4, CA 15-3, etc.) cada - pesquisa e/ou dosagem</t>
  </si>
  <si>
    <t>Osteocalcina - pesquisa e/ou dosagem</t>
  </si>
  <si>
    <t>Peptídeo C - pesquisa e/ou dosagem</t>
  </si>
  <si>
    <t>Progesterona - pesquisa e/ou dosagem</t>
  </si>
  <si>
    <t>Prolactina - pesquisa e/ou dosagem</t>
  </si>
  <si>
    <t>PTH - pesquisa e/ou dosagem</t>
  </si>
  <si>
    <t>Renina - pesquisa e/ou dosagem</t>
  </si>
  <si>
    <t>Somatomedina C (IGF1) - pesquisa e/ou dosagem</t>
  </si>
  <si>
    <t>Sulfato de dehidroepiandrosterona (S-DHEA) - pesquisa e/ou dosagem</t>
  </si>
  <si>
    <t>T3 livre - pesquisa e/ou dosagem</t>
  </si>
  <si>
    <t>T3 retenção - pesquisa e/ou dosagem</t>
  </si>
  <si>
    <t>T3 reverso - pesquisa e/ou dosagem</t>
  </si>
  <si>
    <t>T4 livre - pesquisa e/ou dosagem</t>
  </si>
  <si>
    <t>Testosterona livre - pesquisa e/ou dosagem</t>
  </si>
  <si>
    <t>Testosterona total - pesquisa e/ou dosagem</t>
  </si>
  <si>
    <t>Tireoestimulante, hormônio (TSH) - pesquisa e/ou dosagem</t>
  </si>
  <si>
    <t>Tireoglobulina - pesquisa e/ou dosagem</t>
  </si>
  <si>
    <t>Tiroxina (T4) - pesquisa e/ou dosagem</t>
  </si>
  <si>
    <t>Triiodotironina (T3) - pesquisa e/ou dosagem</t>
  </si>
  <si>
    <t>Vasopressina (ADH) - pesquisa e/ou dosagem</t>
  </si>
  <si>
    <t>Vitamina B12 - pesquisa e/ou dosagem</t>
  </si>
  <si>
    <t>Adiponectina</t>
  </si>
  <si>
    <t>Anabolizantes esteróides na urina (amostra isolada)</t>
  </si>
  <si>
    <t>Androsterona</t>
  </si>
  <si>
    <t>Angiotensina II</t>
  </si>
  <si>
    <t>Anticorpos antinucleossomo, soro</t>
  </si>
  <si>
    <t>Antígenos prostático específico complexado, soro</t>
  </si>
  <si>
    <t>Aquaporina 4 AQP4</t>
  </si>
  <si>
    <t>Capacidade de ligação da vitamina B12</t>
  </si>
  <si>
    <t>Corticosterona</t>
  </si>
  <si>
    <t>CRH</t>
  </si>
  <si>
    <t>Cromogranina A</t>
  </si>
  <si>
    <t>Cromogranina A, soro</t>
  </si>
  <si>
    <t>Curva de peptídeo C e insulina</t>
  </si>
  <si>
    <t xml:space="preserve">Curva glicêmica (7 dosagens) via oral ou endovenosa ou potencializada </t>
  </si>
  <si>
    <t>DCB</t>
  </si>
  <si>
    <t>Dehidro rodamina teste de oxidação</t>
  </si>
  <si>
    <t>Deoxicorticosterona, dosagem</t>
  </si>
  <si>
    <t>Dosagem de 18 hidroxicortisterona</t>
  </si>
  <si>
    <t>Dosagem de ácido hipúrico em urina</t>
  </si>
  <si>
    <t>Dosagem de ácido trans-mucônico em urina</t>
  </si>
  <si>
    <t>Fator de crescimento vascular endotelial (VEGF)</t>
  </si>
  <si>
    <t>Fator II de crescimento, símile a insulina</t>
  </si>
  <si>
    <t>Fator liberador hormônio do crescimento GH</t>
  </si>
  <si>
    <t>Glicose após estímulo/glucagon</t>
  </si>
  <si>
    <t>Glicosuria fracionada (4 dosagens)</t>
  </si>
  <si>
    <t>Globulina ligadora do cortisol</t>
  </si>
  <si>
    <t>Gonadotrofina coriônica - hemaglutinação ou látex</t>
  </si>
  <si>
    <t>Hipoglicemiantes (sulfonilurea painel)</t>
  </si>
  <si>
    <t>Hormônio anti muleriano</t>
  </si>
  <si>
    <t>Hormônio estimulador do alfa melanócito</t>
  </si>
  <si>
    <t>ICA 512</t>
  </si>
  <si>
    <t>IGFBP-1</t>
  </si>
  <si>
    <t>IGFBP-2</t>
  </si>
  <si>
    <t xml:space="preserve">Índice de recuperação da tireoglobulina </t>
  </si>
  <si>
    <t>Megateste</t>
  </si>
  <si>
    <t>Melanócito estimulante hormônio (MSH)</t>
  </si>
  <si>
    <t>Melatonina (sangue)</t>
  </si>
  <si>
    <t>Monitorização de glicose 1 dia</t>
  </si>
  <si>
    <t>Monitorização de glicose 2 dias</t>
  </si>
  <si>
    <t>Monitorização de glicose 3 dias</t>
  </si>
  <si>
    <t>PCI e TG após TSH recombinante</t>
  </si>
  <si>
    <t>Pregnenalona, dosagem</t>
  </si>
  <si>
    <t>Pró-insulina</t>
  </si>
  <si>
    <t>Proteína ligadora hormônio de crescimento GH</t>
  </si>
  <si>
    <t>Receptor fator de crescimento epidermal</t>
  </si>
  <si>
    <t>Sub-unidade Alfa hormônios glicoproteicos</t>
  </si>
  <si>
    <t>Sub-unidade Beta da gonadotrofina coriônica livre</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</si>
  <si>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</si>
  <si>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</si>
  <si>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</si>
  <si>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</si>
  <si>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</si>
  <si>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 xml:space="preserve">Teste de estímulo do GH pela insulina (4 dosagens de GH) </t>
  </si>
  <si>
    <t>Teste de estímulo do GH pelo exercício (cada dosagem de GH)</t>
  </si>
  <si>
    <t>Teste de estímulo do GH pelo glucagon (4 dosagens de GH)</t>
  </si>
  <si>
    <t>Teste de reserva funcional com l-arginina</t>
  </si>
  <si>
    <t xml:space="preserve">Teste de supressão do GH pela sobrecarga de glicose (cada dosagem de GH) </t>
  </si>
  <si>
    <t>Tetrahidroaldosterona</t>
  </si>
  <si>
    <t>TRH, dosagem do</t>
  </si>
  <si>
    <t>APT teste</t>
  </si>
  <si>
    <t>Atividade de protease fator Von Willebrand</t>
  </si>
  <si>
    <t>Cadeia Kappa leve livre</t>
  </si>
  <si>
    <t>Cadeia Kappa-Lambda leve livre</t>
  </si>
  <si>
    <t>Células tumorais circulante mama Cellsearch</t>
  </si>
  <si>
    <t>Coenzima Q10</t>
  </si>
  <si>
    <t>Fator alfa necrose tumoral</t>
  </si>
  <si>
    <t>Fator B properdin, dosagem soro</t>
  </si>
  <si>
    <t>Fator X ativado</t>
  </si>
  <si>
    <t>Ferro medula óssea</t>
  </si>
  <si>
    <t>Hemácias, contagem</t>
  </si>
  <si>
    <t>Hemácias, tempo de sobrevida das</t>
  </si>
  <si>
    <t>Hemólise</t>
  </si>
  <si>
    <t>Índice de segmentação dos neutrófilos</t>
  </si>
  <si>
    <t>Linfócitos, cultura com candida albicans</t>
  </si>
  <si>
    <t>Microesferócitos, pesquisa de</t>
  </si>
  <si>
    <t>Molibidenio (sangue)</t>
  </si>
  <si>
    <t>Neutrófilos, pesquisa de</t>
  </si>
  <si>
    <t>Pesquisa de alfa talassemia</t>
  </si>
  <si>
    <t>Pesquisa de beta talassemia</t>
  </si>
  <si>
    <t>Pesquisa hemoglobina H</t>
  </si>
  <si>
    <t>Protrombina fragmento 1 e 2</t>
  </si>
  <si>
    <t>Prova funcional DDAVP - hemofilia</t>
  </si>
  <si>
    <t>Prova funcional DDAVP - Von Willebrand (1hora)</t>
  </si>
  <si>
    <t>Prova funcional DDAVP - Von Willebrand (4horas)</t>
  </si>
  <si>
    <t>Tempo de lise de euglobulina</t>
  </si>
  <si>
    <t>Teste cruzado de grupos sanguíneos</t>
  </si>
  <si>
    <t>Teste de estímulo DDAQVP para dosagem de cortisol e ACTH</t>
  </si>
  <si>
    <t>Viscosidade plasmática ou sanguínea</t>
  </si>
  <si>
    <t>Colesterol esterificado</t>
  </si>
  <si>
    <t>Deficiência da MCAD</t>
  </si>
  <si>
    <t>Deficiente de carboidrato, transferrina</t>
  </si>
  <si>
    <t>Dexametasona</t>
  </si>
  <si>
    <t>Dióxido de carbono, dosagem</t>
  </si>
  <si>
    <t>Dosagem de cafeína</t>
  </si>
  <si>
    <t>Dosagem de cortisona</t>
  </si>
  <si>
    <t>Dosagem de eletrólitos (sol. diálise)</t>
  </si>
  <si>
    <t>Dosagem de ferro em tecido hepático</t>
  </si>
  <si>
    <t>Dosagem de metilfenidato</t>
  </si>
  <si>
    <t>Dosagem de mitotane</t>
  </si>
  <si>
    <t>Dosagem de pema, soro</t>
  </si>
  <si>
    <t>Drogas de abuso, triagem</t>
  </si>
  <si>
    <t>Efexor, dosagem</t>
  </si>
  <si>
    <t>Ehrlichia chaffeensis, sorologia para</t>
  </si>
  <si>
    <t>Estrôncio, dosagem</t>
  </si>
  <si>
    <t>Extase</t>
  </si>
  <si>
    <t>Fungos morfologia/bioquímica</t>
  </si>
  <si>
    <t>Haloperidol, dosagem</t>
  </si>
  <si>
    <t>Homocistina, pesquisa de</t>
  </si>
  <si>
    <t>Identificação de bactérias por método sorológico/bioquímico</t>
  </si>
  <si>
    <t>Imipenem, dosagem</t>
  </si>
  <si>
    <t>Índice de saturação de ferro</t>
  </si>
  <si>
    <t>Inibina A</t>
  </si>
  <si>
    <t>Inibina B, dosagem</t>
  </si>
  <si>
    <t>Interleucina 10</t>
  </si>
  <si>
    <t>Interleucina 1B</t>
  </si>
  <si>
    <t>Interleucina 6</t>
  </si>
  <si>
    <t>Isoenzimas de CPK</t>
  </si>
  <si>
    <t>Isotretinoina, dosagem</t>
  </si>
  <si>
    <t>Itraconazol</t>
  </si>
  <si>
    <t>Ketamina, dosagem soro</t>
  </si>
  <si>
    <t>Kunkel (sulfato de zinco), reação de</t>
  </si>
  <si>
    <t>Levetiracetam, dosagem</t>
  </si>
  <si>
    <t>Lindane, dosagem</t>
  </si>
  <si>
    <t>Maconha, dosagem soro</t>
  </si>
  <si>
    <t>Macroamilase</t>
  </si>
  <si>
    <t>Marcadores cardíacos diagnósticos</t>
  </si>
  <si>
    <t>Metanefrinas plasmáticas</t>
  </si>
  <si>
    <t>Morfina (sangue)</t>
  </si>
  <si>
    <t>Neurontin</t>
  </si>
  <si>
    <t>Nicotina qualitativa urina (amostra isolada)</t>
  </si>
  <si>
    <t>Nifepidina, dosagem</t>
  </si>
  <si>
    <t>Opiáceos quantitativo (urina)</t>
  </si>
  <si>
    <t>Painel qualitativo para diurético (urina)</t>
  </si>
  <si>
    <t>Paroxetina, dosagem</t>
  </si>
  <si>
    <t>Penicilina, dosagem</t>
  </si>
  <si>
    <t>Pesquisa de nitritos</t>
  </si>
  <si>
    <t>Polipeptídeo pancreático</t>
  </si>
  <si>
    <t>Porfirinas fracionadas plasmáticas</t>
  </si>
  <si>
    <t>Prozac, dosagem (sangue)</t>
  </si>
  <si>
    <t>Reserpina, dosagem</t>
  </si>
  <si>
    <t>Resistência a proteína C ativada</t>
  </si>
  <si>
    <t>Respiridona, dosagem</t>
  </si>
  <si>
    <t>Serotonina (sangue)</t>
  </si>
  <si>
    <t>Sirolimus, dosagem</t>
  </si>
  <si>
    <t>Somatostatina</t>
  </si>
  <si>
    <t>Substância P, dosagem</t>
  </si>
  <si>
    <t>Tioridazina, dosagem</t>
  </si>
  <si>
    <t>Titânio, dosagem</t>
  </si>
  <si>
    <t>Topiramato, dosagem (sangue)</t>
  </si>
  <si>
    <t>Toxina botulinica, pesquisa (alimentos)</t>
  </si>
  <si>
    <t>Toxina botulinica, pesquisa (sangue)</t>
  </si>
  <si>
    <t>Toxina butoliníca A, anticorpo</t>
  </si>
  <si>
    <t>Trifluoperazina, dosagem soro</t>
  </si>
  <si>
    <t>Tryptase, dosagem</t>
  </si>
  <si>
    <t>Vanádio, dosagem</t>
  </si>
  <si>
    <t>Vigabatrina, dosagem</t>
  </si>
  <si>
    <t>Anticorpos GQ1B - IgG</t>
  </si>
  <si>
    <t>Anticorpos Hama</t>
  </si>
  <si>
    <t xml:space="preserve">Acetilcolina, anticorpos modulador receptor </t>
  </si>
  <si>
    <t>Anticorpos neutralizado do interferon</t>
  </si>
  <si>
    <t>Anticorpos PLA-2, soro</t>
  </si>
  <si>
    <t>Anticorpos protombina - IgG/IgM</t>
  </si>
  <si>
    <t>Anticorpos vírus Herpes  8</t>
  </si>
  <si>
    <t>Antigenemia para citomegalovirus</t>
  </si>
  <si>
    <t>Antígenos inalatórios anticorpos</t>
  </si>
  <si>
    <t>Antígenos proteinas S</t>
  </si>
  <si>
    <t>BTA qualitatitvo na urina (amostra isolada)</t>
  </si>
  <si>
    <t>C4d fragmento</t>
  </si>
  <si>
    <t>C6 complemento</t>
  </si>
  <si>
    <t>C7 complemento</t>
  </si>
  <si>
    <t>C8 complemento</t>
  </si>
  <si>
    <t>C9 complemento</t>
  </si>
  <si>
    <t>Campylobacter, sorologia</t>
  </si>
  <si>
    <t>Cisticercose Western Blot</t>
  </si>
  <si>
    <t>Coclea autoac(s), soro</t>
  </si>
  <si>
    <t xml:space="preserve">Coxsackie A, </t>
  </si>
  <si>
    <t>Detecção antígeno histoplasma (urina)</t>
  </si>
  <si>
    <t>Detecção de CMV para RNA nasba</t>
  </si>
  <si>
    <t>Detecção de enterovirus no líquor</t>
  </si>
  <si>
    <t>Detecção de Niemann Pick tipo Cc</t>
  </si>
  <si>
    <t>Difteria, sorologia</t>
  </si>
  <si>
    <t>Entamoeba histolytica, pesquisa (abscesso hepático)</t>
  </si>
  <si>
    <t>Epstein BARR antígeno nuclear - IgM</t>
  </si>
  <si>
    <t>Esquisocitos, pesquisa de</t>
  </si>
  <si>
    <t>Febre amarela, sorologia</t>
  </si>
  <si>
    <t>Febre do mediterrâneo</t>
  </si>
  <si>
    <t>Fenotiazinas qualitativas urina</t>
  </si>
  <si>
    <t>Fenotipagem virtual para HIV</t>
  </si>
  <si>
    <t>Fosfatidil glicerol - IgG/IgM/IgA</t>
  </si>
  <si>
    <t>Fosfatidiletanolamina - IgG/IgM/IgA</t>
  </si>
  <si>
    <t>Ghrelin</t>
  </si>
  <si>
    <t>Heptimax, dosagem</t>
  </si>
  <si>
    <t>Herpes vírus 7 - IgG/IgM</t>
  </si>
  <si>
    <t>Herpes vírus, citologia (pesquisa de células herpet) ou IFD</t>
  </si>
  <si>
    <t>Hipersensibilidade pneumonite triagem</t>
  </si>
  <si>
    <t>Histoplasma, pesquisa de</t>
  </si>
  <si>
    <t>HIV amplificação do DNA (PCR)</t>
  </si>
  <si>
    <t>HLA locus C</t>
  </si>
  <si>
    <t>Imunofenotipagem T e B</t>
  </si>
  <si>
    <t>Isoprostano</t>
  </si>
  <si>
    <t>Kleihauer</t>
  </si>
  <si>
    <t>Lyme para Western Blot</t>
  </si>
  <si>
    <t>Mata autoanticorpo</t>
  </si>
  <si>
    <t>Neisseria meningitidis IgG resp vacinal</t>
  </si>
  <si>
    <t>Neuromielite óptica (Devic)</t>
  </si>
  <si>
    <t>Neuropatia motora, painel</t>
  </si>
  <si>
    <t>Painel para meningoencefalite (líquor)</t>
  </si>
  <si>
    <t>Perfil para anticorpos anti gangliosídeo</t>
  </si>
  <si>
    <t>Pesquisa antígeno da legionella</t>
  </si>
  <si>
    <t>Pesquisa de adenovirus</t>
  </si>
  <si>
    <t>Pesquisa de antígenos de giardia lamblia</t>
  </si>
  <si>
    <t>Pesquisa de células Tzanck</t>
  </si>
  <si>
    <t>Pesquisa de influenza A e B por imunofluorescência</t>
  </si>
  <si>
    <t>Pesquisa de mutação pré-core vírus hepatite B</t>
  </si>
  <si>
    <t>Pesquisa direta anticorpos anti plaqueta - IgG</t>
  </si>
  <si>
    <t>Pesquisa para Gardnerella</t>
  </si>
  <si>
    <t>Pesquisa para haemophilus ducreyi</t>
  </si>
  <si>
    <t>Pesquisa rápida para influenza A e B</t>
  </si>
  <si>
    <t>Pesquisa rápida para vírus sincicial respiratório</t>
  </si>
  <si>
    <t>Plaquetas induzidas por heparina anticorpo</t>
  </si>
  <si>
    <t>Proteína C antígeno</t>
  </si>
  <si>
    <t>Proteína ligadora fração C4 complemento</t>
  </si>
  <si>
    <t>Proteína para ribossomal anticorpo soro</t>
  </si>
  <si>
    <t>Reatividade contra painel de linfócitos</t>
  </si>
  <si>
    <t>Receptor de interleucina 2</t>
  </si>
  <si>
    <t>Rubéola, IHA para</t>
  </si>
  <si>
    <t>Screening para anticorpos anti HLA</t>
  </si>
  <si>
    <t>Sorologia para Babesia microti</t>
  </si>
  <si>
    <t>Sorologia para febre da montanha rochosa</t>
  </si>
  <si>
    <t>Sub-classes de IgA</t>
  </si>
  <si>
    <t>T3 autoanticorpo</t>
  </si>
  <si>
    <t>T4 autoanticorpo</t>
  </si>
  <si>
    <t>Tetano, sorologia para</t>
  </si>
  <si>
    <t>TMA qualitativo para hepatite C</t>
  </si>
  <si>
    <t>Tularemia, anti</t>
  </si>
  <si>
    <t>Unidades avançadas - triagem HCG</t>
  </si>
  <si>
    <t>Vírus respiratório, pesquisa rápida</t>
  </si>
  <si>
    <t>West Nile sorologia líquor LCR</t>
  </si>
  <si>
    <t>ZAP-70</t>
  </si>
  <si>
    <t xml:space="preserve">Material Descartável (kit) e soluções para utilização de processadora automática de sangue/aférese </t>
  </si>
  <si>
    <t xml:space="preserve">Unidade de concentrado de hemácias lavadas </t>
  </si>
  <si>
    <t xml:space="preserve">Unidade de concentrado de plaquetas por aférese </t>
  </si>
  <si>
    <t xml:space="preserve">Unidade de concentrado de plaquetas randômicas </t>
  </si>
  <si>
    <t xml:space="preserve">Unidade de plasma </t>
  </si>
  <si>
    <t xml:space="preserve">Unidade de sangue total </t>
  </si>
  <si>
    <t xml:space="preserve">Irradiação de componentes hemoterápicos </t>
  </si>
  <si>
    <t xml:space="preserve">Unidade de concentrado de granulócitos </t>
  </si>
  <si>
    <t xml:space="preserve">Unidade de concentrado de plaquetas (dupla centrifugação) </t>
  </si>
  <si>
    <t>Acompanhamento  hospitalar/dia  do  transplante   de  medula   óssea  p/   médico  hematologista  e/ou hemoterapeuta</t>
  </si>
  <si>
    <t xml:space="preserve">Anticorpos eritrocitários naturais e imunes - titulagem </t>
  </si>
  <si>
    <t>Coleta de células tronco de sangue de cordão umbilical p/ transplante de medula óssea</t>
  </si>
  <si>
    <t>Coleta de células tronco por processadora automática p/ transplante de medula óssea</t>
  </si>
  <si>
    <t>Determinação de células CD34 CD 45 positivas - Citômetro de Fluxo</t>
  </si>
  <si>
    <t xml:space="preserve">Eletroforese de hemoglobina por componente hemoterápico </t>
  </si>
  <si>
    <t xml:space="preserve">Eletroforese de hemoglobina por unidade de sangue total </t>
  </si>
  <si>
    <t xml:space="preserve">Fenotipagem de outros sistemas eritrocitários - por fenótipo </t>
  </si>
  <si>
    <t xml:space="preserve">Fenotipagem do sistema RH-HR (D, C, E, C, E) </t>
  </si>
  <si>
    <t>Grupo sanguíneo ABO e RH - pesquisa</t>
  </si>
  <si>
    <t xml:space="preserve">Grupo sanguíneo ABO e RH - gel teste - pesquisa </t>
  </si>
  <si>
    <t xml:space="preserve">Identificação de anticorpos séricos irregulares antieritrocitários c/ painel de hemácias </t>
  </si>
  <si>
    <t xml:space="preserve">Identificação de anticorpos séricos irregulares antieritrocitários c/ painel de hemácias tratadas por enzimas </t>
  </si>
  <si>
    <t xml:space="preserve">Identificação de anticorpos séricos irregulares antieritrocitários com painel de hemácias - gel liss </t>
  </si>
  <si>
    <t xml:space="preserve">Imunofenotipagem de subpopulações linfocitárias - Citômetro de Fluxo </t>
  </si>
  <si>
    <t xml:space="preserve">NAT/HCV por unidade de sangue total - pesquisa e/ou dosagem </t>
  </si>
  <si>
    <t xml:space="preserve">NAT/HIV por unidade de sangue total - pesquisa e/ou dosagem </t>
  </si>
  <si>
    <t xml:space="preserve">Pesquisa de anticorpos séricos antieritrocitários, anti-A e/ou anti-B </t>
  </si>
  <si>
    <t xml:space="preserve">Pesquisa de anticorpos séricos irregulares antieritrocitários </t>
  </si>
  <si>
    <t xml:space="preserve">Pesquisa de anticorpos séricos irregulares antieritrocitários - método de eluição </t>
  </si>
  <si>
    <t xml:space="preserve">Pesquisa de anticorpos séricos irregulares antieritrocitários a frio </t>
  </si>
  <si>
    <t xml:space="preserve">Pesquisa de hemoglobina S por unidade de sangue total - gel teste </t>
  </si>
  <si>
    <t xml:space="preserve">S. Anti-HTLV-I + HTLV-II (determinação conjunta) por componente hemoterápico </t>
  </si>
  <si>
    <t>S. Chagas EIE por componente hemoterápico - pesquisa e/ou dosagem</t>
  </si>
  <si>
    <t xml:space="preserve">S. Chagas EIE por unidade de sangue total - pesquisa e/ou dosagem </t>
  </si>
  <si>
    <t xml:space="preserve">S. Hepatite B anti-HBC por componente hemoterápico - pesquisa e/ou dosagem </t>
  </si>
  <si>
    <t xml:space="preserve">S. Hepatite B anti-HBC por unidade de sangue total - pesquisa e/ou dosagem </t>
  </si>
  <si>
    <t>S. Hepatite C anti-HCV por componente hemoterápico - pesquisa e/ou dosagem</t>
  </si>
  <si>
    <t>S. Hepatite C anti-HCV por unidade de sangue total - pesquisa e/ou dosagem</t>
  </si>
  <si>
    <t>S. HIV - EIE por componente hemoterápico - pesquisa e/ou dosagem</t>
  </si>
  <si>
    <t xml:space="preserve">S. HIV - EIE por unidade de sangue total - pesquisa e/ou dosagem </t>
  </si>
  <si>
    <t>S. Malária - IFI por componente hemoterápico - pesquisa e/ou dosagem</t>
  </si>
  <si>
    <t>S. Malária - IFI por unidade de sangue total - pesquisa e/ou dosagem</t>
  </si>
  <si>
    <t>S. Sífilis - EIE por componente hemoterápico - pesquisa e/ou dosagem</t>
  </si>
  <si>
    <t xml:space="preserve">S. Sífilis - EIE por unidade de sangue total - pesquisa e/ou dosagem </t>
  </si>
  <si>
    <t xml:space="preserve">S. Sífilis FTA - ABS por componente hemoterápico - pesquisa e/ou dosagem </t>
  </si>
  <si>
    <t>S. Sífilis FTA - ABS por unidade de sangue total - pesquisa e/ou dosagem</t>
  </si>
  <si>
    <t>S. Sífilis HA por componente hemoterápico - pesquisa e/ou dosagem</t>
  </si>
  <si>
    <t>S. Sífilis HA por unidade de sangue total - pesquisa e/ou dosagem</t>
  </si>
  <si>
    <t xml:space="preserve">S. Sífilis VDRL por componente hemoterápico - pesquisa e/ou dosagem </t>
  </si>
  <si>
    <t>S. Sífilis VDRL por unidade de sangue total - pesquisa e/ou dosagem</t>
  </si>
  <si>
    <t>S.Chagas HA por componente hemoterápico - pesquisa e/ou dosagem</t>
  </si>
  <si>
    <t>S.Chagas HA por unidade de sangue total - pesquisa e/ou dosagem</t>
  </si>
  <si>
    <t xml:space="preserve">S.Chagas IFI por componente hemoterápico - pesquisa e/ou dosagem </t>
  </si>
  <si>
    <t xml:space="preserve">S.Chagas IFI por unidade de sangue total - pesquisa e/ou dosagem </t>
  </si>
  <si>
    <t>S.Hepatite B (HBsAg) RIE ou EIE por componente hemoterápico - pesquisa e/ou dosagem</t>
  </si>
  <si>
    <t xml:space="preserve">S.Hepatite B (HBsAg) RIE ou EIE por unidade de sangue total - pesquisa e/ou dosagem </t>
  </si>
  <si>
    <t xml:space="preserve">Teste de Coombs direto </t>
  </si>
  <si>
    <t xml:space="preserve">Teste de Coombs direto - gel teste </t>
  </si>
  <si>
    <t xml:space="preserve">Teste de Coombs direto - mono específico (IgG, IgA, C3, C3D, Poliv. - AGH) - gel teste </t>
  </si>
  <si>
    <t xml:space="preserve">Teste de Coombs indireto - mono específico (IgG, IgA, C3, C3D, Poliv. - AGH) - gel teste </t>
  </si>
  <si>
    <t>TMO - preparo de medula óssea ou células tronco periféricas p/ congelamento</t>
  </si>
  <si>
    <t xml:space="preserve">Transaminase pirúvica - TGP ou ALT por componente hemoterápico - pesquisa e/ou dosagem </t>
  </si>
  <si>
    <t xml:space="preserve">Transaminase pirúvica - TGP ou ALT por unidade de sangue total - pesquisa e/ou dosagem </t>
  </si>
  <si>
    <t>Detecção de consumo de oxigênio  (O2) por unidade de concentrado de plaquetas (por unidade de concentrado de plaquetas de doador múltiplo)</t>
  </si>
  <si>
    <t>Detecção de consumo de oxigênio (O2) por unidade de concentrado de plaquetas (por unidade de concentrado de plaquetas por aférese)</t>
  </si>
  <si>
    <t>NAT / HBV - por componente hemoterápico - pesquisa e/ou dosagem</t>
  </si>
  <si>
    <t xml:space="preserve">NAT / HBV - Por unidade de sangue total - pesquisa e/ou dosagem </t>
  </si>
  <si>
    <t xml:space="preserve">Estimulação e mobilização de células CD34 positivas </t>
  </si>
  <si>
    <t xml:space="preserve">Doação autóloga peri-operatória por hemodiluição normovolêmica </t>
  </si>
  <si>
    <t xml:space="preserve">Doação autóloga pré-operatória </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</si>
  <si>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</si>
  <si>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</si>
  <si>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</si>
  <si>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Antigenemia para diagnóstico de CMV pós transplante</t>
  </si>
  <si>
    <t>Avaliação quimerismo - VNTR - doador - pré transplante</t>
  </si>
  <si>
    <t>Avaliação quimerismo - VNTR - paciente - pré transplante</t>
  </si>
  <si>
    <t>Avaliação quimerismo por STR - paciente - pós transplante</t>
  </si>
  <si>
    <t>Coleta de linfócitos de sangue periférico por aférese para tratamento de recidivas pós TCTH alogênico</t>
  </si>
  <si>
    <t>Controle microbiológico da medula óssea no TCTH alogênico</t>
  </si>
  <si>
    <t>Controle microbiológico das células tronco periféricas no TCTH alogênico</t>
  </si>
  <si>
    <t>Depleção de plasma em TCTH alogênicos com incompatibilidade ABO menor</t>
  </si>
  <si>
    <t>PCR em tempo real para diagnóstico de adenovírus</t>
  </si>
  <si>
    <t>PCR em tempo real para diagnóstico de EBV - pós transplante</t>
  </si>
  <si>
    <t>PCR em tempo real para diagnóstico de Herpes virus 6 - pos transplante</t>
  </si>
  <si>
    <t>PCR em tempo real para diagnóstico de Herpes virus 8 - pos transplante</t>
  </si>
  <si>
    <t>PCR em tempo real para os vírus para influenza e influenza</t>
  </si>
  <si>
    <t>PCR em tempo real para vírus respiratório sincicial</t>
  </si>
  <si>
    <t>Quantificação de CD14 da coleta de células tronco periféricas para TCTH alogênico</t>
  </si>
  <si>
    <t>Quantificação de CD19 da coleta de células tronco periféricas para TCTH alogênico</t>
  </si>
  <si>
    <t>Quantificação de CD3  da coleta de células tronco periféricas para TCTH alogênico</t>
  </si>
  <si>
    <t>Quantificação de CD3  da coleta de linfócitos para tratamento de recidivas pós TCTH alogênico</t>
  </si>
  <si>
    <t>Quantificação de CD4 da coleta de células tronco periféricas para TCTH alogênico</t>
  </si>
  <si>
    <t>Quantificação de CD8 da coleta de células tronco periféricas para TCTH alogênico</t>
  </si>
  <si>
    <t>Quantificação de leucócitos totais da coleta de células tronco periféricas para TCTH alogênico</t>
  </si>
  <si>
    <t>Quantificação de leucócitos totais da Medula Óssea no TCTH alogênico</t>
  </si>
  <si>
    <t>Sedimentação de hemácias em TCTH alogênicos com incompatibilidade ABO maior</t>
  </si>
  <si>
    <t>Viabilidade celular dos linfócitos periféricos por citometria de fluxo para tratamento das recidivas pós TCTH alogênico</t>
  </si>
  <si>
    <t xml:space="preserve">Cariótipo com bandas de pele, tumor e demais tecidos </t>
  </si>
  <si>
    <t xml:space="preserve">Cariótipo com pesquisa de troca de cromátides irmãs </t>
  </si>
  <si>
    <t xml:space="preserve">Cariótipo com técnicas de alta resolução </t>
  </si>
  <si>
    <t xml:space="preserve">Cariótipo de medula (técnicas com bandas) </t>
  </si>
  <si>
    <t xml:space="preserve">Cariótipo de sangue (técnicas com bandas) </t>
  </si>
  <si>
    <t xml:space="preserve">Cariótipo de sangue obtido por cordocentese pré-natal  </t>
  </si>
  <si>
    <t xml:space="preserve">Cariótipo em vilosidades coriônicas (cultivo de trofoblastos) </t>
  </si>
  <si>
    <t xml:space="preserve">Cariótipo para pesquisa de instabilidade cromossômica </t>
  </si>
  <si>
    <t>Diagnóstico genético pré-implantação por fish, por sonda</t>
  </si>
  <si>
    <t xml:space="preserve">Fish em metáfase ou núcleo interfásico, por sonda </t>
  </si>
  <si>
    <t xml:space="preserve">Fish pré-natal, por sonda </t>
  </si>
  <si>
    <t xml:space="preserve">Líquido amniótico, cariótipo com bandas </t>
  </si>
  <si>
    <t>Subcultura de pele p/ dosagens bioquímicas e/ou moleculares (adicional)</t>
  </si>
  <si>
    <t>Pesquisa de translocação PML/RAR-a</t>
  </si>
  <si>
    <t xml:space="preserve">Marcadores bioquímicos extras, além de BHCG, AFP e PAPP-A, para avaliação do risco fetal, por marcador, por amostra </t>
  </si>
  <si>
    <t xml:space="preserve">Determinação do risco fetal, com elaboração de laudo </t>
  </si>
  <si>
    <t xml:space="preserve">Teste triplo (AFP+Beta-HCG+Estriol) ou outros 3 em soro ou líquido aminiótico com elaboração de laudo contendo cálculo de risco para anomalias fetais </t>
  </si>
  <si>
    <t xml:space="preserve">Testes químicos de triagem em urina para erros inatos do metabolismo (cada) </t>
  </si>
  <si>
    <t>Análise de DNA fetal por enzima de restrição, por enzima utilizada, por amostra (adicional nos exames em que já foi feito o PCR 4.05.03.06-2 e depende da enzima para estabelecer o diagnóstico)</t>
  </si>
  <si>
    <t>Diagnóstico genético pré-implantação por DNA, por sonda de FISH ou por primer de PCR, por amostra</t>
  </si>
  <si>
    <t>Extração de DNA (osso) por amostra</t>
  </si>
  <si>
    <t>Seqüenciamento gênico por seqüências de até 500 pares de bases</t>
  </si>
  <si>
    <t xml:space="preserve">Detecção/tipagem herpes vírus 1/2 líquor </t>
  </si>
  <si>
    <t xml:space="preserve">Procedimento diagnóstico peroperatório - peça adicional ou margem cirúrgica </t>
  </si>
  <si>
    <t xml:space="preserve">Procedimento diagnóstico peroperatório com deslocamento do patologista </t>
  </si>
  <si>
    <t>Necrópsia de adulto/criança e natimorto com suspeita de anomalia genética</t>
  </si>
  <si>
    <t>Necrópsia de embrião / feto até 500 gramas</t>
  </si>
  <si>
    <t xml:space="preserve">Microscopia eletrônica </t>
  </si>
  <si>
    <t>Ato de coleta de PAAF de órgãos ou estruturas superficiais - sem deslocamento do patologista</t>
  </si>
  <si>
    <t xml:space="preserve">Procedimento diagnóstico em biópsia simples "imprint" e "cell block" </t>
  </si>
  <si>
    <t xml:space="preserve">Procedimento diagnóstico em citologia hormonal isolada </t>
  </si>
  <si>
    <t xml:space="preserve">Procedimento diagnóstico em painel de imunoistoquímica (duas a cinco reações) </t>
  </si>
  <si>
    <t xml:space="preserve">Procedimento diagnóstico em reação imunoistoquímica isolada </t>
  </si>
  <si>
    <t xml:space="preserve">Procedimento diagnóstico em fragmentos múltiplos de biópsias de mesmo órgão ou topografia, acondicionados em um mesmo frasco </t>
  </si>
  <si>
    <t xml:space="preserve">Procedimento diagnóstico em peça anatômica ou cirúrgica simples </t>
  </si>
  <si>
    <t xml:space="preserve">Procedimento diagnóstico em peça cirúrgica ou anatômica complexa </t>
  </si>
  <si>
    <t xml:space="preserve">Procedimento diagnóstico em amputação de membros sem causa oncológica </t>
  </si>
  <si>
    <t xml:space="preserve">Procedimento diagnóstico em amputação de membros - causa oncológica </t>
  </si>
  <si>
    <t xml:space="preserve">Procedimento diagnóstico em lâminas de PAAF até 5 </t>
  </si>
  <si>
    <t xml:space="preserve">Procedimento diagnóstico em imunofluorescência </t>
  </si>
  <si>
    <t xml:space="preserve">Procedimento diagnóstico em painel de hibridização "in situ" </t>
  </si>
  <si>
    <t xml:space="preserve">Procedimento diagnóstico por captura híbrida </t>
  </si>
  <si>
    <t xml:space="preserve">Procedimento diagnóstico em citometria de fluxo (por monoclonal pesquisado) </t>
  </si>
  <si>
    <t xml:space="preserve">Procedimento diagnóstico em citometria de imagens </t>
  </si>
  <si>
    <t>Citológico anatomia patológica, qualquer material</t>
  </si>
  <si>
    <t>Citológico em líquido ascítico</t>
  </si>
  <si>
    <t>DNA citometria fluxo parafina - outros materiais</t>
  </si>
  <si>
    <t>Cintilografia com hemácias marcadas</t>
  </si>
  <si>
    <t xml:space="preserve">Quantificação de "shunt" da direita para a esquerda </t>
  </si>
  <si>
    <t xml:space="preserve">Quantificação de "shunt" periférico </t>
  </si>
  <si>
    <t xml:space="preserve">Fluxo sanguíneo hepático (qualitativo e quantitativo) </t>
  </si>
  <si>
    <t>Absorção de gorduras</t>
  </si>
  <si>
    <t>Perdas proteicas</t>
  </si>
  <si>
    <t xml:space="preserve">Teste de estímulo com TSH recombinante </t>
  </si>
  <si>
    <t xml:space="preserve">Teste de supressão da tireóide com T3 </t>
  </si>
  <si>
    <t xml:space="preserve">Determinação da filtração glomerular </t>
  </si>
  <si>
    <t>Renograma</t>
  </si>
  <si>
    <t xml:space="preserve">Demonstração do seqüestro de hemácias pelo baço </t>
  </si>
  <si>
    <t xml:space="preserve">Determinação da sobrevida de hemácias </t>
  </si>
  <si>
    <t xml:space="preserve">Determinação do volume eritrocitário </t>
  </si>
  <si>
    <t xml:space="preserve">Determinação do volume plasmático </t>
  </si>
  <si>
    <t xml:space="preserve">Teste de absorção de vitamina B12 com cobalto - 57 (teste de Schilling) </t>
  </si>
  <si>
    <t xml:space="preserve">Fluxo sangüíneo ósseo  </t>
  </si>
  <si>
    <t>Cintilografia cerebral com FDG-18 F, em câmara hibrída</t>
  </si>
  <si>
    <t xml:space="preserve">Fluxo sangüíneo cerebral </t>
  </si>
  <si>
    <t>Cintilografia de corpo total com FDG-18 F, em câmara híbrida</t>
  </si>
  <si>
    <t xml:space="preserve">Linfocintilografia </t>
  </si>
  <si>
    <t xml:space="preserve">Tratamento de câncer da tireóide </t>
  </si>
  <si>
    <t xml:space="preserve">Tratamento de hipertireoidismo-bócio nodular tóxico (Graves) </t>
  </si>
  <si>
    <t xml:space="preserve">Tratamento de hipertireoidismo-bócio nodular tóxico (Plummer) </t>
  </si>
  <si>
    <t xml:space="preserve">Tratamento de metástases ósseas (estrôncio-90) </t>
  </si>
  <si>
    <t xml:space="preserve">Tratamento de metástases ósseas (samário-153)  </t>
  </si>
  <si>
    <t xml:space="preserve">Tratamento de tumores neuroendócrinos  </t>
  </si>
  <si>
    <t>Dacriocintilografia</t>
  </si>
  <si>
    <t>Crânio - 3 incidências</t>
  </si>
  <si>
    <t xml:space="preserve">Orelha , mastóides ou rochedos - bilateral </t>
  </si>
  <si>
    <t>Órbitas - bilateral</t>
  </si>
  <si>
    <t>Sela túrcica</t>
  </si>
  <si>
    <t>Maxilar inferior</t>
  </si>
  <si>
    <t xml:space="preserve">Ossos da face </t>
  </si>
  <si>
    <t xml:space="preserve">Arcos zigomáticos ou malar ou apófises estilóides </t>
  </si>
  <si>
    <t xml:space="preserve">Articulação temporomandibular - bilateral </t>
  </si>
  <si>
    <t xml:space="preserve">Adenóides ou cavum </t>
  </si>
  <si>
    <t>Panorâmica de mandíbula (ortopantomografia)</t>
  </si>
  <si>
    <t xml:space="preserve">Teleperfil em cefalostato - sem traçado </t>
  </si>
  <si>
    <t xml:space="preserve">Teleperfil em cefalostato - com traçado </t>
  </si>
  <si>
    <t>Arcada dentária (por arcada)</t>
  </si>
  <si>
    <t xml:space="preserve">Radiografia peri-apical </t>
  </si>
  <si>
    <t xml:space="preserve">Radiografia oclusal </t>
  </si>
  <si>
    <t xml:space="preserve">Incidência adicional de crânio ou face </t>
  </si>
  <si>
    <t>Coluna dorsal - 4 incidências</t>
  </si>
  <si>
    <t xml:space="preserve">Coluna lombo-sacra -3 incidências </t>
  </si>
  <si>
    <t xml:space="preserve">Coluna lombo-sacra - 5 incidências </t>
  </si>
  <si>
    <t xml:space="preserve">Sacro-coccix </t>
  </si>
  <si>
    <t xml:space="preserve">Coluna dorso-lombar para escoliose </t>
  </si>
  <si>
    <t xml:space="preserve">Coluna total para escoliose (telespondilografia) </t>
  </si>
  <si>
    <t xml:space="preserve">Planigrafia de coluna vertebral (dois planos) </t>
  </si>
  <si>
    <t>Esterno</t>
  </si>
  <si>
    <t xml:space="preserve">Costelas - por hemitórax </t>
  </si>
  <si>
    <t xml:space="preserve">Omoplata ou escápula </t>
  </si>
  <si>
    <t xml:space="preserve">Articulação escapuloumeral (ombro) </t>
  </si>
  <si>
    <t xml:space="preserve">Braço </t>
  </si>
  <si>
    <t xml:space="preserve">Cotovelo </t>
  </si>
  <si>
    <t xml:space="preserve">Antebraço </t>
  </si>
  <si>
    <t xml:space="preserve">Punho </t>
  </si>
  <si>
    <t xml:space="preserve">Mão ou quirodáctilo </t>
  </si>
  <si>
    <t xml:space="preserve">Mãos e punhos para idade óssea </t>
  </si>
  <si>
    <t xml:space="preserve">Incidência adicional de membro superior </t>
  </si>
  <si>
    <t xml:space="preserve">Bacia </t>
  </si>
  <si>
    <t xml:space="preserve">Articulações sacroilíacas </t>
  </si>
  <si>
    <t xml:space="preserve">Articulação coxofemoral (quadril) </t>
  </si>
  <si>
    <t xml:space="preserve">Coxa </t>
  </si>
  <si>
    <t xml:space="preserve">Patela </t>
  </si>
  <si>
    <t xml:space="preserve">Articulação tibiotársica (tornozelo) </t>
  </si>
  <si>
    <t xml:space="preserve">Pé ou pododáctilo </t>
  </si>
  <si>
    <t>Calcâneo - exame radiológico</t>
  </si>
  <si>
    <t xml:space="preserve">Escanometria </t>
  </si>
  <si>
    <t xml:space="preserve">Panorâmica dos membros inferiores </t>
  </si>
  <si>
    <t xml:space="preserve">Incidência adicional de membro inferior </t>
  </si>
  <si>
    <t xml:space="preserve">Tórax - 1 incidência </t>
  </si>
  <si>
    <t xml:space="preserve">Tórax - 3 incidências </t>
  </si>
  <si>
    <t xml:space="preserve">Tórax - 4 incidências </t>
  </si>
  <si>
    <t xml:space="preserve">Coração e vasos da base </t>
  </si>
  <si>
    <t xml:space="preserve">Planigrafia de tórax, mediastino ou laringe </t>
  </si>
  <si>
    <t xml:space="preserve">Laringe ou hipofaringe ou pescoço (partes moles) </t>
  </si>
  <si>
    <t xml:space="preserve">Abreugrafia 100 mm </t>
  </si>
  <si>
    <t>Abreugrafia 35 ou 70 mm</t>
  </si>
  <si>
    <t xml:space="preserve">Deglutograma </t>
  </si>
  <si>
    <t xml:space="preserve">Esôfago </t>
  </si>
  <si>
    <t xml:space="preserve">Estômago e duodeno </t>
  </si>
  <si>
    <t xml:space="preserve">Esôfago - hiato - estômago e duodeno </t>
  </si>
  <si>
    <t>Trânsito e morfologia do delgado</t>
  </si>
  <si>
    <t>Estudo do delgado com duplo contraste</t>
  </si>
  <si>
    <t xml:space="preserve">Defecograma </t>
  </si>
  <si>
    <t xml:space="preserve">Colangiografia pré-operatória </t>
  </si>
  <si>
    <t xml:space="preserve">Colangiografia venosa </t>
  </si>
  <si>
    <t xml:space="preserve">Colangiografia venosa com tomografias </t>
  </si>
  <si>
    <t xml:space="preserve">Colecistograma oral </t>
  </si>
  <si>
    <t>Colecistograma oral com prova motora</t>
  </si>
  <si>
    <t xml:space="preserve">Duodenografia hipotônica </t>
  </si>
  <si>
    <t>RX trânsito colônico</t>
  </si>
  <si>
    <t xml:space="preserve">Abdome simples </t>
  </si>
  <si>
    <t>Mamografia digital bilateral</t>
  </si>
  <si>
    <t xml:space="preserve">Ampliação ou magnificação de lesão mamária </t>
  </si>
  <si>
    <t>Marcação pré-cirúrgica por estereotaxia, orientada por imagem - por mama (já inclui exame de base)</t>
  </si>
  <si>
    <t>Punção ou biópsia mamária percutânea por agulha fina orientada por imagem (já inclui o exame de base)</t>
  </si>
  <si>
    <t>Biópsia percutânea de fragmento mamário (core biopsy) orientada por US ou RX - agulha grossa</t>
  </si>
  <si>
    <t>Mamotomia por estereotaxia ou US</t>
  </si>
  <si>
    <t>Esqueleto (incidências básicas de: crânio, coluna, bacia e membros)</t>
  </si>
  <si>
    <t>Avaliação de fraturas vertebrais por DXA</t>
  </si>
  <si>
    <t xml:space="preserve">Xeromamografia </t>
  </si>
  <si>
    <t>Ductografia (por mama)</t>
  </si>
  <si>
    <t>Punção biópsia/aspirativa de órgão ou estrutura orientada por RX, US ou CT (acrescentar o exame base)</t>
  </si>
  <si>
    <t>Broncografia (por punção ou entubação traqueal)</t>
  </si>
  <si>
    <t>Broncografia unilateral</t>
  </si>
  <si>
    <t>Pneumoperitônio (RX)</t>
  </si>
  <si>
    <t xml:space="preserve">Colheita seletiva de sangue para dosagem hormonal </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</si>
  <si>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</si>
  <si>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</si>
  <si>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</si>
  <si>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</si>
  <si>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Flebografia por punção venosa unilateral </t>
  </si>
  <si>
    <t xml:space="preserve">Portografia trans-hepática </t>
  </si>
  <si>
    <t xml:space="preserve">Esplenoportografia percutânea </t>
  </si>
  <si>
    <t xml:space="preserve">Linfangioadenografia unilateral </t>
  </si>
  <si>
    <t xml:space="preserve">Cavernosografia </t>
  </si>
  <si>
    <t xml:space="preserve">Fármaco-cavernosografia (dinâmica) </t>
  </si>
  <si>
    <t>Ablação percutânea de tumor torácico (qualquer método)</t>
  </si>
  <si>
    <t>Ablação percutânea de tumor hepático (qualquer método) - metodo intervencionista/terapêutico por imagem</t>
  </si>
  <si>
    <t xml:space="preserve">Ablação percutânea de tumor (qualquer método) </t>
  </si>
  <si>
    <t xml:space="preserve">Alcoolização percutânea de angioma </t>
  </si>
  <si>
    <t xml:space="preserve">Angioplastia de tronco supra-aórtico </t>
  </si>
  <si>
    <t xml:space="preserve">Angioplastia de aorta para tratamento de coarctação </t>
  </si>
  <si>
    <t xml:space="preserve">Angioplastia de ramos hipogástricos para tratamento de impotência </t>
  </si>
  <si>
    <t xml:space="preserve">Colocação de stent em ramo intracraniano </t>
  </si>
  <si>
    <t xml:space="preserve">Colocação de stent em tronco supra-aórtico </t>
  </si>
  <si>
    <t xml:space="preserve">Colocação de stent aórtico </t>
  </si>
  <si>
    <t xml:space="preserve">Colocação de stent em artéria visceral - por vaso </t>
  </si>
  <si>
    <t xml:space="preserve">Colocação de stent para tratamento de obstrução arterial ou venosa </t>
  </si>
  <si>
    <t xml:space="preserve">Colocação de stent revestido (stent-graft) para tratamento de fístula arteriovenosa </t>
  </si>
  <si>
    <t xml:space="preserve">Colocação de stent esofagiano, duodenal ou colônico </t>
  </si>
  <si>
    <t xml:space="preserve">Colocação de stent renal </t>
  </si>
  <si>
    <t xml:space="preserve">Dilatação percutânea de estenose de conduto urinário </t>
  </si>
  <si>
    <t xml:space="preserve">Drenagem percutânea de coleção pleural </t>
  </si>
  <si>
    <t xml:space="preserve">Drenagem percutânea de pneumotórax </t>
  </si>
  <si>
    <t xml:space="preserve">Drenagem de abscesso pulmonar ou mediastinal </t>
  </si>
  <si>
    <t xml:space="preserve">Drenagem percutânea de coleção infectada abdominal </t>
  </si>
  <si>
    <t xml:space="preserve">Drenagem percutânea de abscesso hepático ou pancreático </t>
  </si>
  <si>
    <t xml:space="preserve">Drenagem percutânea de via biliar </t>
  </si>
  <si>
    <t xml:space="preserve">Drenagem percutânea de cisto renal </t>
  </si>
  <si>
    <t xml:space="preserve">Drenagem percutânea de abscesso renal </t>
  </si>
  <si>
    <t xml:space="preserve">Drenagem percutânea de coleção infectada profunda </t>
  </si>
  <si>
    <t xml:space="preserve">Drenagem percutânea de abscesso retroperitoneal ou pélvico </t>
  </si>
  <si>
    <t xml:space="preserve">Drenagem percutânea não especificada </t>
  </si>
  <si>
    <t xml:space="preserve">Embolização de aneurisma cerebral por oclusão sacular - por vaso </t>
  </si>
  <si>
    <t xml:space="preserve">Embolização de aneurisma cerebral por oclusão vascular - por vaso </t>
  </si>
  <si>
    <t xml:space="preserve">Embolização de fístula arteriovenosa em cabeça, pescoço ou coluna - por vaso </t>
  </si>
  <si>
    <t xml:space="preserve">Embolização de aneurisma ou pseudoaneurisma visceral </t>
  </si>
  <si>
    <t xml:space="preserve">Embolização brônquica para tratamento de hemoptise </t>
  </si>
  <si>
    <t xml:space="preserve">Embolização pulmonar para tratamento de fístula arteriovenosa ou outra situação </t>
  </si>
  <si>
    <t xml:space="preserve">Embolização de varizes esofagianas ou gástricas </t>
  </si>
  <si>
    <t xml:space="preserve">Embolização de ramo portal </t>
  </si>
  <si>
    <t xml:space="preserve">Embolização esplênica para tratamento de hiperesplenismo ou outra situação </t>
  </si>
  <si>
    <t xml:space="preserve">Embolização de ramos hipogástricos para tratamento de sangramento ginecológico </t>
  </si>
  <si>
    <t xml:space="preserve">Embolização de artéria renal para nefrectomia </t>
  </si>
  <si>
    <t xml:space="preserve">Embolização de veia espermática para tratamento de varicocele </t>
  </si>
  <si>
    <t xml:space="preserve">Embolização de veias ovarianas para tratamento de varicocele </t>
  </si>
  <si>
    <t xml:space="preserve">Embolização definitiva não especificada acima - por vaso </t>
  </si>
  <si>
    <t xml:space="preserve">Embolização de tumor de cabeça e pescoço </t>
  </si>
  <si>
    <t xml:space="preserve">Embolização de tumor do aparelho digestivo </t>
  </si>
  <si>
    <t xml:space="preserve">Embolização de tumor ósseo ou de partes moles </t>
  </si>
  <si>
    <t xml:space="preserve">Esclerose percutânea de cisto pancreático </t>
  </si>
  <si>
    <t>Quimioterapia por cateter de tumor de cabeça e pescoço</t>
  </si>
  <si>
    <t>Quimioembolização para tratamento de tumor hepático</t>
  </si>
  <si>
    <t xml:space="preserve">Quimioterapia por cateter intra-arterial </t>
  </si>
  <si>
    <t xml:space="preserve">TIPS - anastomose porto-cava percutânea para tratamento de hipertensão portal </t>
  </si>
  <si>
    <t>Tratamento de pseudoaneurisma por compressão com US-Doppler</t>
  </si>
  <si>
    <t xml:space="preserve">Tratamento do vasoespasmo pós-trauma </t>
  </si>
  <si>
    <t xml:space="preserve">Trombectomia mecânica para tratamento de TEP </t>
  </si>
  <si>
    <t>Trombectomia mecânica venosa</t>
  </si>
  <si>
    <t>Trombectomia medicamentosa para tratamento de TEP</t>
  </si>
  <si>
    <t xml:space="preserve">Trombólise medicamentosa arterial ou venosa - por vaso </t>
  </si>
  <si>
    <t xml:space="preserve">Trombólise medicamentosa arterial ou venosa para tratamento de isquemia mesentérica </t>
  </si>
  <si>
    <t>Trombólise medicamentosa em troncos supra-aórticos e intracranianos</t>
  </si>
  <si>
    <t xml:space="preserve">Repermeabilização tubária para tratamento de infertilidade </t>
  </si>
  <si>
    <t xml:space="preserve">Retirada percutânea de corpo estranho intravascular </t>
  </si>
  <si>
    <t>Trituração de calcificação tendínea orientada por RX ou US</t>
  </si>
  <si>
    <t>Esclerose percutânea de nódulos benignos dirigida por RX, US, TC, RM</t>
  </si>
  <si>
    <t>Globo ocular - bilateral</t>
  </si>
  <si>
    <t xml:space="preserve">Globo ocular com Doppler colorido - bilateral </t>
  </si>
  <si>
    <t xml:space="preserve">Glândulas salivares (todas) </t>
  </si>
  <si>
    <t xml:space="preserve">Abdome total (inclui abdome inferior) </t>
  </si>
  <si>
    <t xml:space="preserve">Abdome superior (fígado, vias biliares, vesícula, pâncreas, baço) </t>
  </si>
  <si>
    <t xml:space="preserve">Retroperitônio (grandes vasos ou adrenais) </t>
  </si>
  <si>
    <t>Aparelho urinário feminino (rins, ureteres e bexiga)</t>
  </si>
  <si>
    <t>Aparelho urinário masculino (rins, ureteres, bexiga e próstata)</t>
  </si>
  <si>
    <t xml:space="preserve">Abdome inferior feminino (bexiga, útero, ovário e anexos) </t>
  </si>
  <si>
    <t>Dermatológico - pele e subcutâneo</t>
  </si>
  <si>
    <t xml:space="preserve">Órgãos superficiais (tireóide ou escroto ou pênis ou crânio) </t>
  </si>
  <si>
    <t xml:space="preserve">Estruturas superficiais (cervical ou axilas ou músculo ou tendão) </t>
  </si>
  <si>
    <t xml:space="preserve">Obstétrica convencional com Doppler colorido </t>
  </si>
  <si>
    <t xml:space="preserve">Obstétrica morfológica </t>
  </si>
  <si>
    <t xml:space="preserve">Obstétrica gestação múltipla com Doppler colorido: cada feto </t>
  </si>
  <si>
    <t xml:space="preserve">Obstétrica 1º trimestre (endovaginal) </t>
  </si>
  <si>
    <t xml:space="preserve">Transvaginal (inclui abdome inferior feminino) </t>
  </si>
  <si>
    <t>Histerossonografia</t>
  </si>
  <si>
    <t>Próstata transretal (inclui abdome inferior masculino)</t>
  </si>
  <si>
    <t xml:space="preserve">Doppler colorido transfontanela </t>
  </si>
  <si>
    <t xml:space="preserve">Doppler colorido de vasos cervicais arteriais bilateral (carótidas e vertebrais) </t>
  </si>
  <si>
    <t xml:space="preserve">Doppler colorido de órgão ou estrutura isolada </t>
  </si>
  <si>
    <t xml:space="preserve">Doppler colorido de aorta e artérias renais </t>
  </si>
  <si>
    <t xml:space="preserve">Doppler colorido de artérias viscerais (mesentéricas superior e inferior e tronco celíaco) </t>
  </si>
  <si>
    <t xml:space="preserve">Doppler colorido de hemangioma </t>
  </si>
  <si>
    <t xml:space="preserve">Doppler colorido de veia cava superior ou inferior </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</si>
  <si>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</si>
  <si>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</si>
  <si>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</si>
  <si>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</si>
  <si>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Tridimensional - acrescentar ao exame de base </t>
  </si>
  <si>
    <t xml:space="preserve">Obstétrica: perfil biofísico fetal </t>
  </si>
  <si>
    <t>Ultra-sonografia biomicroscópica - monocular</t>
  </si>
  <si>
    <t>Doppler convencional órgão/estrutura isolada</t>
  </si>
  <si>
    <t>Ecocardiografia fetal gestação múltipla</t>
  </si>
  <si>
    <t>Ecoencefalograma</t>
  </si>
  <si>
    <t>Ultrassom com doppler abdôme total e pelve feminino</t>
  </si>
  <si>
    <t>Estudo sonográfico dinâmico das vias urinárias (masculino)</t>
  </si>
  <si>
    <t>Estudo sonográfico dinâmico das vias urinárias (feminino)</t>
  </si>
  <si>
    <t>Obstétrica: com amniocentese</t>
  </si>
  <si>
    <t xml:space="preserve">Obstétrica 1º trimestre com punção: biópsia ou aspirativa </t>
  </si>
  <si>
    <t>Próstata transretal com biópsia - até 8 fragmentos</t>
  </si>
  <si>
    <t xml:space="preserve">Intra-operatório </t>
  </si>
  <si>
    <t xml:space="preserve">Monitorização por doppler transcraniano </t>
  </si>
  <si>
    <t xml:space="preserve">Crânio ou sela túrsica ou órbitas </t>
  </si>
  <si>
    <t xml:space="preserve">Articulações temporomandibulares </t>
  </si>
  <si>
    <t xml:space="preserve">Dental (dentascan) </t>
  </si>
  <si>
    <t xml:space="preserve">Tórax </t>
  </si>
  <si>
    <t xml:space="preserve">Coração - para avaliação do escore de cálcio coronariano </t>
  </si>
  <si>
    <t xml:space="preserve">Abdome total (abdome superior, pelve e retroperitônio) </t>
  </si>
  <si>
    <t xml:space="preserve">Abdome superior </t>
  </si>
  <si>
    <t xml:space="preserve">Coluna - segmento adicional </t>
  </si>
  <si>
    <t xml:space="preserve">Articulação (esternoclavicular ou ombro ou cotovelo ou punho ou sacroilíacas ou coxofemoral ou joelho ou pé) - unilateral </t>
  </si>
  <si>
    <t>Angiotomografia (crânio ou pescoço ou tórax ou abdome superior ou pelve) - arterial ou venosa</t>
  </si>
  <si>
    <t xml:space="preserve">Escanometria digital </t>
  </si>
  <si>
    <t>Reconstrução tridimensional - acrescentar ao exame de base</t>
  </si>
  <si>
    <t>Endoscopia virtual por TC - acrescentar ao exame de base</t>
  </si>
  <si>
    <t>Angiotomografia coronariana</t>
  </si>
  <si>
    <t>Punção aspirativa orientada por TC (acrescentar o exame de base)</t>
  </si>
  <si>
    <t xml:space="preserve">Crânio (encéfalo) </t>
  </si>
  <si>
    <t>Base do crânio</t>
  </si>
  <si>
    <t>Estudo funcional (mapeamento cortical por RM)</t>
  </si>
  <si>
    <t xml:space="preserve">Órbita bilateral </t>
  </si>
  <si>
    <t xml:space="preserve">Ossos temporais bilateral </t>
  </si>
  <si>
    <t xml:space="preserve">Face (inclui seios da face) </t>
  </si>
  <si>
    <t xml:space="preserve">Articulação temporomandibular (bilateral) </t>
  </si>
  <si>
    <t xml:space="preserve">Tórax (mediastino, pulmão, parede torácica) </t>
  </si>
  <si>
    <t xml:space="preserve">Coração - morfológico e funcional </t>
  </si>
  <si>
    <t xml:space="preserve">Coração - morfológico e funcional + perfusão + estresse </t>
  </si>
  <si>
    <t xml:space="preserve">Mama (unilateral) </t>
  </si>
  <si>
    <t>Fetal</t>
  </si>
  <si>
    <t xml:space="preserve">Pênis </t>
  </si>
  <si>
    <t>Bolsa escrotal</t>
  </si>
  <si>
    <t xml:space="preserve">Fluxo liquórico (como complementar) </t>
  </si>
  <si>
    <t xml:space="preserve">Plexo braquial (desfiladeiro torácico) ou lombossacral (não inclui coluna cervical ou lombar) </t>
  </si>
  <si>
    <t xml:space="preserve">Membro superior unilateral (não inclui mão e articulações) </t>
  </si>
  <si>
    <t xml:space="preserve">Mão (não inclui punho) </t>
  </si>
  <si>
    <t xml:space="preserve">Coxa (unilateral) </t>
  </si>
  <si>
    <t xml:space="preserve">Perna (unilateral) </t>
  </si>
  <si>
    <t xml:space="preserve">Pé (antepé) - não inclui tornozelo </t>
  </si>
  <si>
    <t xml:space="preserve">Articular (por articulação) </t>
  </si>
  <si>
    <t>Angio-RM (crânio ou pescoço ou tórax ou abdome superior ou pelve) - arterial ou venosa</t>
  </si>
  <si>
    <t xml:space="preserve">Endocavitária (endorretal ou endovaginal) </t>
  </si>
  <si>
    <t>Endoscopia virtual por RM - acrescentar ao exame de base</t>
  </si>
  <si>
    <t xml:space="preserve">Reconstrução tridimensional - acrescentar ao exame de base </t>
  </si>
  <si>
    <t>RM artérias membros inferiores</t>
  </si>
  <si>
    <t>Angio-RM arterial de crânio</t>
  </si>
  <si>
    <t>Radioterapia Intra-operatória (IORT) - por tratamento</t>
  </si>
  <si>
    <t>Radioterapia Rotatória com acelerador linear com fótons e elétrons - por volume tratado e por dia</t>
  </si>
  <si>
    <t>Radioterapia Rotatória com acelerador linear só com fótons - por volume tratado e por dia</t>
  </si>
  <si>
    <t>Radioterapia Rotatória com unidade de cobalto - por volume tratado e por dia</t>
  </si>
  <si>
    <t xml:space="preserve">Filme de verificação (cheque-filme) - 1 por incidência planejada/semana - filme a parte </t>
  </si>
  <si>
    <t xml:space="preserve">Simulação de tratamento intermediária (com tomografia) - 1 por volume tratado </t>
  </si>
  <si>
    <t xml:space="preserve">Simulação de tratamento simples (sem tomografia computadorizada) - 1 por volume tratado </t>
  </si>
  <si>
    <t xml:space="preserve">Sistemas de imobilização - cabeça (máscaras) ou membros - 1 por tratamento </t>
  </si>
  <si>
    <t xml:space="preserve">Colocação ou retirada dos cateteres - 1 colocação e 1 retirada por inserção </t>
  </si>
  <si>
    <t xml:space="preserve">Avaliação de vias lacrimais (Teste de Schirmer) - monocular </t>
  </si>
  <si>
    <t>Coleta de raspado dérmico em lesões e sítios específicos para baciloscopia (por sítio)</t>
  </si>
  <si>
    <t>Avaliação da função muscular por movimento manual (por membro)</t>
  </si>
  <si>
    <t>Calorimetria direta</t>
  </si>
  <si>
    <t>Biomicroscopia de fundo</t>
  </si>
  <si>
    <t>Fundoscopia sob medríases - binocular</t>
  </si>
  <si>
    <t>Glare (BAT) - binocular</t>
  </si>
  <si>
    <t>Olfatometria</t>
  </si>
  <si>
    <t>Triagem auditiva neonatal/infantil</t>
  </si>
  <si>
    <t>Prova de Lombard</t>
  </si>
  <si>
    <t>Teste de adaptação patológica (tone decay test)</t>
  </si>
  <si>
    <t>Teste de caminhada de 6 minutos</t>
  </si>
  <si>
    <t>Teste de desempenho anaeróbico em laboratório (T. de Wingate)</t>
  </si>
  <si>
    <t>Teste de exercício dos 4 segundos</t>
  </si>
  <si>
    <t>Teste de exercício em ergômetro   com  determinação  do lactato sanguíneo</t>
  </si>
  <si>
    <t>Teste de exercício em ergômetro com   realização  de gasometria arterial</t>
  </si>
  <si>
    <t>Teste de exercício em ergômetro com  monitorização  da frequência cardíaca</t>
  </si>
  <si>
    <t>Teste de exercício em ergômetro com  monitorização  do eletrocardiograma</t>
  </si>
  <si>
    <t>Teste de SISI</t>
  </si>
  <si>
    <t>Testes aeróbicos em campo com determinação do lactato sanguíneo</t>
  </si>
  <si>
    <t>Testes aeróbicos em campo com medida de gases expirados</t>
  </si>
  <si>
    <t>Testes aeróbicos em campo com telemetria da frequência cardíaca</t>
  </si>
  <si>
    <t>Testes anaeróbicos em campo com determinação do lactato sanguíneo</t>
  </si>
  <si>
    <t>Testes anaeróbicos em campo sem determinação do lactato sanguíneo</t>
  </si>
  <si>
    <t>Testes de aptidão em laboratório (agilidade, equilíbrio, tempo de reação e coordenação)</t>
  </si>
  <si>
    <t>Teste de monitorização contínua da glicose (TMCG)</t>
  </si>
  <si>
    <t>Estudo cito-alergológico (ECA)</t>
  </si>
  <si>
    <t>Teste de Heald</t>
  </si>
  <si>
    <t>Teste de imagens</t>
  </si>
  <si>
    <t>Teste de Teller - binocular</t>
  </si>
  <si>
    <t>Teste de Wepmann</t>
  </si>
  <si>
    <t>Teste sensibilidade ao sal</t>
  </si>
  <si>
    <t>Teste suplementar de sensibilidade</t>
  </si>
  <si>
    <t>Teste de fluxo salivar</t>
  </si>
  <si>
    <t>Teste de estimulação muscúlo-esquelética "in vitro" (mínimo seis)</t>
  </si>
  <si>
    <t>Investigação ultra-sônica com registro gráfico (qualquer área)</t>
  </si>
  <si>
    <t>Investigação ultra-sônica com teste de stress e com registro gráfico</t>
  </si>
  <si>
    <t>Investigação ultra-sônica com teste de stress e sem registro gráfico</t>
  </si>
  <si>
    <t>Investigação ultra-sônica com teste de stress em esteira e com registro gráfico</t>
  </si>
  <si>
    <t>Medida de índice de artelhos com registro gráfico</t>
  </si>
  <si>
    <t>Termometria cutânea (por lateralidade:pescoço, membros, bolsa escrotal, por território peniano)</t>
  </si>
  <si>
    <t>Fotopletismografia (venosa ou arterial) por lateralidade ou segmento</t>
  </si>
  <si>
    <t>Medida de pressão segmentar (nos quatro segmentos)</t>
  </si>
  <si>
    <t>Injeção intracavernosa</t>
  </si>
  <si>
    <t>Oximetria arterial, perfil</t>
  </si>
  <si>
    <t>Oximetria venosa, perfil</t>
  </si>
  <si>
    <t>Perfil de pressão uretral</t>
  </si>
  <si>
    <t>Pressão intra abdominal urológica</t>
  </si>
  <si>
    <t>ROL - ANS</t>
  </si>
  <si>
    <t>TABELA DE FISIOTERAPIA DESBAN  - TUSS</t>
  </si>
  <si>
    <t>Vigência: 01.10.2017 a 30.09.2018</t>
  </si>
  <si>
    <t>CÓDIGO TUSS</t>
  </si>
  <si>
    <t>TERMO TUSS</t>
  </si>
  <si>
    <t>VALOR</t>
  </si>
  <si>
    <t>AMBULATORIAL</t>
  </si>
  <si>
    <t>Consulta Ambulatorial em Fisioterapia</t>
  </si>
  <si>
    <t>Atendimento fisiterapêutico ambulatorial ao paciente independente ou com dependência parcial, com disfunção decorrente de lesão do sistema nervoso central e/ou periférico</t>
  </si>
  <si>
    <t>Atendimento fisiterapêutico ambulatorial ao paciente dependente com disfunção decorrente de lesão do sistema nervoso central e/ou periférico</t>
  </si>
  <si>
    <t>Atendimento fisiterapêutico ambulatorial ao paciente com dependência parcial, com disfunção decorrente de lesão do sistema nervoso central e/ou periférico</t>
  </si>
  <si>
    <t>Atendimento fisiterapêutico ambulatorial ao paciente com dependência total com disfunção decorrente de lesão do sistema nervoso central e/ou periférico</t>
  </si>
  <si>
    <t>Sessão para assistência fisioterapêutica ambulatorial ao paciente com disfunção decorrente de alterações do sistema músculo-esquelético</t>
  </si>
  <si>
    <t>Atendimento fisioterapêutico ambulatorial individual ao paciente com disfunção decorrente de alterações no sistema respiratório</t>
  </si>
  <si>
    <t>Atendimento fisioterapêutico ambulatorial em grupo aos pacientes com disfunção decorrente de alterações no sistema respiratório</t>
  </si>
  <si>
    <t>Atendimento fisioterapêutico ambulatorial individual ao paciente com disfunção decorrente de alterações do sistema cardiovascular</t>
  </si>
  <si>
    <t>Atendimento fisioterapêutico ambulatorial em grupo aos pacientes com disfunção decorrente de alterações do sistema cardiovascular</t>
  </si>
  <si>
    <t>Sessão para assistência fisioterapêutica ambulatorial ao paciente com disfunção decorrente de queimaduras</t>
  </si>
  <si>
    <t>Sessão para assistência fisioterapêutica ambulatorial ao paciente com disfunção decorrente de alterações do sistema linfático e/ou vascular periférico</t>
  </si>
  <si>
    <t>Sessão para assistência fisioterapêutica ambulatorial no pré e pós cirúrgico e em recuperação de tecidos</t>
  </si>
  <si>
    <t>Atendimento fisioterapêutico ambulatorial individual por alterações endocrino-metabólicas</t>
  </si>
  <si>
    <t>Atendimento fisioterapêutico ambulatorial em grupo por alterações endocrino-metabólicas</t>
  </si>
  <si>
    <t>Sessão para assistência fisioterapêutica ambulatorial para alterações inflamatórias e ou degenerativas do aparelho genito-urinário e reprodutor</t>
  </si>
  <si>
    <t>Sessão de RPG</t>
  </si>
  <si>
    <t>Fisioterapia aquática em grupo (hidroterapia)</t>
  </si>
  <si>
    <t>Fisioterapia aquática individual (hidroterapia)</t>
  </si>
  <si>
    <t>HOSPITALAR</t>
  </si>
  <si>
    <t>Consulta hospitalar em fisioterapia</t>
  </si>
  <si>
    <t>Atendimento fisiterapêutico hospitalar ao paciente independente ou com dependência parcial, com disfunção decorrente de lesão do sistema nervoso central e/ou periférico</t>
  </si>
  <si>
    <t>Atendimento fisiterapêutico hospitalar ao paciente dependente com disfunção decorrente de lesão do sistema nervoso central e/ou periférico</t>
  </si>
  <si>
    <t>Atendimento fisiterapêutico hospitalar ao paciente com dependência parcial, com disfunção decorrente de lesão do sistema nervoso central e/ou periférico</t>
  </si>
  <si>
    <t>Atendimento fisiterapêutico hospitalar ao paciente com dependência total com disfunção decorrente de lesão do sistema nervoso central e/ou periférico</t>
  </si>
  <si>
    <t>Sessão para assistência fisioterapêutica hospitalar ao paciente com disfunção decorrente de alterações do sistema músculo-esquelético</t>
  </si>
  <si>
    <t>Atendimento fisioterapêutico hospitalar ao paciente com disfunção decorrente de alterações no sistema respiratório com assistência ventilatória</t>
  </si>
  <si>
    <t>Atendimento fisioterapêutico hospitalar ao paciente com disfunção decorrente de alterações no sistema respiratório sem assistência ventilatória</t>
  </si>
  <si>
    <t>Atendimento fisioterapêutico hospitalar ao paciente com disfunção decorrente de alterações no sistema respiratório sem assistência ventilatória mecânica</t>
  </si>
  <si>
    <t>Atendimento fisioterapêutico hospitalar ao paciente com disfunção decorrente de alterações no sistema respiratório com assistência ventilatória mecânica</t>
  </si>
  <si>
    <t>Sessão para assistência fisioterapêutica hospitalar ao paciente com disfunção decorrente de alterações do sistema cardiovascular</t>
  </si>
  <si>
    <t>Sessão para assistência fisioterapêutica hospitalar ao paciente com disfunção decorrente de queimaduras</t>
  </si>
  <si>
    <t>Sessão para assistência fisioterapêutica hospitalar ao paciente com disfunção decorrente de alterações do sistema linfático e/ou vascular periférico</t>
  </si>
  <si>
    <t>Sessão para assistência fisioterapêutica hospitalar no pré e pós cirúrgico e em recuperação de tecidos</t>
  </si>
  <si>
    <t>Sessão para assistência fisioterapêutica hospitalar por alterações endocrino-metabólicas</t>
  </si>
  <si>
    <t>Sessão para assistência fisioterapêutica hospitalar para alterações inflamatórias e ou degenerativas do aparelho genito-urinário e reprodutor</t>
  </si>
  <si>
    <t>Diretrizes de Utilização da ANS:</t>
  </si>
  <si>
    <t>Consulta com Fisioterapeuta:  Cobertura obrigatória de uma consulta de fisioterapia para cada novo CID apresentado pelo paciente, e consequente necessidade de construção de novo diagnóstico fisioterapêutico.</t>
  </si>
  <si>
    <t>Fisioterapia em pacientes Internados:</t>
  </si>
  <si>
    <t>Para liberação de fisioterapia em pacientes internados deverá ser previamente acordado com a DESBAN.</t>
  </si>
  <si>
    <t>Implante intravítreo de polímero farmacológico de liberação controlada</t>
  </si>
  <si>
    <t>Angiotomografia coronariana com escore de cálcio ou Multislice</t>
  </si>
  <si>
    <t>Sessão de Eletroconvulsoterapia (em sala equipada com oxímetro de pulso, monitor de ECG, EEG) sob anestesia.</t>
  </si>
</sst>
</file>

<file path=xl/styles.xml><?xml version="1.0" encoding="utf-8"?>
<styleSheet xmlns="http://schemas.openxmlformats.org/spreadsheetml/2006/main">
  <numFmts count="12">
    <numFmt numFmtId="41" formatCode="_-* #,##0_-;\-* #,##0_-;_-* &quot;-&quot;_-;_-@_-"/>
    <numFmt numFmtId="43" formatCode="_-* #,##0.00_-;\-* #,##0.00_-;_-* &quot;-&quot;??_-;_-@_-"/>
    <numFmt numFmtId="164" formatCode="_(&quot;R$ &quot;* #,##0.00_);_(&quot;R$ &quot;* \(#,##0.00\);_(&quot;R$ &quot;* &quot;-&quot;??_);_(@_)"/>
    <numFmt numFmtId="165" formatCode="_(* #,##0.00_);_(* \(#,##0.00\);_(* &quot;-&quot;??_);_(@_)"/>
    <numFmt numFmtId="166" formatCode="0.000"/>
    <numFmt numFmtId="167" formatCode="#&quot;.&quot;##&quot;.&quot;##&quot;.&quot;##&quot;-&quot;#"/>
    <numFmt numFmtId="168" formatCode="_(* #,##0.000_);_(* \(#,##0.000\);_(* &quot;-&quot;???_);_(@_)"/>
    <numFmt numFmtId="169" formatCode="_-* #,##0.000_-;\-* #,##0.000_-;_-* &quot;-&quot;???_-;_-@_-"/>
    <numFmt numFmtId="170" formatCode="_-* #,##0.0000_-;\-* #,##0.0000_-;_-* &quot;-&quot;????_-;_-@_-"/>
    <numFmt numFmtId="171" formatCode="#,##0.00_ ;\-#,##0.00\ "/>
    <numFmt numFmtId="172" formatCode="#,##0.0000"/>
    <numFmt numFmtId="173" formatCode="_-* #,##0.0000_-;\-* #,##0.0000_-;_-* &quot;-&quot;??_-;_-@_-"/>
  </numFmts>
  <fonts count="74">
    <font>
      <sz val="11"/>
      <color theme="1"/>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Arial"/>
      <family val="2"/>
    </font>
    <font>
      <sz val="10"/>
      <color indexed="64"/>
      <name val="Arial"/>
      <family val="2"/>
    </font>
    <font>
      <sz val="10"/>
      <name val="MS Sans Serif"/>
      <family val="2"/>
    </font>
    <font>
      <sz val="10"/>
      <name val="Arial"/>
      <family val="2"/>
    </font>
    <font>
      <sz val="8"/>
      <color indexed="8"/>
      <name val="Arial"/>
      <family val="2"/>
    </font>
    <font>
      <sz val="8"/>
      <name val="Arial"/>
      <family val="2"/>
    </font>
    <font>
      <b/>
      <sz val="8"/>
      <name val="Arial"/>
      <family val="2"/>
    </font>
    <font>
      <sz val="9"/>
      <name val="Arial"/>
      <family val="2"/>
    </font>
    <font>
      <b/>
      <sz val="9"/>
      <name val="Arial"/>
      <family val="2"/>
    </font>
    <font>
      <b/>
      <sz val="8"/>
      <color indexed="8"/>
      <name val="Arial"/>
      <family val="2"/>
    </font>
    <font>
      <b/>
      <sz val="7"/>
      <name val="Arial"/>
      <family val="2"/>
    </font>
    <font>
      <sz val="8"/>
      <color indexed="10"/>
      <name val="Arial"/>
      <family val="2"/>
    </font>
    <font>
      <b/>
      <sz val="8"/>
      <color indexed="10"/>
      <name val="Arial"/>
      <family val="2"/>
    </font>
    <font>
      <sz val="10"/>
      <name val="MS Sans Serif"/>
      <family val="2"/>
    </font>
    <font>
      <sz val="8"/>
      <color indexed="12"/>
      <name val="Arial"/>
      <family val="2"/>
    </font>
    <font>
      <sz val="11"/>
      <color theme="1"/>
      <name val="Calibri"/>
      <family val="2"/>
      <scheme val="minor"/>
    </font>
    <font>
      <sz val="10"/>
      <color theme="1"/>
      <name val="Century Gothic"/>
      <family val="2"/>
    </font>
    <font>
      <b/>
      <sz val="11"/>
      <color theme="1"/>
      <name val="Calibri"/>
      <family val="2"/>
      <scheme val="minor"/>
    </font>
    <font>
      <sz val="8"/>
      <color theme="1"/>
      <name val="Arial"/>
      <family val="2"/>
    </font>
    <font>
      <sz val="8"/>
      <color rgb="FF00B050"/>
      <name val="Arial"/>
      <family val="2"/>
    </font>
    <font>
      <b/>
      <sz val="8"/>
      <color theme="1"/>
      <name val="Arial"/>
      <family val="2"/>
    </font>
    <font>
      <b/>
      <i/>
      <sz val="11"/>
      <color theme="1"/>
      <name val="Calibri"/>
      <family val="2"/>
      <scheme val="minor"/>
    </font>
    <font>
      <b/>
      <i/>
      <sz val="14"/>
      <color theme="1"/>
      <name val="Calibri"/>
      <family val="2"/>
      <scheme val="minor"/>
    </font>
    <font>
      <b/>
      <sz val="8"/>
      <color theme="1" tint="0.249977111117893"/>
      <name val="Arial"/>
      <family val="2"/>
    </font>
    <font>
      <b/>
      <sz val="18"/>
      <color theme="1" tint="0.249977111117893"/>
      <name val="Arial"/>
      <family val="2"/>
    </font>
    <font>
      <b/>
      <sz val="9"/>
      <color indexed="81"/>
      <name val="Tahoma"/>
      <family val="2"/>
    </font>
    <font>
      <sz val="9"/>
      <color indexed="81"/>
      <name val="Tahoma"/>
      <family val="2"/>
    </font>
    <font>
      <sz val="11"/>
      <color theme="0"/>
      <name val="Calibri"/>
      <family val="2"/>
      <scheme val="minor"/>
    </font>
    <font>
      <sz val="11"/>
      <name val="Calibri"/>
      <family val="2"/>
      <scheme val="minor"/>
    </font>
    <font>
      <sz val="10"/>
      <color rgb="FF000000"/>
      <name val="Arial"/>
      <family val="2"/>
    </font>
    <font>
      <b/>
      <sz val="10"/>
      <color rgb="FF000000"/>
      <name val="Arial"/>
      <family val="2"/>
    </font>
    <font>
      <b/>
      <sz val="10"/>
      <color theme="1"/>
      <name val="Albertus Extra Bold"/>
      <family val="2"/>
    </font>
    <font>
      <b/>
      <sz val="10"/>
      <color theme="0"/>
      <name val="Calibri"/>
      <family val="2"/>
      <scheme val="minor"/>
    </font>
    <font>
      <i/>
      <sz val="9"/>
      <color theme="0"/>
      <name val="Calibri"/>
      <family val="2"/>
      <scheme val="minor"/>
    </font>
    <font>
      <i/>
      <sz val="10"/>
      <color theme="0"/>
      <name val="Calibri"/>
      <family val="2"/>
      <scheme val="minor"/>
    </font>
    <font>
      <i/>
      <sz val="9"/>
      <color theme="1"/>
      <name val="Calibri"/>
      <family val="2"/>
      <scheme val="minor"/>
    </font>
    <font>
      <i/>
      <sz val="10"/>
      <color theme="1"/>
      <name val="Calibri"/>
      <family val="2"/>
      <scheme val="minor"/>
    </font>
    <font>
      <b/>
      <sz val="10"/>
      <color rgb="FF002060"/>
      <name val="Calibri"/>
      <family val="2"/>
      <scheme val="minor"/>
    </font>
    <font>
      <sz val="10"/>
      <color indexed="8"/>
      <name val="Arial"/>
      <family val="2"/>
    </font>
    <font>
      <sz val="8"/>
      <color indexed="8"/>
      <name val="Calibri"/>
      <family val="2"/>
      <scheme val="minor"/>
    </font>
    <font>
      <b/>
      <sz val="10"/>
      <color theme="6" tint="-0.499984740745262"/>
      <name val="Arial"/>
      <family val="2"/>
    </font>
    <font>
      <sz val="8"/>
      <name val="Calibri"/>
      <family val="2"/>
      <scheme val="minor"/>
    </font>
    <font>
      <b/>
      <sz val="10"/>
      <color rgb="FFC00000"/>
      <name val="Arial"/>
      <family val="2"/>
    </font>
    <font>
      <sz val="8"/>
      <color indexed="8"/>
      <name val="Andalus"/>
      <family val="1"/>
    </font>
    <font>
      <sz val="8"/>
      <color theme="1"/>
      <name val="Calibri"/>
      <family val="2"/>
      <scheme val="minor"/>
    </font>
    <font>
      <b/>
      <sz val="10"/>
      <color rgb="FFC00000"/>
      <name val="Calibri"/>
      <family val="2"/>
      <scheme val="minor"/>
    </font>
    <font>
      <sz val="8"/>
      <color rgb="FFC00000"/>
      <name val="Calibri"/>
      <family val="2"/>
      <scheme val="minor"/>
    </font>
    <font>
      <sz val="10"/>
      <color indexed="8"/>
      <name val="MS Sans Serif"/>
      <family val="2"/>
    </font>
    <font>
      <sz val="12"/>
      <color theme="1"/>
      <name val="Verdana"/>
      <family val="2"/>
    </font>
    <font>
      <b/>
      <sz val="12"/>
      <color theme="1" tint="0.34998626667073579"/>
      <name val="Verdana"/>
      <family val="2"/>
    </font>
    <font>
      <b/>
      <i/>
      <sz val="12"/>
      <color theme="1" tint="0.249977111117893"/>
      <name val="Verdana"/>
      <family val="2"/>
    </font>
    <font>
      <b/>
      <sz val="12"/>
      <color indexed="8"/>
      <name val="Verdana"/>
      <family val="2"/>
    </font>
    <font>
      <b/>
      <sz val="12"/>
      <color theme="1"/>
      <name val="Verdana"/>
      <family val="2"/>
    </font>
    <font>
      <sz val="12"/>
      <color indexed="8"/>
      <name val="Verdana"/>
      <family val="2"/>
    </font>
    <font>
      <b/>
      <i/>
      <u/>
      <sz val="12"/>
      <color theme="1"/>
      <name val="Verdana"/>
      <family val="2"/>
    </font>
  </fonts>
  <fills count="56">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9"/>
        <bgColor indexed="64"/>
      </patternFill>
    </fill>
    <fill>
      <patternFill patternType="solid">
        <fgColor rgb="FFCCFF99"/>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499984740745262"/>
        <bgColor indexed="8"/>
      </patternFill>
    </fill>
    <fill>
      <patternFill patternType="solid">
        <fgColor theme="1" tint="0.14999847407452621"/>
        <bgColor indexed="64"/>
      </patternFill>
    </fill>
    <fill>
      <patternFill patternType="solid">
        <fgColor rgb="FFFEFADE"/>
        <bgColor indexed="64"/>
      </patternFill>
    </fill>
    <fill>
      <patternFill patternType="solid">
        <fgColor theme="0" tint="-0.34998626667073579"/>
        <bgColor indexed="64"/>
      </patternFill>
    </fill>
    <fill>
      <patternFill patternType="solid">
        <fgColor theme="0" tint="-4.9989318521683403E-2"/>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double">
        <color indexed="64"/>
      </left>
      <right style="double">
        <color indexed="64"/>
      </right>
      <top style="double">
        <color indexed="64"/>
      </top>
      <bottom style="double">
        <color rgb="FF003300"/>
      </bottom>
      <diagonal/>
    </border>
    <border>
      <left style="double">
        <color rgb="FF003300"/>
      </left>
      <right style="double">
        <color rgb="FF003300"/>
      </right>
      <top style="double">
        <color rgb="FF003300"/>
      </top>
      <bottom/>
      <diagonal/>
    </border>
    <border>
      <left style="medium">
        <color indexed="64"/>
      </left>
      <right style="double">
        <color theme="1" tint="0.24994659260841701"/>
      </right>
      <top style="double">
        <color theme="1" tint="0.24994659260841701"/>
      </top>
      <bottom style="double">
        <color theme="1" tint="0.24994659260841701"/>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hair">
        <color indexed="64"/>
      </right>
      <top/>
      <bottom style="double">
        <color theme="0" tint="-0.24994659260841701"/>
      </bottom>
      <diagonal/>
    </border>
    <border>
      <left style="hair">
        <color indexed="64"/>
      </left>
      <right/>
      <top/>
      <bottom style="double">
        <color theme="0" tint="-0.24994659260841701"/>
      </bottom>
      <diagonal/>
    </border>
    <border>
      <left style="double">
        <color theme="0" tint="-0.24994659260841701"/>
      </left>
      <right style="double">
        <color theme="0" tint="-0.24994659260841701"/>
      </right>
      <top/>
      <bottom style="double">
        <color theme="0" tint="-0.24994659260841701"/>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double">
        <color theme="0" tint="-0.24994659260841701"/>
      </left>
      <right style="double">
        <color theme="0" tint="-0.24994659260841701"/>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theme="0" tint="-0.24994659260841701"/>
      </left>
      <right style="double">
        <color theme="0" tint="-0.24994659260841701"/>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double">
        <color theme="0" tint="-0.24994659260841701"/>
      </left>
      <right style="double">
        <color theme="0" tint="-0.24994659260841701"/>
      </right>
      <top style="hair">
        <color indexed="64"/>
      </top>
      <bottom/>
      <diagonal/>
    </border>
    <border>
      <left style="medium">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style="medium">
        <color indexed="64"/>
      </left>
      <right style="hair">
        <color indexed="64"/>
      </right>
      <top style="double">
        <color theme="0" tint="-0.24994659260841701"/>
      </top>
      <bottom style="double">
        <color theme="0" tint="-0.24994659260841701"/>
      </bottom>
      <diagonal/>
    </border>
    <border>
      <left style="hair">
        <color indexed="64"/>
      </left>
      <right/>
      <top style="double">
        <color theme="0" tint="-0.24994659260841701"/>
      </top>
      <bottom style="double">
        <color theme="0" tint="-0.24994659260841701"/>
      </bottom>
      <diagonal/>
    </border>
    <border>
      <left style="double">
        <color theme="0" tint="-0.24994659260841701"/>
      </left>
      <right style="double">
        <color theme="0" tint="-0.24994659260841701"/>
      </right>
      <top style="double">
        <color theme="0" tint="-0.24994659260841701"/>
      </top>
      <bottom style="double">
        <color theme="0" tint="-0.24994659260841701"/>
      </bottom>
      <diagonal/>
    </border>
    <border>
      <left style="double">
        <color theme="0" tint="-0.24994659260841701"/>
      </left>
      <right style="double">
        <color theme="0" tint="-0.24994659260841701"/>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07">
    <xf numFmtId="0" fontId="0" fillId="0" borderId="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11" fillId="31" borderId="1" applyNumberFormat="0" applyAlignment="0" applyProtection="0"/>
    <xf numFmtId="0" fontId="11" fillId="30" borderId="1" applyNumberFormat="0" applyAlignment="0" applyProtection="0"/>
    <xf numFmtId="0" fontId="13" fillId="33" borderId="2" applyNumberFormat="0" applyAlignment="0" applyProtection="0"/>
    <xf numFmtId="0" fontId="13" fillId="32" borderId="2" applyNumberFormat="0" applyAlignment="0" applyProtection="0"/>
    <xf numFmtId="0" fontId="12" fillId="0" borderId="3" applyNumberFormat="0" applyFill="0" applyAlignment="0" applyProtection="0"/>
    <xf numFmtId="0" fontId="17" fillId="35"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9" borderId="0" applyNumberFormat="0" applyBorder="0" applyAlignment="0" applyProtection="0"/>
    <xf numFmtId="0" fontId="17" fillId="3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6"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9" fillId="13" borderId="1" applyNumberFormat="0" applyAlignment="0" applyProtection="0"/>
    <xf numFmtId="0" fontId="9" fillId="12" borderId="1" applyNumberFormat="0" applyAlignment="0" applyProtection="0"/>
    <xf numFmtId="0" fontId="7" fillId="5" borderId="0" applyNumberFormat="0" applyBorder="0" applyAlignment="0" applyProtection="0"/>
    <xf numFmtId="0" fontId="7" fillId="4" borderId="0" applyNumberFormat="0" applyBorder="0" applyAlignment="0" applyProtection="0"/>
    <xf numFmtId="164" fontId="34" fillId="0" borderId="0" applyFont="0" applyFill="0" applyBorder="0" applyAlignment="0" applyProtection="0"/>
    <xf numFmtId="164" fontId="22" fillId="0" borderId="0" applyFont="0" applyFill="0" applyBorder="0" applyAlignment="0" applyProtection="0"/>
    <xf numFmtId="164" fontId="19" fillId="0" borderId="0" applyFont="0" applyFill="0" applyBorder="0" applyAlignment="0" applyProtection="0"/>
    <xf numFmtId="0" fontId="8" fillId="43" borderId="0" applyNumberFormat="0" applyBorder="0" applyAlignment="0" applyProtection="0"/>
    <xf numFmtId="0" fontId="8" fillId="42" borderId="0" applyNumberFormat="0" applyBorder="0" applyAlignment="0" applyProtection="0"/>
    <xf numFmtId="0" fontId="34" fillId="0" borderId="0"/>
    <xf numFmtId="0" fontId="1" fillId="0" borderId="0"/>
    <xf numFmtId="0" fontId="21" fillId="0" borderId="0"/>
    <xf numFmtId="0" fontId="1" fillId="0" borderId="0"/>
    <xf numFmtId="0" fontId="32"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34" fillId="0" borderId="0"/>
    <xf numFmtId="0" fontId="34" fillId="0" borderId="0"/>
    <xf numFmtId="0" fontId="34" fillId="0" borderId="0"/>
    <xf numFmtId="0" fontId="20" fillId="0" borderId="0"/>
    <xf numFmtId="0" fontId="34" fillId="0" borderId="0"/>
    <xf numFmtId="0" fontId="34" fillId="0" borderId="0"/>
    <xf numFmtId="0" fontId="19" fillId="45" borderId="4" applyNumberFormat="0" applyAlignment="0" applyProtection="0"/>
    <xf numFmtId="0" fontId="18" fillId="44" borderId="4" applyNumberFormat="0" applyFont="0" applyAlignment="0" applyProtection="0"/>
    <xf numFmtId="0" fontId="10" fillId="31" borderId="5" applyNumberFormat="0" applyAlignment="0" applyProtection="0"/>
    <xf numFmtId="0" fontId="10" fillId="3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2"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43" fontId="34" fillId="0" borderId="0" applyFont="0" applyFill="0" applyBorder="0" applyAlignment="0" applyProtection="0"/>
    <xf numFmtId="0" fontId="57" fillId="0" borderId="0"/>
    <xf numFmtId="0" fontId="57" fillId="0" borderId="0"/>
    <xf numFmtId="0" fontId="66" fillId="0" borderId="0"/>
  </cellStyleXfs>
  <cellXfs count="336">
    <xf numFmtId="0" fontId="0" fillId="0" borderId="0" xfId="0"/>
    <xf numFmtId="167" fontId="37" fillId="0" borderId="10" xfId="0" applyNumberFormat="1" applyFont="1" applyFill="1" applyBorder="1" applyAlignment="1">
      <alignment horizontal="center" vertical="center" wrapText="1"/>
    </xf>
    <xf numFmtId="2" fontId="37" fillId="0" borderId="10" xfId="0" applyNumberFormat="1" applyFont="1" applyFill="1" applyBorder="1" applyAlignment="1">
      <alignment horizontal="center" vertical="center" wrapText="1"/>
    </xf>
    <xf numFmtId="0" fontId="37" fillId="0" borderId="10" xfId="0" applyFont="1" applyFill="1" applyBorder="1" applyAlignment="1">
      <alignment vertical="center" wrapText="1"/>
    </xf>
    <xf numFmtId="0" fontId="37" fillId="0" borderId="10" xfId="0" applyNumberFormat="1" applyFont="1" applyFill="1" applyBorder="1" applyAlignment="1">
      <alignment horizontal="center" vertical="center" wrapText="1"/>
    </xf>
    <xf numFmtId="0" fontId="37" fillId="0" borderId="0" xfId="0" applyFont="1" applyFill="1" applyAlignment="1">
      <alignment horizontal="center" vertical="center" wrapText="1"/>
    </xf>
    <xf numFmtId="0" fontId="37" fillId="0" borderId="0" xfId="0" applyFont="1" applyFill="1" applyAlignment="1">
      <alignment vertical="center" wrapText="1"/>
    </xf>
    <xf numFmtId="43" fontId="37" fillId="0" borderId="10" xfId="0" applyNumberFormat="1" applyFont="1" applyFill="1" applyBorder="1" applyAlignment="1">
      <alignment horizontal="center" vertical="center" wrapText="1"/>
    </xf>
    <xf numFmtId="4" fontId="37"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167" fontId="37" fillId="0" borderId="0" xfId="0" applyNumberFormat="1" applyFont="1" applyFill="1" applyAlignment="1">
      <alignment horizontal="center" vertical="center" wrapText="1"/>
    </xf>
    <xf numFmtId="0" fontId="37" fillId="0" borderId="0" xfId="0" applyNumberFormat="1" applyFont="1" applyFill="1" applyAlignment="1">
      <alignment horizontal="center" vertical="center" wrapText="1"/>
    </xf>
    <xf numFmtId="43" fontId="37" fillId="0" borderId="0" xfId="0" applyNumberFormat="1" applyFont="1" applyFill="1" applyAlignment="1">
      <alignment horizontal="center" vertical="center" wrapText="1"/>
    </xf>
    <xf numFmtId="4" fontId="37" fillId="0" borderId="0" xfId="0" applyNumberFormat="1" applyFont="1" applyFill="1" applyAlignment="1">
      <alignment horizontal="center" vertical="center" wrapText="1"/>
    </xf>
    <xf numFmtId="2" fontId="37" fillId="0" borderId="0" xfId="0" applyNumberFormat="1" applyFont="1" applyFill="1" applyAlignment="1">
      <alignment horizontal="center" vertical="center" wrapText="1"/>
    </xf>
    <xf numFmtId="41" fontId="37" fillId="0" borderId="10" xfId="0" applyNumberFormat="1" applyFont="1" applyFill="1" applyBorder="1" applyAlignment="1">
      <alignment horizontal="center" vertical="center" wrapText="1"/>
    </xf>
    <xf numFmtId="170" fontId="37" fillId="0" borderId="10" xfId="0" applyNumberFormat="1" applyFont="1" applyFill="1" applyBorder="1" applyAlignment="1">
      <alignment horizontal="center" vertical="center" wrapText="1"/>
    </xf>
    <xf numFmtId="169" fontId="37" fillId="0" borderId="10" xfId="0" applyNumberFormat="1" applyFont="1" applyFill="1" applyBorder="1" applyAlignment="1">
      <alignment horizontal="center" vertical="center" wrapText="1"/>
    </xf>
    <xf numFmtId="41" fontId="37" fillId="0" borderId="0" xfId="0" applyNumberFormat="1" applyFont="1" applyFill="1" applyAlignment="1">
      <alignment horizontal="center" vertical="center" wrapText="1"/>
    </xf>
    <xf numFmtId="170" fontId="37" fillId="0" borderId="0" xfId="0" applyNumberFormat="1" applyFont="1" applyFill="1" applyAlignment="1">
      <alignment horizontal="center" vertical="center" wrapText="1"/>
    </xf>
    <xf numFmtId="169" fontId="37" fillId="0" borderId="0" xfId="0" applyNumberFormat="1" applyFont="1" applyFill="1" applyAlignment="1">
      <alignment horizontal="center" vertical="center" wrapText="1"/>
    </xf>
    <xf numFmtId="0" fontId="37" fillId="0" borderId="0" xfId="0" applyFont="1" applyFill="1" applyAlignment="1">
      <alignment vertical="top" wrapText="1"/>
    </xf>
    <xf numFmtId="0" fontId="37" fillId="0" borderId="0" xfId="0" applyFont="1" applyFill="1" applyAlignment="1">
      <alignment horizontal="left" vertical="center"/>
    </xf>
    <xf numFmtId="0" fontId="38" fillId="0" borderId="0" xfId="0" applyFont="1" applyFill="1" applyAlignment="1">
      <alignment vertical="center" wrapText="1"/>
    </xf>
    <xf numFmtId="167" fontId="24" fillId="0" borderId="10" xfId="0" applyNumberFormat="1"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10" xfId="0" applyNumberFormat="1" applyFont="1" applyFill="1" applyBorder="1" applyAlignment="1">
      <alignment horizontal="center" vertical="center" wrapText="1"/>
    </xf>
    <xf numFmtId="43" fontId="24"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41"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170" fontId="24" fillId="0" borderId="10" xfId="0" applyNumberFormat="1" applyFont="1" applyFill="1" applyBorder="1" applyAlignment="1">
      <alignment horizontal="center" vertical="center" wrapText="1"/>
    </xf>
    <xf numFmtId="169" fontId="24" fillId="0" borderId="10"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4" fillId="0" borderId="0" xfId="0" applyFont="1" applyFill="1" applyAlignment="1">
      <alignment vertical="center" wrapText="1"/>
    </xf>
    <xf numFmtId="41" fontId="37" fillId="0" borderId="0" xfId="0" applyNumberFormat="1" applyFont="1" applyFill="1" applyAlignment="1">
      <alignment vertical="center" wrapText="1"/>
    </xf>
    <xf numFmtId="41" fontId="37" fillId="0" borderId="10" xfId="0" applyNumberFormat="1" applyFont="1" applyFill="1" applyBorder="1" applyAlignment="1">
      <alignment vertical="center" wrapText="1"/>
    </xf>
    <xf numFmtId="41" fontId="24" fillId="0" borderId="10" xfId="0" applyNumberFormat="1" applyFont="1" applyFill="1" applyBorder="1" applyAlignment="1">
      <alignment vertical="center" wrapText="1"/>
    </xf>
    <xf numFmtId="0" fontId="37" fillId="0" borderId="10" xfId="0" applyFont="1" applyFill="1" applyBorder="1" applyAlignment="1">
      <alignment vertical="top" wrapText="1"/>
    </xf>
    <xf numFmtId="4" fontId="37" fillId="0" borderId="10" xfId="0" applyNumberFormat="1" applyFont="1" applyFill="1" applyBorder="1" applyAlignment="1">
      <alignment vertical="center" wrapText="1"/>
    </xf>
    <xf numFmtId="4" fontId="37" fillId="0" borderId="0" xfId="0" applyNumberFormat="1" applyFont="1" applyFill="1" applyAlignment="1">
      <alignment vertical="center" wrapText="1"/>
    </xf>
    <xf numFmtId="4" fontId="39" fillId="0" borderId="10" xfId="0" applyNumberFormat="1" applyFont="1" applyFill="1" applyBorder="1" applyAlignment="1">
      <alignment horizontal="center" vertical="center" wrapText="1"/>
    </xf>
    <xf numFmtId="4" fontId="39" fillId="0" borderId="0" xfId="0" applyNumberFormat="1" applyFont="1" applyFill="1" applyAlignment="1">
      <alignment horizontal="center" vertical="center" wrapText="1"/>
    </xf>
    <xf numFmtId="0" fontId="34" fillId="0" borderId="0" xfId="65"/>
    <xf numFmtId="4" fontId="34" fillId="0" borderId="0" xfId="65" applyNumberFormat="1"/>
    <xf numFmtId="0" fontId="40" fillId="0" borderId="0" xfId="65" applyFont="1"/>
    <xf numFmtId="0" fontId="41" fillId="0" borderId="0" xfId="65" applyFont="1" applyAlignment="1">
      <alignment horizontal="center"/>
    </xf>
    <xf numFmtId="0" fontId="27" fillId="47" borderId="10" xfId="65" applyFont="1" applyFill="1" applyBorder="1" applyAlignment="1">
      <alignment horizontal="center" vertical="center" wrapText="1"/>
    </xf>
    <xf numFmtId="4" fontId="27" fillId="47" borderId="10" xfId="65" applyNumberFormat="1" applyFont="1" applyFill="1" applyBorder="1" applyAlignment="1">
      <alignment horizontal="center" vertical="center" wrapText="1"/>
    </xf>
    <xf numFmtId="4" fontId="36" fillId="47" borderId="10" xfId="65" applyNumberFormat="1" applyFont="1" applyFill="1" applyBorder="1" applyAlignment="1">
      <alignment horizontal="center" vertical="center"/>
    </xf>
    <xf numFmtId="0" fontId="25" fillId="47" borderId="11" xfId="65" applyFont="1" applyFill="1" applyBorder="1" applyAlignment="1">
      <alignment horizontal="center" vertical="center" wrapText="1"/>
    </xf>
    <xf numFmtId="2" fontId="29" fillId="47" borderId="11" xfId="60" applyNumberFormat="1" applyFont="1" applyFill="1" applyBorder="1" applyAlignment="1">
      <alignment horizontal="center" vertical="center" wrapText="1"/>
    </xf>
    <xf numFmtId="0" fontId="26" fillId="0" borderId="10" xfId="65" applyFont="1" applyFill="1" applyBorder="1" applyAlignment="1">
      <alignment horizontal="center"/>
    </xf>
    <xf numFmtId="1" fontId="26" fillId="0" borderId="10" xfId="65" applyNumberFormat="1" applyFont="1" applyFill="1" applyBorder="1" applyAlignment="1">
      <alignment horizontal="center"/>
    </xf>
    <xf numFmtId="4" fontId="26" fillId="0" borderId="10" xfId="65" applyNumberFormat="1" applyFont="1" applyFill="1" applyBorder="1" applyAlignment="1">
      <alignment horizontal="center"/>
    </xf>
    <xf numFmtId="4" fontId="34" fillId="0" borderId="10" xfId="65" applyNumberFormat="1" applyBorder="1" applyAlignment="1">
      <alignment horizontal="center"/>
    </xf>
    <xf numFmtId="4" fontId="34" fillId="0" borderId="10" xfId="65" applyNumberFormat="1" applyBorder="1"/>
    <xf numFmtId="0" fontId="24" fillId="0" borderId="12" xfId="65" applyFont="1" applyBorder="1" applyAlignment="1">
      <alignment horizontal="left"/>
    </xf>
    <xf numFmtId="2" fontId="25" fillId="0" borderId="11" xfId="65" applyNumberFormat="1" applyFont="1" applyBorder="1" applyAlignment="1">
      <alignment horizontal="center" vertical="center"/>
    </xf>
    <xf numFmtId="10" fontId="24" fillId="0" borderId="13" xfId="65" applyNumberFormat="1" applyFont="1" applyBorder="1" applyAlignment="1">
      <alignment horizontal="center"/>
    </xf>
    <xf numFmtId="2" fontId="24" fillId="0" borderId="0" xfId="65" applyNumberFormat="1" applyFont="1" applyBorder="1" applyAlignment="1">
      <alignment horizontal="left" vertical="center" wrapText="1"/>
    </xf>
    <xf numFmtId="2" fontId="25" fillId="0" borderId="14" xfId="65" applyNumberFormat="1" applyFont="1" applyBorder="1" applyAlignment="1">
      <alignment horizontal="center" vertical="center"/>
    </xf>
    <xf numFmtId="10" fontId="24" fillId="0" borderId="15" xfId="65" applyNumberFormat="1" applyFont="1" applyBorder="1" applyAlignment="1">
      <alignment horizontal="center"/>
    </xf>
    <xf numFmtId="2" fontId="30" fillId="0" borderId="0" xfId="65" applyNumberFormat="1" applyFont="1" applyBorder="1" applyAlignment="1">
      <alignment horizontal="left" vertical="center" wrapText="1"/>
    </xf>
    <xf numFmtId="2" fontId="31" fillId="0" borderId="14" xfId="65" applyNumberFormat="1" applyFont="1" applyBorder="1" applyAlignment="1">
      <alignment horizontal="center" vertical="center"/>
    </xf>
    <xf numFmtId="10" fontId="30" fillId="0" borderId="15" xfId="65" applyNumberFormat="1" applyFont="1" applyBorder="1" applyAlignment="1">
      <alignment horizontal="center" vertical="center" wrapText="1"/>
    </xf>
    <xf numFmtId="2" fontId="25" fillId="0" borderId="14" xfId="65" applyNumberFormat="1" applyFont="1" applyBorder="1" applyAlignment="1">
      <alignment horizontal="center" vertical="center" wrapText="1"/>
    </xf>
    <xf numFmtId="10" fontId="24" fillId="0" borderId="15" xfId="65" applyNumberFormat="1" applyFont="1" applyBorder="1" applyAlignment="1">
      <alignment horizontal="center" vertical="center" wrapText="1"/>
    </xf>
    <xf numFmtId="0" fontId="34" fillId="47" borderId="16" xfId="65" applyFill="1" applyBorder="1"/>
    <xf numFmtId="2" fontId="24" fillId="47" borderId="17" xfId="65" applyNumberFormat="1" applyFont="1" applyFill="1" applyBorder="1" applyAlignment="1">
      <alignment horizontal="left" vertical="center" wrapText="1"/>
    </xf>
    <xf numFmtId="2" fontId="25" fillId="47" borderId="17" xfId="65" applyNumberFormat="1" applyFont="1" applyFill="1" applyBorder="1" applyAlignment="1">
      <alignment horizontal="center" vertical="center"/>
    </xf>
    <xf numFmtId="10" fontId="24" fillId="47" borderId="18" xfId="65" applyNumberFormat="1" applyFont="1" applyFill="1" applyBorder="1" applyAlignment="1">
      <alignment horizontal="center"/>
    </xf>
    <xf numFmtId="165" fontId="26" fillId="0" borderId="10" xfId="69" applyNumberFormat="1" applyFont="1" applyBorder="1"/>
    <xf numFmtId="0" fontId="24" fillId="0" borderId="11" xfId="65" applyFont="1" applyBorder="1" applyAlignment="1">
      <alignment horizontal="left" vertical="top"/>
    </xf>
    <xf numFmtId="0" fontId="24" fillId="0" borderId="14" xfId="65" applyFont="1" applyBorder="1" applyAlignment="1">
      <alignment horizontal="left" vertical="top"/>
    </xf>
    <xf numFmtId="0" fontId="24" fillId="0" borderId="19" xfId="65" applyFont="1" applyBorder="1" applyAlignment="1">
      <alignment horizontal="left" vertical="top"/>
    </xf>
    <xf numFmtId="2" fontId="25" fillId="0" borderId="19" xfId="65" applyNumberFormat="1" applyFont="1" applyBorder="1" applyAlignment="1">
      <alignment horizontal="center" vertical="center"/>
    </xf>
    <xf numFmtId="0" fontId="25" fillId="47" borderId="16" xfId="65" applyFont="1" applyFill="1" applyBorder="1" applyAlignment="1">
      <alignment vertical="justify"/>
    </xf>
    <xf numFmtId="0" fontId="24" fillId="47" borderId="17" xfId="65" applyFont="1" applyFill="1" applyBorder="1" applyAlignment="1">
      <alignment horizontal="left" vertical="top"/>
    </xf>
    <xf numFmtId="0" fontId="24" fillId="0" borderId="11" xfId="65" applyFont="1" applyBorder="1" applyAlignment="1">
      <alignment horizontal="left"/>
    </xf>
    <xf numFmtId="0" fontId="25" fillId="0" borderId="14" xfId="65" applyFont="1" applyBorder="1" applyAlignment="1">
      <alignment vertical="justify"/>
    </xf>
    <xf numFmtId="0" fontId="24" fillId="0" borderId="14" xfId="65" applyFont="1" applyBorder="1" applyAlignment="1">
      <alignment horizontal="left"/>
    </xf>
    <xf numFmtId="0" fontId="25" fillId="47" borderId="20" xfId="65" applyFont="1" applyFill="1" applyBorder="1" applyAlignment="1">
      <alignment vertical="justify"/>
    </xf>
    <xf numFmtId="0" fontId="24" fillId="47" borderId="12" xfId="65" applyFont="1" applyFill="1" applyBorder="1" applyAlignment="1">
      <alignment horizontal="left"/>
    </xf>
    <xf numFmtId="2" fontId="25" fillId="47" borderId="12" xfId="65" applyNumberFormat="1" applyFont="1" applyFill="1" applyBorder="1" applyAlignment="1">
      <alignment horizontal="center" vertical="center"/>
    </xf>
    <xf numFmtId="10" fontId="24" fillId="47" borderId="13" xfId="65" applyNumberFormat="1" applyFont="1" applyFill="1" applyBorder="1" applyAlignment="1">
      <alignment horizontal="center"/>
    </xf>
    <xf numFmtId="0" fontId="30" fillId="0" borderId="14" xfId="65" applyFont="1" applyBorder="1" applyAlignment="1">
      <alignment horizontal="left"/>
    </xf>
    <xf numFmtId="10" fontId="30" fillId="0" borderId="15" xfId="65" applyNumberFormat="1" applyFont="1" applyBorder="1" applyAlignment="1">
      <alignment horizontal="center"/>
    </xf>
    <xf numFmtId="2" fontId="26" fillId="0" borderId="10" xfId="65" applyNumberFormat="1" applyFont="1" applyFill="1" applyBorder="1" applyAlignment="1">
      <alignment horizontal="center"/>
    </xf>
    <xf numFmtId="0" fontId="25" fillId="47" borderId="16" xfId="65" applyFont="1" applyFill="1" applyBorder="1" applyAlignment="1">
      <alignment horizontal="left" vertical="justify" wrapText="1"/>
    </xf>
    <xf numFmtId="0" fontId="24" fillId="47" borderId="17" xfId="65" applyFont="1" applyFill="1" applyBorder="1" applyAlignment="1">
      <alignment horizontal="left"/>
    </xf>
    <xf numFmtId="0" fontId="25" fillId="0" borderId="21" xfId="65" applyFont="1" applyBorder="1" applyAlignment="1">
      <alignment vertical="justify"/>
    </xf>
    <xf numFmtId="2" fontId="25" fillId="0" borderId="15" xfId="65" applyNumberFormat="1" applyFont="1" applyBorder="1" applyAlignment="1">
      <alignment horizontal="center" vertical="center"/>
    </xf>
    <xf numFmtId="10" fontId="24" fillId="0" borderId="14" xfId="65" applyNumberFormat="1" applyFont="1" applyBorder="1" applyAlignment="1">
      <alignment horizontal="center"/>
    </xf>
    <xf numFmtId="0" fontId="25" fillId="47" borderId="20" xfId="65" applyFont="1" applyFill="1" applyBorder="1" applyAlignment="1">
      <alignment horizontal="center"/>
    </xf>
    <xf numFmtId="0" fontId="25" fillId="0" borderId="21" xfId="65" applyFont="1" applyBorder="1" applyAlignment="1">
      <alignment vertical="justify" wrapText="1"/>
    </xf>
    <xf numFmtId="0" fontId="25" fillId="47" borderId="16" xfId="65" applyFont="1" applyFill="1" applyBorder="1" applyAlignment="1">
      <alignment horizontal="center" vertical="center" wrapText="1"/>
    </xf>
    <xf numFmtId="0" fontId="25" fillId="0" borderId="14" xfId="65" applyFont="1" applyBorder="1" applyAlignment="1">
      <alignment vertical="justify" wrapText="1"/>
    </xf>
    <xf numFmtId="0" fontId="25" fillId="47" borderId="20" xfId="65" applyFont="1" applyFill="1" applyBorder="1" applyAlignment="1">
      <alignment horizontal="center" vertical="center" wrapText="1"/>
    </xf>
    <xf numFmtId="0" fontId="24" fillId="0" borderId="14" xfId="65" applyFont="1" applyBorder="1" applyAlignment="1">
      <alignment horizontal="left" vertical="center" wrapText="1"/>
    </xf>
    <xf numFmtId="39" fontId="25" fillId="0" borderId="15" xfId="60" applyNumberFormat="1" applyFont="1" applyBorder="1" applyAlignment="1">
      <alignment horizontal="center" vertical="center" wrapText="1"/>
    </xf>
    <xf numFmtId="10" fontId="24" fillId="0" borderId="14" xfId="65" applyNumberFormat="1" applyFont="1" applyBorder="1" applyAlignment="1">
      <alignment horizontal="center" vertical="center" wrapText="1"/>
    </xf>
    <xf numFmtId="0" fontId="33" fillId="47" borderId="16" xfId="65" applyFont="1" applyFill="1" applyBorder="1" applyAlignment="1">
      <alignment horizontal="center" vertical="center" wrapText="1"/>
    </xf>
    <xf numFmtId="0" fontId="25" fillId="47" borderId="16" xfId="65" applyFont="1" applyFill="1" applyBorder="1" applyAlignment="1">
      <alignment vertical="justify" wrapText="1"/>
    </xf>
    <xf numFmtId="0" fontId="25" fillId="47" borderId="20" xfId="65" applyFont="1" applyFill="1" applyBorder="1" applyAlignment="1">
      <alignment vertical="justify" wrapText="1"/>
    </xf>
    <xf numFmtId="0" fontId="24" fillId="47" borderId="20" xfId="65" applyFont="1" applyFill="1" applyBorder="1" applyAlignment="1">
      <alignment horizontal="center"/>
    </xf>
    <xf numFmtId="0" fontId="23" fillId="0" borderId="11" xfId="65" applyFont="1" applyBorder="1" applyAlignment="1">
      <alignment horizontal="left"/>
    </xf>
    <xf numFmtId="2" fontId="28" fillId="0" borderId="11" xfId="65" applyNumberFormat="1" applyFont="1" applyBorder="1" applyAlignment="1">
      <alignment horizontal="center" vertical="center"/>
    </xf>
    <xf numFmtId="10" fontId="23" fillId="0" borderId="13" xfId="65" applyNumberFormat="1" applyFont="1" applyBorder="1" applyAlignment="1">
      <alignment horizontal="center"/>
    </xf>
    <xf numFmtId="0" fontId="23" fillId="0" borderId="14" xfId="65" applyFont="1" applyBorder="1" applyAlignment="1">
      <alignment horizontal="left"/>
    </xf>
    <xf numFmtId="2" fontId="28" fillId="0" borderId="14" xfId="65" applyNumberFormat="1" applyFont="1" applyBorder="1" applyAlignment="1">
      <alignment horizontal="center" vertical="center"/>
    </xf>
    <xf numFmtId="10" fontId="23" fillId="0" borderId="15" xfId="65" applyNumberFormat="1" applyFont="1" applyBorder="1" applyAlignment="1">
      <alignment horizontal="center"/>
    </xf>
    <xf numFmtId="0" fontId="24" fillId="47" borderId="20" xfId="65" applyFont="1" applyFill="1" applyBorder="1" applyAlignment="1">
      <alignment horizontal="center" vertical="center" wrapText="1"/>
    </xf>
    <xf numFmtId="10" fontId="24" fillId="0" borderId="11" xfId="65" applyNumberFormat="1" applyFont="1" applyBorder="1" applyAlignment="1">
      <alignment horizontal="center"/>
    </xf>
    <xf numFmtId="10" fontId="30" fillId="0" borderId="14" xfId="65" applyNumberFormat="1" applyFont="1" applyBorder="1" applyAlignment="1">
      <alignment horizontal="center"/>
    </xf>
    <xf numFmtId="0" fontId="25" fillId="0" borderId="14" xfId="65" applyFont="1" applyFill="1" applyBorder="1" applyAlignment="1">
      <alignment vertical="justify"/>
    </xf>
    <xf numFmtId="0" fontId="24" fillId="47" borderId="16" xfId="65" applyFont="1" applyFill="1" applyBorder="1" applyAlignment="1">
      <alignment horizontal="center"/>
    </xf>
    <xf numFmtId="0" fontId="37" fillId="0" borderId="11" xfId="65" applyFont="1" applyBorder="1" applyAlignment="1">
      <alignment horizontal="left" wrapText="1"/>
    </xf>
    <xf numFmtId="2" fontId="39" fillId="0" borderId="11" xfId="65" applyNumberFormat="1" applyFont="1" applyBorder="1" applyAlignment="1">
      <alignment horizontal="center" vertical="center"/>
    </xf>
    <xf numFmtId="10" fontId="37" fillId="0" borderId="11" xfId="65" applyNumberFormat="1" applyFont="1" applyBorder="1" applyAlignment="1">
      <alignment horizontal="center"/>
    </xf>
    <xf numFmtId="0" fontId="37" fillId="0" borderId="14" xfId="65" applyFont="1" applyBorder="1" applyAlignment="1">
      <alignment horizontal="left" wrapText="1"/>
    </xf>
    <xf numFmtId="2" fontId="39" fillId="0" borderId="14" xfId="65" applyNumberFormat="1" applyFont="1" applyBorder="1" applyAlignment="1">
      <alignment horizontal="center" vertical="center"/>
    </xf>
    <xf numFmtId="10" fontId="37" fillId="0" borderId="14" xfId="65" applyNumberFormat="1" applyFont="1" applyBorder="1" applyAlignment="1">
      <alignment horizontal="center"/>
    </xf>
    <xf numFmtId="0" fontId="37" fillId="0" borderId="19" xfId="65" applyFont="1" applyBorder="1" applyAlignment="1">
      <alignment horizontal="left" wrapText="1"/>
    </xf>
    <xf numFmtId="2" fontId="39" fillId="0" borderId="19" xfId="65" applyNumberFormat="1" applyFont="1" applyBorder="1" applyAlignment="1">
      <alignment horizontal="center" vertical="center"/>
    </xf>
    <xf numFmtId="10" fontId="37" fillId="0" borderId="19" xfId="65" applyNumberFormat="1" applyFont="1" applyBorder="1" applyAlignment="1">
      <alignment horizontal="center"/>
    </xf>
    <xf numFmtId="0" fontId="42" fillId="47" borderId="25" xfId="0" applyNumberFormat="1" applyFont="1" applyFill="1" applyBorder="1" applyAlignment="1">
      <alignment horizontal="center" vertical="center"/>
    </xf>
    <xf numFmtId="43" fontId="42" fillId="47" borderId="25" xfId="0" applyNumberFormat="1" applyFont="1" applyFill="1" applyBorder="1" applyAlignment="1">
      <alignment horizontal="center" vertical="center"/>
    </xf>
    <xf numFmtId="4" fontId="42" fillId="47" borderId="25" xfId="0" applyNumberFormat="1" applyFont="1" applyFill="1" applyBorder="1" applyAlignment="1">
      <alignment horizontal="center" vertical="center"/>
    </xf>
    <xf numFmtId="41" fontId="42" fillId="47" borderId="25" xfId="0" applyNumberFormat="1" applyFont="1" applyFill="1" applyBorder="1" applyAlignment="1">
      <alignment vertical="center"/>
    </xf>
    <xf numFmtId="0" fontId="42" fillId="47" borderId="25" xfId="0" applyFont="1" applyFill="1" applyBorder="1" applyAlignment="1">
      <alignment horizontal="center" vertical="center"/>
    </xf>
    <xf numFmtId="170" fontId="42" fillId="47" borderId="25" xfId="0" applyNumberFormat="1" applyFont="1" applyFill="1" applyBorder="1" applyAlignment="1">
      <alignment horizontal="center" vertical="center"/>
    </xf>
    <xf numFmtId="169" fontId="42" fillId="47" borderId="25" xfId="0" applyNumberFormat="1" applyFont="1" applyFill="1" applyBorder="1" applyAlignment="1">
      <alignment horizontal="center" vertical="center"/>
    </xf>
    <xf numFmtId="2" fontId="42" fillId="47" borderId="25" xfId="0" applyNumberFormat="1" applyFont="1" applyFill="1" applyBorder="1" applyAlignment="1">
      <alignment horizontal="center" vertical="center"/>
    </xf>
    <xf numFmtId="167" fontId="25" fillId="47" borderId="19" xfId="0" applyNumberFormat="1" applyFont="1" applyFill="1" applyBorder="1" applyAlignment="1">
      <alignment horizontal="center" vertical="center" wrapText="1"/>
    </xf>
    <xf numFmtId="167" fontId="25" fillId="47" borderId="10" xfId="0" applyNumberFormat="1" applyFont="1" applyFill="1" applyBorder="1" applyAlignment="1">
      <alignment horizontal="center" vertical="center" wrapText="1"/>
    </xf>
    <xf numFmtId="167" fontId="24" fillId="47" borderId="10" xfId="0" applyNumberFormat="1" applyFont="1" applyFill="1" applyBorder="1" applyAlignment="1">
      <alignment horizontal="center" vertical="center" wrapText="1"/>
    </xf>
    <xf numFmtId="171" fontId="37" fillId="0" borderId="0" xfId="0" applyNumberFormat="1" applyFont="1" applyFill="1" applyAlignment="1">
      <alignment horizontal="center" vertical="center" wrapText="1"/>
    </xf>
    <xf numFmtId="4" fontId="34" fillId="0" borderId="0" xfId="65" applyNumberFormat="1" applyFont="1" applyBorder="1" applyAlignment="1">
      <alignment horizontal="center"/>
    </xf>
    <xf numFmtId="4" fontId="40" fillId="0" borderId="0" xfId="65" applyNumberFormat="1" applyFont="1" applyBorder="1" applyAlignment="1">
      <alignment horizontal="center"/>
    </xf>
    <xf numFmtId="4" fontId="34" fillId="0" borderId="15" xfId="65" applyNumberFormat="1" applyFont="1" applyBorder="1" applyAlignment="1">
      <alignment horizontal="center"/>
    </xf>
    <xf numFmtId="4" fontId="40" fillId="0" borderId="15" xfId="65" applyNumberFormat="1" applyFont="1" applyBorder="1" applyAlignment="1">
      <alignment horizontal="center"/>
    </xf>
    <xf numFmtId="4" fontId="37" fillId="0" borderId="17" xfId="0" applyNumberFormat="1" applyFont="1" applyFill="1" applyBorder="1" applyAlignment="1">
      <alignment horizontal="center" vertical="center" wrapText="1"/>
    </xf>
    <xf numFmtId="0" fontId="25" fillId="0" borderId="11" xfId="65" applyFont="1" applyBorder="1" applyAlignment="1">
      <alignment vertical="justify" wrapText="1"/>
    </xf>
    <xf numFmtId="0" fontId="37" fillId="0" borderId="17" xfId="0" applyNumberFormat="1" applyFont="1" applyFill="1" applyBorder="1" applyAlignment="1">
      <alignment horizontal="center" vertical="center" wrapText="1"/>
    </xf>
    <xf numFmtId="43" fontId="37" fillId="0" borderId="17" xfId="0" applyNumberFormat="1" applyFont="1" applyFill="1" applyBorder="1" applyAlignment="1">
      <alignment horizontal="center" vertical="center" wrapText="1"/>
    </xf>
    <xf numFmtId="41" fontId="37" fillId="0" borderId="17" xfId="0" applyNumberFormat="1" applyFont="1" applyFill="1" applyBorder="1" applyAlignment="1">
      <alignment vertical="center" wrapText="1"/>
    </xf>
    <xf numFmtId="41" fontId="37" fillId="0" borderId="17" xfId="0" applyNumberFormat="1" applyFont="1" applyFill="1" applyBorder="1" applyAlignment="1">
      <alignment horizontal="center" vertical="center" wrapText="1"/>
    </xf>
    <xf numFmtId="0" fontId="37" fillId="0" borderId="17" xfId="0" applyFont="1" applyFill="1" applyBorder="1" applyAlignment="1">
      <alignment horizontal="center" vertical="center" wrapText="1"/>
    </xf>
    <xf numFmtId="170" fontId="37" fillId="0" borderId="17" xfId="0" applyNumberFormat="1" applyFont="1" applyFill="1" applyBorder="1" applyAlignment="1">
      <alignment horizontal="center" vertical="center" wrapText="1"/>
    </xf>
    <xf numFmtId="169" fontId="37" fillId="0" borderId="17" xfId="0" applyNumberFormat="1" applyFont="1" applyFill="1" applyBorder="1" applyAlignment="1">
      <alignment horizontal="center" vertical="center" wrapText="1"/>
    </xf>
    <xf numFmtId="2" fontId="37" fillId="0" borderId="17" xfId="0" applyNumberFormat="1" applyFont="1" applyFill="1" applyBorder="1" applyAlignment="1">
      <alignment horizontal="center" vertical="center" wrapText="1"/>
    </xf>
    <xf numFmtId="4" fontId="37" fillId="0" borderId="17" xfId="0" applyNumberFormat="1" applyFont="1" applyFill="1" applyBorder="1" applyAlignment="1">
      <alignment horizontal="center" vertical="center" wrapText="1"/>
    </xf>
    <xf numFmtId="0" fontId="37" fillId="0" borderId="16" xfId="0" applyFont="1" applyFill="1" applyBorder="1" applyAlignment="1">
      <alignment vertical="center" wrapText="1"/>
    </xf>
    <xf numFmtId="4" fontId="39" fillId="0" borderId="18" xfId="0" applyNumberFormat="1" applyFont="1" applyFill="1" applyBorder="1" applyAlignment="1">
      <alignment horizontal="center" vertical="center" wrapText="1"/>
    </xf>
    <xf numFmtId="3" fontId="40" fillId="0" borderId="15" xfId="65" applyNumberFormat="1" applyFont="1" applyBorder="1" applyAlignment="1">
      <alignment horizontal="center"/>
    </xf>
    <xf numFmtId="4" fontId="46" fillId="48" borderId="0" xfId="65" applyNumberFormat="1" applyFont="1" applyFill="1"/>
    <xf numFmtId="43" fontId="34" fillId="0" borderId="0" xfId="103"/>
    <xf numFmtId="43" fontId="34" fillId="0" borderId="0" xfId="65" applyNumberFormat="1"/>
    <xf numFmtId="4" fontId="34" fillId="49" borderId="0" xfId="65" applyNumberFormat="1" applyFill="1"/>
    <xf numFmtId="0" fontId="36" fillId="49" borderId="0" xfId="65" applyFont="1" applyFill="1"/>
    <xf numFmtId="4" fontId="34" fillId="49" borderId="0" xfId="65" applyNumberFormat="1" applyFill="1" applyAlignment="1">
      <alignment horizontal="center"/>
    </xf>
    <xf numFmtId="172" fontId="47" fillId="48" borderId="0" xfId="65" applyNumberFormat="1" applyFont="1" applyFill="1"/>
    <xf numFmtId="166" fontId="25" fillId="0" borderId="15" xfId="65" applyNumberFormat="1" applyFont="1" applyBorder="1" applyAlignment="1">
      <alignment horizontal="center" vertical="center"/>
    </xf>
    <xf numFmtId="4" fontId="37" fillId="0" borderId="17" xfId="0" applyNumberFormat="1" applyFont="1" applyFill="1" applyBorder="1" applyAlignment="1">
      <alignment horizontal="center" vertical="center" wrapText="1"/>
    </xf>
    <xf numFmtId="0" fontId="0" fillId="0" borderId="0" xfId="0"/>
    <xf numFmtId="0" fontId="50" fillId="50" borderId="26" xfId="0" applyFont="1" applyFill="1" applyBorder="1" applyAlignment="1">
      <alignment horizontal="center" vertical="center" wrapText="1"/>
    </xf>
    <xf numFmtId="0" fontId="51" fillId="51" borderId="27" xfId="73" applyFont="1" applyFill="1" applyBorder="1" applyAlignment="1">
      <alignment horizontal="center" vertical="center" wrapText="1"/>
    </xf>
    <xf numFmtId="0" fontId="52" fillId="52" borderId="28" xfId="73" applyFont="1" applyFill="1" applyBorder="1" applyAlignment="1">
      <alignment horizontal="center" vertical="center" wrapText="1"/>
    </xf>
    <xf numFmtId="0" fontId="52" fillId="52" borderId="29" xfId="73" applyFont="1" applyFill="1" applyBorder="1" applyAlignment="1">
      <alignment horizontal="center" vertical="center" wrapText="1"/>
    </xf>
    <xf numFmtId="0" fontId="53" fillId="52" borderId="29" xfId="73" applyFont="1" applyFill="1" applyBorder="1" applyAlignment="1">
      <alignment horizontal="center" vertical="center" wrapText="1"/>
    </xf>
    <xf numFmtId="0" fontId="54" fillId="50" borderId="30" xfId="73" applyFont="1" applyFill="1" applyBorder="1" applyAlignment="1">
      <alignment horizontal="center" vertical="center" wrapText="1"/>
    </xf>
    <xf numFmtId="0" fontId="54" fillId="50" borderId="31" xfId="73" applyFont="1" applyFill="1" applyBorder="1" applyAlignment="1">
      <alignment horizontal="center" vertical="center"/>
    </xf>
    <xf numFmtId="0" fontId="55" fillId="50" borderId="32" xfId="73" applyFont="1" applyFill="1" applyBorder="1" applyAlignment="1">
      <alignment horizontal="center" vertical="center" wrapText="1"/>
    </xf>
    <xf numFmtId="1" fontId="56" fillId="0" borderId="33" xfId="70" applyNumberFormat="1" applyFont="1" applyFill="1" applyBorder="1" applyAlignment="1">
      <alignment horizontal="center" vertical="center" wrapText="1"/>
    </xf>
    <xf numFmtId="0" fontId="58" fillId="0" borderId="34" xfId="104" applyFont="1" applyFill="1" applyBorder="1" applyAlignment="1">
      <alignment vertical="center" wrapText="1"/>
    </xf>
    <xf numFmtId="14" fontId="59" fillId="0" borderId="35" xfId="70" applyNumberFormat="1" applyFont="1" applyFill="1" applyBorder="1" applyAlignment="1">
      <alignment horizontal="center" vertical="center" wrapText="1"/>
    </xf>
    <xf numFmtId="1" fontId="56" fillId="0" borderId="36" xfId="70" applyNumberFormat="1" applyFont="1" applyFill="1" applyBorder="1" applyAlignment="1">
      <alignment horizontal="center" vertical="center" wrapText="1"/>
    </xf>
    <xf numFmtId="0" fontId="60" fillId="0" borderId="37" xfId="104" applyFont="1" applyFill="1" applyBorder="1" applyAlignment="1">
      <alignment vertical="center" wrapText="1"/>
    </xf>
    <xf numFmtId="14" fontId="61" fillId="0" borderId="38" xfId="70" applyNumberFormat="1" applyFont="1" applyFill="1" applyBorder="1" applyAlignment="1">
      <alignment horizontal="center" vertical="center" wrapText="1"/>
    </xf>
    <xf numFmtId="1" fontId="56" fillId="0" borderId="39" xfId="70" applyNumberFormat="1" applyFont="1" applyFill="1" applyBorder="1" applyAlignment="1">
      <alignment horizontal="center" vertical="center" wrapText="1"/>
    </xf>
    <xf numFmtId="0" fontId="58" fillId="0" borderId="40" xfId="104" applyFont="1" applyFill="1" applyBorder="1" applyAlignment="1">
      <alignment vertical="center" wrapText="1"/>
    </xf>
    <xf numFmtId="14" fontId="59" fillId="0" borderId="41" xfId="70" applyNumberFormat="1" applyFont="1" applyFill="1" applyBorder="1" applyAlignment="1">
      <alignment horizontal="center" vertical="center" wrapText="1"/>
    </xf>
    <xf numFmtId="1" fontId="56" fillId="0" borderId="42" xfId="70" applyNumberFormat="1" applyFont="1" applyFill="1" applyBorder="1" applyAlignment="1">
      <alignment horizontal="center" vertical="center" wrapText="1"/>
    </xf>
    <xf numFmtId="0" fontId="58" fillId="0" borderId="43" xfId="104" applyFont="1" applyFill="1" applyBorder="1" applyAlignment="1">
      <alignment vertical="center" wrapText="1"/>
    </xf>
    <xf numFmtId="0" fontId="62" fillId="0" borderId="43" xfId="104" applyFont="1" applyFill="1" applyBorder="1" applyAlignment="1">
      <alignment vertical="center" wrapText="1"/>
    </xf>
    <xf numFmtId="0" fontId="63" fillId="0" borderId="44" xfId="0" applyFont="1" applyBorder="1" applyAlignment="1">
      <alignment horizontal="center" vertical="center" wrapText="1"/>
    </xf>
    <xf numFmtId="0" fontId="54" fillId="50" borderId="45" xfId="73" applyFont="1" applyFill="1" applyBorder="1" applyAlignment="1">
      <alignment horizontal="center" vertical="center" wrapText="1"/>
    </xf>
    <xf numFmtId="0" fontId="54" fillId="50" borderId="46" xfId="73" applyFont="1" applyFill="1" applyBorder="1" applyAlignment="1">
      <alignment horizontal="center" vertical="center"/>
    </xf>
    <xf numFmtId="0" fontId="55" fillId="50" borderId="47" xfId="73" applyFont="1" applyFill="1" applyBorder="1" applyAlignment="1">
      <alignment horizontal="center" vertical="center" wrapText="1"/>
    </xf>
    <xf numFmtId="14" fontId="59" fillId="0" borderId="48" xfId="70" applyNumberFormat="1" applyFont="1" applyFill="1" applyBorder="1" applyAlignment="1">
      <alignment horizontal="center" vertical="center" wrapText="1"/>
    </xf>
    <xf numFmtId="0" fontId="58" fillId="0" borderId="37" xfId="104" applyFont="1" applyFill="1" applyBorder="1" applyAlignment="1">
      <alignment vertical="center" wrapText="1"/>
    </xf>
    <xf numFmtId="14" fontId="59" fillId="0" borderId="38" xfId="70" applyNumberFormat="1" applyFont="1" applyFill="1" applyBorder="1" applyAlignment="1">
      <alignment horizontal="center" vertical="center" wrapText="1"/>
    </xf>
    <xf numFmtId="1" fontId="64" fillId="53" borderId="36" xfId="70" applyNumberFormat="1" applyFont="1" applyFill="1" applyBorder="1" applyAlignment="1">
      <alignment horizontal="center" vertical="center"/>
    </xf>
    <xf numFmtId="0" fontId="65" fillId="53" borderId="37" xfId="104" applyFont="1" applyFill="1" applyBorder="1" applyAlignment="1">
      <alignment vertical="center"/>
    </xf>
    <xf numFmtId="14" fontId="59" fillId="53" borderId="38" xfId="70" applyNumberFormat="1" applyFont="1" applyFill="1" applyBorder="1" applyAlignment="1">
      <alignment horizontal="center" vertical="center"/>
    </xf>
    <xf numFmtId="14" fontId="61" fillId="53" borderId="38" xfId="70" applyNumberFormat="1" applyFont="1" applyFill="1" applyBorder="1" applyAlignment="1">
      <alignment horizontal="center" vertical="center"/>
    </xf>
    <xf numFmtId="0" fontId="52" fillId="52" borderId="29" xfId="73" applyFont="1" applyFill="1" applyBorder="1" applyAlignment="1">
      <alignment horizontal="center" vertical="center"/>
    </xf>
    <xf numFmtId="1" fontId="64" fillId="53" borderId="39" xfId="70" applyNumberFormat="1" applyFont="1" applyFill="1" applyBorder="1" applyAlignment="1">
      <alignment horizontal="center" vertical="center"/>
    </xf>
    <xf numFmtId="0" fontId="65" fillId="53" borderId="40" xfId="104" applyFont="1" applyFill="1" applyBorder="1" applyAlignment="1">
      <alignment vertical="center"/>
    </xf>
    <xf numFmtId="14" fontId="61" fillId="53" borderId="41" xfId="70" applyNumberFormat="1" applyFont="1" applyFill="1" applyBorder="1" applyAlignment="1">
      <alignment horizontal="center" vertical="center"/>
    </xf>
    <xf numFmtId="1" fontId="56" fillId="54" borderId="36" xfId="70" applyNumberFormat="1" applyFont="1" applyFill="1" applyBorder="1" applyAlignment="1">
      <alignment horizontal="center" vertical="center" wrapText="1"/>
    </xf>
    <xf numFmtId="14" fontId="59" fillId="53" borderId="41" xfId="70" applyNumberFormat="1" applyFont="1" applyFill="1" applyBorder="1" applyAlignment="1">
      <alignment horizontal="center" vertical="center"/>
    </xf>
    <xf numFmtId="1" fontId="56" fillId="54" borderId="33" xfId="70" applyNumberFormat="1" applyFont="1" applyFill="1" applyBorder="1" applyAlignment="1">
      <alignment horizontal="center" vertical="center" wrapText="1"/>
    </xf>
    <xf numFmtId="0" fontId="60" fillId="0" borderId="34" xfId="104" applyFont="1" applyFill="1" applyBorder="1" applyAlignment="1">
      <alignment vertical="center" wrapText="1"/>
    </xf>
    <xf numFmtId="14" fontId="61" fillId="0" borderId="35" xfId="70" applyNumberFormat="1" applyFont="1" applyFill="1" applyBorder="1" applyAlignment="1">
      <alignment horizontal="center" vertical="center" wrapText="1"/>
    </xf>
    <xf numFmtId="0" fontId="60" fillId="0" borderId="40" xfId="104" applyFont="1" applyFill="1" applyBorder="1" applyAlignment="1">
      <alignment vertical="center" wrapText="1"/>
    </xf>
    <xf numFmtId="14" fontId="61" fillId="0" borderId="41" xfId="70" applyNumberFormat="1" applyFont="1" applyFill="1" applyBorder="1" applyAlignment="1">
      <alignment horizontal="center" vertical="center" wrapText="1"/>
    </xf>
    <xf numFmtId="1" fontId="56" fillId="54" borderId="39" xfId="70" applyNumberFormat="1" applyFont="1" applyFill="1" applyBorder="1" applyAlignment="1">
      <alignment horizontal="center" vertical="center" wrapText="1"/>
    </xf>
    <xf numFmtId="1" fontId="56" fillId="0" borderId="49" xfId="70" applyNumberFormat="1" applyFont="1" applyFill="1" applyBorder="1" applyAlignment="1">
      <alignment horizontal="center" vertical="center" wrapText="1"/>
    </xf>
    <xf numFmtId="0" fontId="58" fillId="0" borderId="0" xfId="104" applyFont="1" applyFill="1" applyBorder="1" applyAlignment="1">
      <alignment vertical="center" wrapText="1"/>
    </xf>
    <xf numFmtId="1" fontId="64" fillId="53" borderId="36" xfId="105" applyNumberFormat="1" applyFont="1" applyFill="1" applyBorder="1" applyAlignment="1">
      <alignment horizontal="center" vertical="center"/>
    </xf>
    <xf numFmtId="0" fontId="65" fillId="53" borderId="37" xfId="105" applyFont="1" applyFill="1" applyBorder="1" applyAlignment="1">
      <alignment vertical="center"/>
    </xf>
    <xf numFmtId="1" fontId="56" fillId="0" borderId="36" xfId="105" applyNumberFormat="1" applyFont="1" applyFill="1" applyBorder="1" applyAlignment="1">
      <alignment horizontal="center" vertical="center" wrapText="1"/>
    </xf>
    <xf numFmtId="0" fontId="58" fillId="0" borderId="37" xfId="105" applyFont="1" applyFill="1" applyBorder="1" applyAlignment="1">
      <alignment vertical="center" wrapText="1"/>
    </xf>
    <xf numFmtId="1" fontId="56" fillId="0" borderId="36" xfId="106" applyNumberFormat="1" applyFont="1" applyFill="1" applyBorder="1" applyAlignment="1">
      <alignment horizontal="center" vertical="center" wrapText="1"/>
    </xf>
    <xf numFmtId="0" fontId="58" fillId="0" borderId="37" xfId="106" applyFont="1" applyFill="1" applyBorder="1" applyAlignment="1">
      <alignment horizontal="left" vertical="center" wrapText="1"/>
    </xf>
    <xf numFmtId="0" fontId="60" fillId="0" borderId="37" xfId="106" applyFont="1" applyFill="1" applyBorder="1" applyAlignment="1">
      <alignment horizontal="left" vertical="center" wrapText="1"/>
    </xf>
    <xf numFmtId="1" fontId="64" fillId="53" borderId="39" xfId="105" applyNumberFormat="1" applyFont="1" applyFill="1" applyBorder="1" applyAlignment="1">
      <alignment horizontal="center" vertical="center"/>
    </xf>
    <xf numFmtId="0" fontId="65" fillId="53" borderId="40" xfId="105" applyFont="1" applyFill="1" applyBorder="1" applyAlignment="1">
      <alignment vertical="center"/>
    </xf>
    <xf numFmtId="0" fontId="60" fillId="48" borderId="37" xfId="104" applyFont="1" applyFill="1" applyBorder="1" applyAlignment="1">
      <alignment vertical="center" wrapText="1"/>
    </xf>
    <xf numFmtId="1" fontId="56" fillId="48" borderId="36" xfId="70" applyNumberFormat="1" applyFont="1" applyFill="1" applyBorder="1" applyAlignment="1">
      <alignment horizontal="center" vertical="center" wrapText="1"/>
    </xf>
    <xf numFmtId="0" fontId="58" fillId="48" borderId="37" xfId="104" applyFont="1" applyFill="1" applyBorder="1" applyAlignment="1">
      <alignment vertical="center" wrapText="1"/>
    </xf>
    <xf numFmtId="14" fontId="59" fillId="48" borderId="38" xfId="70" applyNumberFormat="1" applyFont="1" applyFill="1" applyBorder="1" applyAlignment="1">
      <alignment horizontal="center" vertical="center" wrapText="1"/>
    </xf>
    <xf numFmtId="0" fontId="67" fillId="0" borderId="50" xfId="0" applyFont="1" applyFill="1" applyBorder="1"/>
    <xf numFmtId="0" fontId="67" fillId="0" borderId="51" xfId="0" applyFont="1" applyFill="1" applyBorder="1" applyAlignment="1">
      <alignment wrapText="1"/>
    </xf>
    <xf numFmtId="0" fontId="46" fillId="0" borderId="0" xfId="0" applyFont="1"/>
    <xf numFmtId="0" fontId="46" fillId="0" borderId="0" xfId="0" applyFont="1" applyFill="1"/>
    <xf numFmtId="0" fontId="67" fillId="0" borderId="52" xfId="0" applyFont="1" applyFill="1" applyBorder="1"/>
    <xf numFmtId="0" fontId="69" fillId="0" borderId="53" xfId="0" applyFont="1" applyFill="1" applyBorder="1" applyAlignment="1">
      <alignment horizontal="right" wrapText="1"/>
    </xf>
    <xf numFmtId="2" fontId="71" fillId="0" borderId="0" xfId="0" applyNumberFormat="1" applyFont="1" applyFill="1" applyBorder="1" applyAlignment="1">
      <alignment horizontal="center" vertical="center"/>
    </xf>
    <xf numFmtId="173" fontId="0" fillId="0" borderId="0" xfId="103" applyNumberFormat="1" applyFont="1"/>
    <xf numFmtId="167" fontId="72" fillId="0" borderId="58" xfId="106" applyNumberFormat="1" applyFont="1" applyFill="1" applyBorder="1" applyAlignment="1">
      <alignment horizontal="center" vertical="center" wrapText="1"/>
    </xf>
    <xf numFmtId="0" fontId="67" fillId="0" borderId="58" xfId="0" applyFont="1" applyBorder="1" applyAlignment="1">
      <alignment vertical="center" wrapText="1"/>
    </xf>
    <xf numFmtId="2" fontId="71" fillId="0" borderId="59" xfId="0" applyNumberFormat="1" applyFont="1" applyFill="1" applyBorder="1" applyAlignment="1">
      <alignment horizontal="center" vertical="center"/>
    </xf>
    <xf numFmtId="167" fontId="72" fillId="0" borderId="60" xfId="106" applyNumberFormat="1" applyFont="1" applyFill="1" applyBorder="1" applyAlignment="1">
      <alignment horizontal="center" vertical="center" wrapText="1"/>
    </xf>
    <xf numFmtId="0" fontId="67" fillId="0" borderId="60" xfId="0" applyFont="1" applyBorder="1" applyAlignment="1">
      <alignment vertical="center" wrapText="1"/>
    </xf>
    <xf numFmtId="2" fontId="71" fillId="0" borderId="58" xfId="0" applyNumberFormat="1" applyFont="1" applyFill="1" applyBorder="1" applyAlignment="1">
      <alignment horizontal="center" vertical="center"/>
    </xf>
    <xf numFmtId="167" fontId="72" fillId="0" borderId="61" xfId="106" applyNumberFormat="1" applyFont="1" applyFill="1" applyBorder="1" applyAlignment="1">
      <alignment horizontal="center" vertical="center" wrapText="1"/>
    </xf>
    <xf numFmtId="167" fontId="72" fillId="0" borderId="62" xfId="106" applyNumberFormat="1" applyFont="1" applyFill="1" applyBorder="1" applyAlignment="1">
      <alignment horizontal="center" vertical="center" wrapText="1"/>
    </xf>
    <xf numFmtId="167" fontId="67" fillId="0" borderId="62" xfId="0" applyNumberFormat="1" applyFont="1" applyFill="1" applyBorder="1" applyAlignment="1">
      <alignment horizontal="center" vertical="center"/>
    </xf>
    <xf numFmtId="0" fontId="67" fillId="0" borderId="62" xfId="0" applyFont="1" applyFill="1" applyBorder="1" applyAlignment="1">
      <alignment horizontal="left" vertical="center" wrapText="1"/>
    </xf>
    <xf numFmtId="167" fontId="72" fillId="0" borderId="23" xfId="106" applyNumberFormat="1" applyFont="1" applyFill="1" applyBorder="1" applyAlignment="1">
      <alignment horizontal="left" vertical="center" wrapText="1"/>
    </xf>
    <xf numFmtId="0" fontId="67" fillId="0" borderId="23" xfId="0" applyFont="1" applyBorder="1" applyAlignment="1">
      <alignment vertical="center" wrapText="1"/>
    </xf>
    <xf numFmtId="167" fontId="72" fillId="0" borderId="64" xfId="106" applyNumberFormat="1" applyFont="1" applyFill="1" applyBorder="1" applyAlignment="1">
      <alignment horizontal="center" vertical="center" wrapText="1"/>
    </xf>
    <xf numFmtId="0" fontId="67" fillId="0" borderId="53" xfId="0" applyFont="1" applyBorder="1" applyAlignment="1">
      <alignment vertical="center" wrapText="1"/>
    </xf>
    <xf numFmtId="0" fontId="73" fillId="0" borderId="50" xfId="0" applyFont="1" applyFill="1" applyBorder="1" applyAlignment="1">
      <alignment horizontal="left" vertical="center"/>
    </xf>
    <xf numFmtId="0" fontId="67" fillId="0" borderId="51" xfId="0" applyFont="1" applyFill="1" applyBorder="1" applyAlignment="1">
      <alignment vertical="center" wrapText="1"/>
    </xf>
    <xf numFmtId="0" fontId="67" fillId="0" borderId="0" xfId="0" applyFont="1"/>
    <xf numFmtId="0" fontId="0" fillId="0" borderId="0" xfId="0"/>
    <xf numFmtId="0" fontId="42" fillId="47" borderId="25" xfId="0" applyFont="1" applyFill="1" applyBorder="1" applyAlignment="1">
      <alignment horizontal="center" vertical="center"/>
    </xf>
    <xf numFmtId="4" fontId="42" fillId="47" borderId="25" xfId="0" applyNumberFormat="1" applyFont="1" applyFill="1" applyBorder="1" applyAlignment="1">
      <alignment horizontal="center" vertical="center"/>
    </xf>
    <xf numFmtId="4" fontId="42" fillId="47" borderId="25" xfId="0" applyNumberFormat="1" applyFont="1" applyFill="1" applyBorder="1" applyAlignment="1">
      <alignment horizontal="center" vertical="center" wrapText="1"/>
    </xf>
    <xf numFmtId="0" fontId="42" fillId="47" borderId="25" xfId="0" applyNumberFormat="1" applyFont="1" applyFill="1" applyBorder="1" applyAlignment="1">
      <alignment horizontal="center" vertical="center"/>
    </xf>
    <xf numFmtId="0" fontId="42" fillId="47" borderId="0" xfId="0" applyFont="1" applyFill="1" applyBorder="1" applyAlignment="1">
      <alignment horizontal="center" vertical="center" wrapText="1"/>
    </xf>
    <xf numFmtId="167" fontId="43" fillId="47" borderId="0" xfId="0" applyNumberFormat="1" applyFont="1" applyFill="1" applyAlignment="1">
      <alignment horizontal="center" vertical="center" wrapText="1"/>
    </xf>
    <xf numFmtId="168" fontId="42" fillId="47" borderId="25" xfId="0" applyNumberFormat="1" applyFont="1" applyFill="1" applyBorder="1" applyAlignment="1">
      <alignment horizontal="center" vertical="center"/>
    </xf>
    <xf numFmtId="167" fontId="42" fillId="47" borderId="25" xfId="0" applyNumberFormat="1" applyFont="1" applyFill="1" applyBorder="1" applyAlignment="1">
      <alignment horizontal="center" vertical="center"/>
    </xf>
    <xf numFmtId="41" fontId="42" fillId="47" borderId="25" xfId="0" applyNumberFormat="1" applyFont="1" applyFill="1" applyBorder="1" applyAlignment="1">
      <alignment horizontal="center" vertical="center" wrapText="1"/>
    </xf>
    <xf numFmtId="167" fontId="37" fillId="0" borderId="16" xfId="0" applyNumberFormat="1" applyFont="1" applyFill="1" applyBorder="1" applyAlignment="1">
      <alignment horizontal="left" vertical="center" wrapText="1"/>
    </xf>
    <xf numFmtId="167" fontId="37" fillId="0" borderId="17" xfId="0" applyNumberFormat="1" applyFont="1" applyFill="1" applyBorder="1" applyAlignment="1">
      <alignment horizontal="left" vertical="center" wrapText="1"/>
    </xf>
    <xf numFmtId="167" fontId="37" fillId="0" borderId="17" xfId="0" applyNumberFormat="1" applyFont="1" applyFill="1" applyBorder="1" applyAlignment="1">
      <alignment horizontal="center" vertical="center" wrapText="1"/>
    </xf>
    <xf numFmtId="167" fontId="37" fillId="0" borderId="18" xfId="0" applyNumberFormat="1" applyFont="1" applyFill="1" applyBorder="1" applyAlignment="1">
      <alignment horizontal="left" vertical="center" wrapText="1"/>
    </xf>
    <xf numFmtId="0" fontId="25" fillId="47" borderId="16" xfId="0" applyFont="1" applyFill="1" applyBorder="1" applyAlignment="1">
      <alignment horizontal="left" vertical="center" wrapText="1"/>
    </xf>
    <xf numFmtId="0" fontId="25" fillId="47" borderId="17" xfId="0" applyFont="1" applyFill="1" applyBorder="1" applyAlignment="1">
      <alignment horizontal="left" vertical="center" wrapText="1"/>
    </xf>
    <xf numFmtId="0" fontId="25" fillId="47" borderId="18" xfId="0" applyFont="1" applyFill="1" applyBorder="1" applyAlignment="1">
      <alignment horizontal="left" vertical="center" wrapText="1"/>
    </xf>
    <xf numFmtId="0" fontId="25" fillId="47" borderId="17" xfId="0" applyFont="1" applyFill="1" applyBorder="1" applyAlignment="1">
      <alignment horizontal="center" vertical="center" wrapText="1"/>
    </xf>
    <xf numFmtId="0" fontId="25" fillId="47" borderId="22" xfId="0" applyFont="1" applyFill="1" applyBorder="1" applyAlignment="1">
      <alignment horizontal="left" vertical="center" wrapText="1"/>
    </xf>
    <xf numFmtId="0" fontId="25" fillId="47" borderId="23" xfId="0" applyFont="1" applyFill="1" applyBorder="1" applyAlignment="1">
      <alignment horizontal="left" vertical="center" wrapText="1"/>
    </xf>
    <xf numFmtId="0" fontId="25" fillId="47" borderId="24" xfId="0" applyFont="1" applyFill="1" applyBorder="1" applyAlignment="1">
      <alignment horizontal="left" vertical="center" wrapText="1"/>
    </xf>
    <xf numFmtId="167" fontId="37" fillId="0" borderId="16" xfId="0" applyNumberFormat="1" applyFont="1" applyFill="1" applyBorder="1" applyAlignment="1">
      <alignment horizontal="left" vertical="top" wrapText="1"/>
    </xf>
    <xf numFmtId="167" fontId="37" fillId="0" borderId="17" xfId="0" applyNumberFormat="1" applyFont="1" applyFill="1" applyBorder="1" applyAlignment="1">
      <alignment horizontal="left" vertical="top" wrapText="1"/>
    </xf>
    <xf numFmtId="4" fontId="37" fillId="0" borderId="17" xfId="0" applyNumberFormat="1" applyFont="1" applyFill="1" applyBorder="1" applyAlignment="1">
      <alignment horizontal="center" vertical="top" wrapText="1"/>
    </xf>
    <xf numFmtId="4" fontId="37" fillId="0" borderId="17" xfId="0" applyNumberFormat="1" applyFont="1" applyFill="1" applyBorder="1" applyAlignment="1">
      <alignment horizontal="left" vertical="top" wrapText="1"/>
    </xf>
    <xf numFmtId="167" fontId="37" fillId="0" borderId="17" xfId="0" applyNumberFormat="1" applyFont="1" applyFill="1" applyBorder="1" applyAlignment="1">
      <alignment horizontal="center" vertical="top" wrapText="1"/>
    </xf>
    <xf numFmtId="4" fontId="37" fillId="0" borderId="17" xfId="0" applyNumberFormat="1" applyFont="1" applyFill="1" applyBorder="1" applyAlignment="1">
      <alignment vertical="top" wrapText="1"/>
    </xf>
    <xf numFmtId="4" fontId="39" fillId="0" borderId="18" xfId="0" applyNumberFormat="1" applyFont="1" applyFill="1" applyBorder="1" applyAlignment="1">
      <alignment horizontal="left" vertical="top" wrapText="1"/>
    </xf>
    <xf numFmtId="4" fontId="37" fillId="0" borderId="17" xfId="0" applyNumberFormat="1" applyFont="1" applyFill="1" applyBorder="1" applyAlignment="1">
      <alignment horizontal="center" vertical="center" wrapText="1"/>
    </xf>
    <xf numFmtId="4" fontId="37" fillId="0" borderId="17" xfId="0" applyNumberFormat="1" applyFont="1" applyFill="1" applyBorder="1" applyAlignment="1">
      <alignment horizontal="left" vertical="center" wrapText="1"/>
    </xf>
    <xf numFmtId="4" fontId="37" fillId="0" borderId="17" xfId="0" applyNumberFormat="1" applyFont="1" applyFill="1" applyBorder="1" applyAlignment="1">
      <alignment vertical="center" wrapText="1"/>
    </xf>
    <xf numFmtId="4" fontId="39" fillId="0" borderId="18" xfId="0" applyNumberFormat="1" applyFont="1" applyFill="1" applyBorder="1" applyAlignment="1">
      <alignment horizontal="left" vertical="center" wrapText="1"/>
    </xf>
    <xf numFmtId="167" fontId="25" fillId="47" borderId="16" xfId="0" applyNumberFormat="1" applyFont="1" applyFill="1" applyBorder="1" applyAlignment="1">
      <alignment horizontal="center" vertical="center" wrapText="1"/>
    </xf>
    <xf numFmtId="167" fontId="25" fillId="47" borderId="17" xfId="0" applyNumberFormat="1" applyFont="1" applyFill="1" applyBorder="1" applyAlignment="1">
      <alignment horizontal="center" vertical="center" wrapText="1"/>
    </xf>
    <xf numFmtId="4" fontId="25" fillId="47" borderId="17" xfId="0" applyNumberFormat="1" applyFont="1" applyFill="1" applyBorder="1" applyAlignment="1">
      <alignment horizontal="center" vertical="center" wrapText="1"/>
    </xf>
    <xf numFmtId="4" fontId="25" fillId="47" borderId="17" xfId="0" applyNumberFormat="1" applyFont="1" applyFill="1" applyBorder="1" applyAlignment="1">
      <alignment vertical="center" wrapText="1"/>
    </xf>
    <xf numFmtId="4" fontId="25" fillId="47" borderId="18" xfId="0" applyNumberFormat="1" applyFont="1" applyFill="1" applyBorder="1" applyAlignment="1">
      <alignment horizontal="center" vertical="center" wrapText="1"/>
    </xf>
    <xf numFmtId="167" fontId="37" fillId="0" borderId="18" xfId="0" applyNumberFormat="1" applyFont="1" applyFill="1" applyBorder="1" applyAlignment="1">
      <alignment horizontal="left" vertical="top" wrapText="1"/>
    </xf>
    <xf numFmtId="0" fontId="24" fillId="47" borderId="17" xfId="0" applyFont="1" applyFill="1" applyBorder="1" applyAlignment="1">
      <alignment horizontal="center" vertical="center" wrapText="1"/>
    </xf>
    <xf numFmtId="167" fontId="39" fillId="0" borderId="16" xfId="0" applyNumberFormat="1" applyFont="1" applyFill="1" applyBorder="1" applyAlignment="1">
      <alignment horizontal="left" vertical="center" wrapText="1"/>
    </xf>
    <xf numFmtId="167" fontId="39" fillId="0" borderId="17" xfId="0" applyNumberFormat="1" applyFont="1" applyFill="1" applyBorder="1" applyAlignment="1">
      <alignment horizontal="left" vertical="center" wrapText="1"/>
    </xf>
    <xf numFmtId="167" fontId="39" fillId="0" borderId="17" xfId="0" applyNumberFormat="1" applyFont="1" applyFill="1" applyBorder="1" applyAlignment="1">
      <alignment horizontal="center" vertical="center" wrapText="1"/>
    </xf>
    <xf numFmtId="167" fontId="39" fillId="0" borderId="18" xfId="0" applyNumberFormat="1" applyFont="1" applyFill="1" applyBorder="1" applyAlignment="1">
      <alignment horizontal="left" vertical="center" wrapText="1"/>
    </xf>
    <xf numFmtId="167" fontId="25" fillId="47" borderId="16" xfId="0" applyNumberFormat="1" applyFont="1" applyFill="1" applyBorder="1" applyAlignment="1">
      <alignment horizontal="left" vertical="center" wrapText="1"/>
    </xf>
    <xf numFmtId="167" fontId="25" fillId="47" borderId="17" xfId="0" applyNumberFormat="1" applyFont="1" applyFill="1" applyBorder="1" applyAlignment="1">
      <alignment horizontal="left" vertical="center" wrapText="1"/>
    </xf>
    <xf numFmtId="167" fontId="24" fillId="47" borderId="17" xfId="0" applyNumberFormat="1" applyFont="1" applyFill="1" applyBorder="1" applyAlignment="1">
      <alignment horizontal="center" vertical="center" wrapText="1"/>
    </xf>
    <xf numFmtId="167" fontId="25" fillId="47" borderId="18" xfId="0" applyNumberFormat="1" applyFont="1" applyFill="1" applyBorder="1" applyAlignment="1">
      <alignment horizontal="left" vertical="center" wrapText="1"/>
    </xf>
    <xf numFmtId="0" fontId="0" fillId="49" borderId="0" xfId="65" applyFont="1" applyFill="1" applyAlignment="1">
      <alignment horizontal="left"/>
    </xf>
    <xf numFmtId="0" fontId="24" fillId="0" borderId="11" xfId="65" applyFont="1" applyBorder="1" applyAlignment="1">
      <alignment horizontal="justify" vertical="justify"/>
    </xf>
    <xf numFmtId="0" fontId="24" fillId="0" borderId="14" xfId="65" applyFont="1" applyBorder="1" applyAlignment="1">
      <alignment horizontal="justify" vertical="justify"/>
    </xf>
    <xf numFmtId="0" fontId="28" fillId="46" borderId="20" xfId="65" applyFont="1" applyFill="1" applyBorder="1" applyAlignment="1">
      <alignment horizontal="left" vertical="justify" wrapText="1"/>
    </xf>
    <xf numFmtId="0" fontId="28" fillId="46" borderId="21" xfId="65" applyFont="1" applyFill="1" applyBorder="1" applyAlignment="1">
      <alignment horizontal="left" vertical="justify" wrapText="1"/>
    </xf>
    <xf numFmtId="0" fontId="25" fillId="46" borderId="20" xfId="65" applyFont="1" applyFill="1" applyBorder="1" applyAlignment="1">
      <alignment horizontal="left" vertical="justify"/>
    </xf>
    <xf numFmtId="0" fontId="25" fillId="46" borderId="21" xfId="65" applyFont="1" applyFill="1" applyBorder="1" applyAlignment="1">
      <alignment horizontal="left" vertical="justify"/>
    </xf>
    <xf numFmtId="0" fontId="25" fillId="46" borderId="11" xfId="65" applyFont="1" applyFill="1" applyBorder="1" applyAlignment="1">
      <alignment vertical="justify"/>
    </xf>
    <xf numFmtId="0" fontId="25" fillId="46" borderId="14" xfId="65" applyFont="1" applyFill="1" applyBorder="1" applyAlignment="1">
      <alignment vertical="justify"/>
    </xf>
    <xf numFmtId="0" fontId="25" fillId="46" borderId="20" xfId="65" applyFont="1" applyFill="1" applyBorder="1" applyAlignment="1">
      <alignment vertical="justify"/>
    </xf>
    <xf numFmtId="0" fontId="25" fillId="46" borderId="21" xfId="65" applyFont="1" applyFill="1" applyBorder="1" applyAlignment="1">
      <alignment vertical="justify"/>
    </xf>
    <xf numFmtId="0" fontId="39" fillId="46" borderId="11" xfId="65" applyFont="1" applyFill="1" applyBorder="1" applyAlignment="1">
      <alignment horizontal="left" vertical="justify"/>
    </xf>
    <xf numFmtId="0" fontId="39" fillId="46" borderId="14" xfId="65" applyFont="1" applyFill="1" applyBorder="1" applyAlignment="1">
      <alignment horizontal="left" vertical="justify"/>
    </xf>
    <xf numFmtId="0" fontId="39" fillId="46" borderId="19" xfId="65" applyFont="1" applyFill="1" applyBorder="1" applyAlignment="1">
      <alignment horizontal="left" vertical="justify"/>
    </xf>
    <xf numFmtId="0" fontId="25" fillId="0" borderId="20" xfId="65" applyFont="1" applyBorder="1" applyAlignment="1">
      <alignment vertical="justify" wrapText="1"/>
    </xf>
    <xf numFmtId="0" fontId="25" fillId="0" borderId="21" xfId="65" applyFont="1" applyBorder="1" applyAlignment="1">
      <alignment vertical="justify" wrapText="1"/>
    </xf>
    <xf numFmtId="0" fontId="25" fillId="0" borderId="11" xfId="65" applyFont="1" applyBorder="1" applyAlignment="1">
      <alignment horizontal="left" vertical="justify" wrapText="1"/>
    </xf>
    <xf numFmtId="0" fontId="25" fillId="0" borderId="14" xfId="65" applyFont="1" applyBorder="1" applyAlignment="1">
      <alignment horizontal="left" vertical="justify" wrapText="1"/>
    </xf>
    <xf numFmtId="0" fontId="25" fillId="0" borderId="11" xfId="65" applyFont="1" applyBorder="1" applyAlignment="1">
      <alignment vertical="justify" wrapText="1" shrinkToFit="1"/>
    </xf>
    <xf numFmtId="0" fontId="25" fillId="0" borderId="14" xfId="65" applyFont="1" applyBorder="1" applyAlignment="1">
      <alignment vertical="justify" wrapText="1" shrinkToFit="1"/>
    </xf>
    <xf numFmtId="0" fontId="25" fillId="0" borderId="21" xfId="65" applyFont="1" applyFill="1" applyBorder="1" applyAlignment="1">
      <alignment vertical="justify"/>
    </xf>
    <xf numFmtId="0" fontId="25" fillId="0" borderId="11" xfId="65" applyFont="1" applyBorder="1" applyAlignment="1">
      <alignment vertical="justify"/>
    </xf>
    <xf numFmtId="0" fontId="25" fillId="0" borderId="14" xfId="65" applyFont="1" applyBorder="1" applyAlignment="1">
      <alignment vertical="justify"/>
    </xf>
    <xf numFmtId="0" fontId="25" fillId="0" borderId="20" xfId="65" applyFont="1" applyBorder="1" applyAlignment="1">
      <alignment vertical="justify"/>
    </xf>
    <xf numFmtId="0" fontId="25" fillId="0" borderId="21" xfId="65" applyFont="1" applyBorder="1" applyAlignment="1">
      <alignment vertical="justify"/>
    </xf>
    <xf numFmtId="0" fontId="50" fillId="50" borderId="26" xfId="0" applyFont="1" applyFill="1" applyBorder="1" applyAlignment="1">
      <alignment horizontal="center" vertical="center" wrapText="1"/>
    </xf>
    <xf numFmtId="167" fontId="70" fillId="55" borderId="56" xfId="106" applyNumberFormat="1" applyFont="1" applyFill="1" applyBorder="1" applyAlignment="1">
      <alignment horizontal="center" vertical="center" wrapText="1"/>
    </xf>
    <xf numFmtId="167" fontId="70" fillId="55" borderId="57" xfId="106" applyNumberFormat="1" applyFont="1" applyFill="1" applyBorder="1" applyAlignment="1">
      <alignment horizontal="center" vertical="center" wrapText="1"/>
    </xf>
    <xf numFmtId="167" fontId="70" fillId="55" borderId="63" xfId="106" applyNumberFormat="1" applyFont="1" applyFill="1" applyBorder="1" applyAlignment="1">
      <alignment horizontal="center" vertical="center" wrapText="1"/>
    </xf>
    <xf numFmtId="167" fontId="72" fillId="0" borderId="56" xfId="106" applyNumberFormat="1" applyFont="1" applyFill="1" applyBorder="1" applyAlignment="1">
      <alignment horizontal="left" vertical="center" wrapText="1"/>
    </xf>
    <xf numFmtId="167" fontId="72" fillId="0" borderId="63" xfId="106" applyNumberFormat="1" applyFont="1" applyFill="1" applyBorder="1" applyAlignment="1">
      <alignment horizontal="left" vertical="center" wrapText="1"/>
    </xf>
    <xf numFmtId="0" fontId="68" fillId="0" borderId="49" xfId="0" applyFont="1" applyFill="1" applyBorder="1" applyAlignment="1">
      <alignment horizontal="center" vertical="center" wrapText="1"/>
    </xf>
    <xf numFmtId="0" fontId="0" fillId="0" borderId="0" xfId="0"/>
    <xf numFmtId="0" fontId="0" fillId="0" borderId="49" xfId="0" applyBorder="1"/>
    <xf numFmtId="167" fontId="70" fillId="0" borderId="54" xfId="70" applyNumberFormat="1" applyFont="1" applyFill="1" applyBorder="1" applyAlignment="1" applyProtection="1">
      <alignment horizontal="center" vertical="center" wrapText="1"/>
      <protection locked="0"/>
    </xf>
    <xf numFmtId="167" fontId="70" fillId="0" borderId="55" xfId="70" applyNumberFormat="1" applyFont="1" applyFill="1" applyBorder="1" applyAlignment="1" applyProtection="1">
      <alignment horizontal="center" vertical="center" wrapText="1"/>
      <protection locked="0"/>
    </xf>
    <xf numFmtId="0" fontId="70" fillId="0" borderId="51" xfId="70" applyFont="1" applyFill="1" applyBorder="1" applyAlignment="1" applyProtection="1">
      <alignment horizontal="center" vertical="center" wrapText="1"/>
      <protection locked="0"/>
    </xf>
    <xf numFmtId="0" fontId="70" fillId="0" borderId="0" xfId="70" applyFont="1" applyFill="1" applyBorder="1" applyAlignment="1" applyProtection="1">
      <alignment horizontal="center" vertical="center" wrapText="1"/>
      <protection locked="0"/>
    </xf>
    <xf numFmtId="0" fontId="70" fillId="0" borderId="54" xfId="106" applyFont="1" applyFill="1" applyBorder="1" applyAlignment="1">
      <alignment horizontal="center" vertical="center" wrapText="1"/>
    </xf>
    <xf numFmtId="0" fontId="70" fillId="0" borderId="55" xfId="106" applyFont="1" applyFill="1" applyBorder="1" applyAlignment="1">
      <alignment horizontal="center" vertical="center" wrapText="1"/>
    </xf>
  </cellXfs>
  <cellStyles count="107">
    <cellStyle name="20% - Ênfase1 2" xfId="1"/>
    <cellStyle name="20% - Ênfase1 3" xfId="2"/>
    <cellStyle name="20% - Ênfase2 2" xfId="3"/>
    <cellStyle name="20% - Ênfase2 3" xfId="4"/>
    <cellStyle name="20% - Ênfase3 2" xfId="5"/>
    <cellStyle name="20% - Ênfase3 3" xfId="6"/>
    <cellStyle name="20% - Ênfase4 2" xfId="7"/>
    <cellStyle name="20% - Ênfase4 3" xfId="8"/>
    <cellStyle name="20% - Ênfase5 2" xfId="9"/>
    <cellStyle name="20% - Ênfase5 3" xfId="10"/>
    <cellStyle name="20% - Ênfase6 2" xfId="11"/>
    <cellStyle name="20% - Ênfase6 3" xfId="12"/>
    <cellStyle name="40% - Ênfase1 2" xfId="13"/>
    <cellStyle name="40% - Ênfase1 3" xfId="14"/>
    <cellStyle name="40% - Ênfase2 2" xfId="15"/>
    <cellStyle name="40% - Ênfase2 3" xfId="16"/>
    <cellStyle name="40% - Ênfase3 2" xfId="17"/>
    <cellStyle name="40% - Ênfase3 3" xfId="18"/>
    <cellStyle name="40% - Ênfase4 2" xfId="19"/>
    <cellStyle name="40% - Ênfase4 3" xfId="20"/>
    <cellStyle name="40% - Ênfase5 2" xfId="21"/>
    <cellStyle name="40% - Ênfase5 3" xfId="22"/>
    <cellStyle name="40% - Ênfase6 2" xfId="23"/>
    <cellStyle name="40% - Ênfase6 3" xfId="24"/>
    <cellStyle name="60% - Ênfase1 2" xfId="25"/>
    <cellStyle name="60% - Ênfase1 3" xfId="26"/>
    <cellStyle name="60% - Ênfase2 2" xfId="27"/>
    <cellStyle name="60% - Ênfase2 3" xfId="28"/>
    <cellStyle name="60% - Ênfase3 2" xfId="29"/>
    <cellStyle name="60% - Ênfase3 3" xfId="30"/>
    <cellStyle name="60% - Ênfase4 2" xfId="31"/>
    <cellStyle name="60% - Ênfase4 3" xfId="32"/>
    <cellStyle name="60% - Ênfase5 2" xfId="33"/>
    <cellStyle name="60% - Ênfase5 3" xfId="34"/>
    <cellStyle name="60% - Ênfase6 2" xfId="35"/>
    <cellStyle name="60% - Ênfase6 3" xfId="36"/>
    <cellStyle name="Bom 2" xfId="37"/>
    <cellStyle name="Bom 3" xfId="38"/>
    <cellStyle name="Cálculo 2" xfId="39"/>
    <cellStyle name="Cálculo 3" xfId="40"/>
    <cellStyle name="Célula de Verificação 2" xfId="41"/>
    <cellStyle name="Célula de Verificação 3" xfId="42"/>
    <cellStyle name="Célula Vinculada 2" xfId="43"/>
    <cellStyle name="Ênfase1 2" xfId="44"/>
    <cellStyle name="Ênfase1 3" xfId="45"/>
    <cellStyle name="Ênfase2 2" xfId="46"/>
    <cellStyle name="Ênfase2 3" xfId="47"/>
    <cellStyle name="Ênfase3 2" xfId="48"/>
    <cellStyle name="Ênfase3 3" xfId="49"/>
    <cellStyle name="Ênfase4 2" xfId="50"/>
    <cellStyle name="Ênfase4 3" xfId="51"/>
    <cellStyle name="Ênfase5 2" xfId="52"/>
    <cellStyle name="Ênfase5 3" xfId="53"/>
    <cellStyle name="Ênfase6 2" xfId="54"/>
    <cellStyle name="Ênfase6 3" xfId="55"/>
    <cellStyle name="Entrada 2" xfId="56"/>
    <cellStyle name="Entrada 3" xfId="57"/>
    <cellStyle name="Incorreto 2" xfId="58"/>
    <cellStyle name="Incorreto 3" xfId="59"/>
    <cellStyle name="Moeda 2" xfId="60"/>
    <cellStyle name="Moeda 2 2" xfId="61"/>
    <cellStyle name="Moeda 2 2 2" xfId="62"/>
    <cellStyle name="Neutra 2" xfId="63"/>
    <cellStyle name="Neutra 3" xfId="64"/>
    <cellStyle name="Normal" xfId="0" builtinId="0"/>
    <cellStyle name="Normal 10" xfId="65"/>
    <cellStyle name="Normal 11" xfId="66"/>
    <cellStyle name="Normal 12" xfId="67"/>
    <cellStyle name="Normal 12 2" xfId="68"/>
    <cellStyle name="Normal 13" xfId="69"/>
    <cellStyle name="Normal 2" xfId="70"/>
    <cellStyle name="Normal 2 2" xfId="71"/>
    <cellStyle name="Normal 2 2 2" xfId="72"/>
    <cellStyle name="Normal 3" xfId="73"/>
    <cellStyle name="Normal 3 2" xfId="74"/>
    <cellStyle name="Normal 3 3" xfId="75"/>
    <cellStyle name="Normal 3 3 2" xfId="76"/>
    <cellStyle name="Normal 3 3 3" xfId="77"/>
    <cellStyle name="Normal 3 4" xfId="78"/>
    <cellStyle name="Normal 3 5" xfId="79"/>
    <cellStyle name="Normal 3 6" xfId="80"/>
    <cellStyle name="Normal 4" xfId="81"/>
    <cellStyle name="Normal 5" xfId="82"/>
    <cellStyle name="Normal 5 2" xfId="83"/>
    <cellStyle name="Normal 6" xfId="84"/>
    <cellStyle name="Normal 7" xfId="85"/>
    <cellStyle name="Normal 8" xfId="86"/>
    <cellStyle name="Normal 9" xfId="87"/>
    <cellStyle name="Normal_Plan1" xfId="106"/>
    <cellStyle name="Normal_Plan1_1" xfId="104"/>
    <cellStyle name="Normal_Plan2_1" xfId="105"/>
    <cellStyle name="Nota 2" xfId="88"/>
    <cellStyle name="Nota 3" xfId="89"/>
    <cellStyle name="Saída 2" xfId="90"/>
    <cellStyle name="Saída 3" xfId="91"/>
    <cellStyle name="Separador de milhares" xfId="103" builtinId="3"/>
    <cellStyle name="Texto de Aviso 2" xfId="92"/>
    <cellStyle name="Texto Explicativo 2" xfId="93"/>
    <cellStyle name="Título 1 1" xfId="94"/>
    <cellStyle name="Título 1 2" xfId="95"/>
    <cellStyle name="Título 1 3" xfId="96"/>
    <cellStyle name="Título 2 2" xfId="97"/>
    <cellStyle name="Título 3 2" xfId="98"/>
    <cellStyle name="Título 4 2" xfId="99"/>
    <cellStyle name="Título 5" xfId="100"/>
    <cellStyle name="Total 2" xfId="101"/>
    <cellStyle name="Total 3" xfId="102"/>
  </cellStyles>
  <dxfs count="0"/>
  <tableStyles count="0" defaultTableStyle="TableStyleMedium9" defaultPivotStyle="PivotStyleLight16"/>
  <colors>
    <mruColors>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1123950</xdr:colOff>
      <xdr:row>3</xdr:row>
      <xdr:rowOff>0</xdr:rowOff>
    </xdr:from>
    <xdr:to>
      <xdr:col>2</xdr:col>
      <xdr:colOff>1257300</xdr:colOff>
      <xdr:row>3</xdr:row>
      <xdr:rowOff>38100</xdr:rowOff>
    </xdr:to>
    <xdr:sp macro="" textlink="">
      <xdr:nvSpPr>
        <xdr:cNvPr id="17372"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373"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74"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75"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76"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77"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78"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79"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80"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81"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82"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83"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84"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85"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86"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87"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88"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89"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90"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91"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92"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93"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94"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3</xdr:row>
      <xdr:rowOff>0</xdr:rowOff>
    </xdr:from>
    <xdr:to>
      <xdr:col>2</xdr:col>
      <xdr:colOff>85725</xdr:colOff>
      <xdr:row>3</xdr:row>
      <xdr:rowOff>38100</xdr:rowOff>
    </xdr:to>
    <xdr:sp macro="" textlink="">
      <xdr:nvSpPr>
        <xdr:cNvPr id="17395"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96"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97"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98"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399"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76200</xdr:rowOff>
    </xdr:to>
    <xdr:sp macro="" textlink="">
      <xdr:nvSpPr>
        <xdr:cNvPr id="17400" name="Text Box 25"/>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76200</xdr:rowOff>
    </xdr:to>
    <xdr:sp macro="" textlink="">
      <xdr:nvSpPr>
        <xdr:cNvPr id="17401" name="Text Box 53"/>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76200</xdr:rowOff>
    </xdr:to>
    <xdr:sp macro="" textlink="">
      <xdr:nvSpPr>
        <xdr:cNvPr id="17402" name="Text Box 25"/>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76200</xdr:rowOff>
    </xdr:to>
    <xdr:sp macro="" textlink="">
      <xdr:nvSpPr>
        <xdr:cNvPr id="17403" name="Text Box 53"/>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04"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05"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06"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07"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08"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09"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10"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11"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12"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13"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14"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15"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16"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17"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18"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38100</xdr:rowOff>
    </xdr:to>
    <xdr:sp macro="" textlink="">
      <xdr:nvSpPr>
        <xdr:cNvPr id="17419"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20"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21"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22"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23"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24"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25"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26"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1247775</xdr:colOff>
      <xdr:row>3</xdr:row>
      <xdr:rowOff>38100</xdr:rowOff>
    </xdr:to>
    <xdr:sp macro="" textlink="">
      <xdr:nvSpPr>
        <xdr:cNvPr id="17427"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76200</xdr:rowOff>
    </xdr:to>
    <xdr:sp macro="" textlink="">
      <xdr:nvSpPr>
        <xdr:cNvPr id="17428" name="Text Box 25"/>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76200</xdr:rowOff>
    </xdr:to>
    <xdr:sp macro="" textlink="">
      <xdr:nvSpPr>
        <xdr:cNvPr id="17429" name="Text Box 53"/>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3</xdr:row>
      <xdr:rowOff>0</xdr:rowOff>
    </xdr:from>
    <xdr:to>
      <xdr:col>2</xdr:col>
      <xdr:colOff>1257300</xdr:colOff>
      <xdr:row>3</xdr:row>
      <xdr:rowOff>76200</xdr:rowOff>
    </xdr:to>
    <xdr:sp macro="" textlink="">
      <xdr:nvSpPr>
        <xdr:cNvPr id="17430" name="Text Box 25"/>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31"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32"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33"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34"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35"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36"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37"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38"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39"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40"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41"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85725</xdr:colOff>
      <xdr:row>3</xdr:row>
      <xdr:rowOff>38100</xdr:rowOff>
    </xdr:to>
    <xdr:sp macro="" textlink="">
      <xdr:nvSpPr>
        <xdr:cNvPr id="17442"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43"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44"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45"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46"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47"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48"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49"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50"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51"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52"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53"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3</xdr:row>
      <xdr:rowOff>0</xdr:rowOff>
    </xdr:from>
    <xdr:to>
      <xdr:col>2</xdr:col>
      <xdr:colOff>76200</xdr:colOff>
      <xdr:row>3</xdr:row>
      <xdr:rowOff>38100</xdr:rowOff>
    </xdr:to>
    <xdr:sp macro="" textlink="">
      <xdr:nvSpPr>
        <xdr:cNvPr id="17454"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1123950</xdr:colOff>
      <xdr:row>3</xdr:row>
      <xdr:rowOff>0</xdr:rowOff>
    </xdr:from>
    <xdr:to>
      <xdr:col>2</xdr:col>
      <xdr:colOff>85725</xdr:colOff>
      <xdr:row>3</xdr:row>
      <xdr:rowOff>38100</xdr:rowOff>
    </xdr:to>
    <xdr:sp macro="" textlink="">
      <xdr:nvSpPr>
        <xdr:cNvPr id="17455"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1123950</xdr:colOff>
      <xdr:row>3</xdr:row>
      <xdr:rowOff>0</xdr:rowOff>
    </xdr:from>
    <xdr:to>
      <xdr:col>2</xdr:col>
      <xdr:colOff>85725</xdr:colOff>
      <xdr:row>3</xdr:row>
      <xdr:rowOff>38100</xdr:rowOff>
    </xdr:to>
    <xdr:sp macro="" textlink="">
      <xdr:nvSpPr>
        <xdr:cNvPr id="17456"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1123950</xdr:colOff>
      <xdr:row>3</xdr:row>
      <xdr:rowOff>0</xdr:rowOff>
    </xdr:from>
    <xdr:to>
      <xdr:col>2</xdr:col>
      <xdr:colOff>85725</xdr:colOff>
      <xdr:row>3</xdr:row>
      <xdr:rowOff>38100</xdr:rowOff>
    </xdr:to>
    <xdr:sp macro="" textlink="">
      <xdr:nvSpPr>
        <xdr:cNvPr id="17457"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1123950</xdr:colOff>
      <xdr:row>3</xdr:row>
      <xdr:rowOff>0</xdr:rowOff>
    </xdr:from>
    <xdr:to>
      <xdr:col>2</xdr:col>
      <xdr:colOff>85725</xdr:colOff>
      <xdr:row>3</xdr:row>
      <xdr:rowOff>38100</xdr:rowOff>
    </xdr:to>
    <xdr:sp macro="" textlink="">
      <xdr:nvSpPr>
        <xdr:cNvPr id="17458"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1123950</xdr:colOff>
      <xdr:row>3</xdr:row>
      <xdr:rowOff>0</xdr:rowOff>
    </xdr:from>
    <xdr:to>
      <xdr:col>2</xdr:col>
      <xdr:colOff>85725</xdr:colOff>
      <xdr:row>3</xdr:row>
      <xdr:rowOff>38100</xdr:rowOff>
    </xdr:to>
    <xdr:sp macro="" textlink="">
      <xdr:nvSpPr>
        <xdr:cNvPr id="17459"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1123950</xdr:colOff>
      <xdr:row>3</xdr:row>
      <xdr:rowOff>0</xdr:rowOff>
    </xdr:from>
    <xdr:to>
      <xdr:col>2</xdr:col>
      <xdr:colOff>85725</xdr:colOff>
      <xdr:row>3</xdr:row>
      <xdr:rowOff>38100</xdr:rowOff>
    </xdr:to>
    <xdr:sp macro="" textlink="">
      <xdr:nvSpPr>
        <xdr:cNvPr id="17460"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1</xdr:row>
      <xdr:rowOff>0</xdr:rowOff>
    </xdr:to>
    <xdr:grpSp>
      <xdr:nvGrpSpPr>
        <xdr:cNvPr id="2" name="Group 4"/>
        <xdr:cNvGrpSpPr>
          <a:grpSpLocks/>
        </xdr:cNvGrpSpPr>
      </xdr:nvGrpSpPr>
      <xdr:grpSpPr bwMode="auto">
        <a:xfrm>
          <a:off x="0" y="0"/>
          <a:ext cx="1495425" cy="609600"/>
          <a:chOff x="5961" y="717"/>
          <a:chExt cx="4494" cy="917"/>
        </a:xfrm>
      </xdr:grpSpPr>
      <xdr:pic>
        <xdr:nvPicPr>
          <xdr:cNvPr id="3" name="Imagem 7" descr="Logo JPG 01"/>
          <xdr:cNvPicPr>
            <a:picLocks noChangeAspect="1" noChangeArrowheads="1"/>
          </xdr:cNvPicPr>
        </xdr:nvPicPr>
        <xdr:blipFill>
          <a:blip xmlns:r="http://schemas.openxmlformats.org/officeDocument/2006/relationships" r:embed="rId1" cstate="print"/>
          <a:srcRect b="13922"/>
          <a:stretch>
            <a:fillRect/>
          </a:stretch>
        </xdr:blipFill>
        <xdr:spPr bwMode="auto">
          <a:xfrm>
            <a:off x="9556" y="745"/>
            <a:ext cx="899" cy="889"/>
          </a:xfrm>
          <a:prstGeom prst="rect">
            <a:avLst/>
          </a:prstGeom>
          <a:noFill/>
          <a:ln w="9525">
            <a:noFill/>
            <a:miter lim="800000"/>
            <a:headEnd/>
            <a:tailEnd/>
          </a:ln>
        </xdr:spPr>
      </xdr:pic>
      <xdr:sp macro="" textlink="">
        <xdr:nvSpPr>
          <xdr:cNvPr id="4" name="Text Box 6"/>
          <xdr:cNvSpPr txBox="1">
            <a:spLocks noChangeArrowheads="1"/>
          </xdr:cNvSpPr>
        </xdr:nvSpPr>
        <xdr:spPr bwMode="auto">
          <a:xfrm>
            <a:off x="5961" y="717"/>
            <a:ext cx="3270" cy="820"/>
          </a:xfrm>
          <a:prstGeom prst="rect">
            <a:avLst/>
          </a:prstGeom>
          <a:noFill/>
          <a:ln w="9525">
            <a:noFill/>
            <a:miter lim="800000"/>
            <a:headEnd/>
            <a:tailEnd/>
          </a:ln>
        </xdr:spPr>
        <xdr:txBody>
          <a:bodyPr wrap="square" lIns="54000" tIns="45720" rIns="54000" bIns="45720" anchor="t" upright="1">
            <a:noAutofit/>
          </a:bodyPr>
          <a:lstStyle/>
          <a:p>
            <a:pPr algn="l" rtl="0">
              <a:defRPr sz="1000"/>
            </a:pPr>
            <a:r>
              <a:rPr lang="pt-BR" sz="1000" b="1" i="0" u="none" strike="noStrike" baseline="0">
                <a:solidFill>
                  <a:srgbClr val="404040"/>
                </a:solidFill>
                <a:latin typeface="Verdana"/>
                <a:ea typeface="Verdana"/>
                <a:cs typeface="Verdana"/>
              </a:rPr>
              <a:t>DESBAN</a:t>
            </a:r>
          </a:p>
          <a:p>
            <a:pPr algn="l" rtl="0">
              <a:defRPr sz="1000"/>
            </a:pPr>
            <a:r>
              <a:rPr lang="pt-BR" sz="800" b="0" i="0" u="none" strike="noStrike" baseline="0">
                <a:solidFill>
                  <a:srgbClr val="404040"/>
                </a:solidFill>
                <a:latin typeface="Verdana"/>
                <a:ea typeface="Verdana"/>
                <a:cs typeface="Verdana"/>
              </a:rPr>
              <a:t>Fundação BDMG de Seguridade Social</a:t>
            </a:r>
            <a:endParaRPr lang="pt-BR" sz="1000" b="0" i="0" u="none" strike="noStrike" baseline="0">
              <a:solidFill>
                <a:srgbClr val="000000"/>
              </a:solidFill>
              <a:latin typeface="Calibri"/>
            </a:endParaRPr>
          </a:p>
          <a:p>
            <a:pPr algn="l" rtl="0">
              <a:defRPr sz="1000"/>
            </a:pPr>
            <a:endParaRPr lang="pt-BR" sz="1000" b="0" i="0" u="none" strike="noStrike" baseline="0">
              <a:solidFill>
                <a:srgbClr val="000000"/>
              </a:solidFill>
              <a:latin typeface="Calibri"/>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filterMode="1"/>
  <dimension ref="A1:Q4792"/>
  <sheetViews>
    <sheetView showGridLines="0" tabSelected="1" topLeftCell="D160" zoomScaleNormal="100" workbookViewId="0">
      <selection activeCell="Q176" sqref="Q176"/>
    </sheetView>
  </sheetViews>
  <sheetFormatPr defaultColWidth="6.7109375" defaultRowHeight="11.25"/>
  <cols>
    <col min="1" max="1" width="7.28515625" style="6" customWidth="1"/>
    <col min="2" max="2" width="12" style="10" bestFit="1" customWidth="1"/>
    <col min="3" max="3" width="39.7109375" style="6" customWidth="1"/>
    <col min="4" max="4" width="11.7109375" style="11" customWidth="1"/>
    <col min="5" max="5" width="13.140625" style="12" customWidth="1"/>
    <col min="6" max="6" width="22.28515625" style="13" customWidth="1"/>
    <col min="7" max="7" width="22.28515625" style="35" customWidth="1"/>
    <col min="8" max="8" width="14.5703125" style="13" customWidth="1"/>
    <col min="9" max="9" width="10.28515625" style="5" customWidth="1"/>
    <col min="10" max="10" width="14.140625" style="19" customWidth="1"/>
    <col min="11" max="11" width="12" style="13" customWidth="1"/>
    <col min="12" max="12" width="13" style="20" customWidth="1"/>
    <col min="13" max="13" width="12.42578125" style="14" customWidth="1"/>
    <col min="14" max="14" width="12.42578125" style="13" customWidth="1"/>
    <col min="15" max="15" width="9.28515625" style="18" bestFit="1" customWidth="1"/>
    <col min="16" max="16" width="7" style="40" bestFit="1" customWidth="1"/>
    <col min="17" max="17" width="12.140625" style="42" bestFit="1" customWidth="1"/>
    <col min="18" max="16384" width="6.7109375" style="6"/>
  </cols>
  <sheetData>
    <row r="1" spans="1:17" ht="23.25">
      <c r="B1" s="255" t="s">
        <v>4762</v>
      </c>
      <c r="C1" s="255"/>
      <c r="D1" s="255"/>
      <c r="E1" s="255"/>
      <c r="F1" s="255"/>
      <c r="G1" s="255"/>
      <c r="H1" s="255"/>
      <c r="I1" s="255"/>
      <c r="J1" s="255"/>
      <c r="K1" s="255"/>
      <c r="L1" s="255"/>
      <c r="M1" s="255"/>
      <c r="N1" s="255"/>
      <c r="O1" s="255"/>
      <c r="P1" s="255"/>
      <c r="Q1" s="255"/>
    </row>
    <row r="2" spans="1:17" ht="23.25">
      <c r="B2" s="255" t="s">
        <v>4844</v>
      </c>
      <c r="C2" s="255"/>
      <c r="D2" s="255"/>
      <c r="E2" s="255"/>
      <c r="F2" s="255"/>
      <c r="G2" s="255"/>
      <c r="H2" s="255"/>
      <c r="I2" s="255"/>
      <c r="J2" s="255"/>
      <c r="K2" s="255"/>
      <c r="L2" s="255"/>
      <c r="M2" s="255"/>
      <c r="N2" s="255"/>
      <c r="O2" s="255"/>
      <c r="P2" s="255"/>
      <c r="Q2" s="255"/>
    </row>
    <row r="3" spans="1:17" ht="12" thickBot="1">
      <c r="O3" s="137"/>
    </row>
    <row r="4" spans="1:17" s="22" customFormat="1" ht="12" customHeight="1" thickBot="1">
      <c r="A4" s="254" t="s">
        <v>4759</v>
      </c>
      <c r="B4" s="257" t="s">
        <v>0</v>
      </c>
      <c r="C4" s="250" t="s">
        <v>1</v>
      </c>
      <c r="D4" s="253" t="s">
        <v>2</v>
      </c>
      <c r="E4" s="253"/>
      <c r="F4" s="253"/>
      <c r="G4" s="253"/>
      <c r="H4" s="251"/>
      <c r="I4" s="250" t="s">
        <v>3</v>
      </c>
      <c r="J4" s="250"/>
      <c r="K4" s="251"/>
      <c r="L4" s="256" t="s">
        <v>4</v>
      </c>
      <c r="M4" s="256"/>
      <c r="N4" s="256"/>
      <c r="O4" s="258" t="s">
        <v>4095</v>
      </c>
      <c r="P4" s="252" t="s">
        <v>4713</v>
      </c>
      <c r="Q4" s="252" t="s">
        <v>4709</v>
      </c>
    </row>
    <row r="5" spans="1:17" s="22" customFormat="1" ht="12" thickBot="1">
      <c r="A5" s="254"/>
      <c r="B5" s="257"/>
      <c r="C5" s="250"/>
      <c r="D5" s="126" t="s">
        <v>6</v>
      </c>
      <c r="E5" s="127" t="s">
        <v>7</v>
      </c>
      <c r="F5" s="128" t="s">
        <v>8</v>
      </c>
      <c r="G5" s="129" t="s">
        <v>9</v>
      </c>
      <c r="H5" s="128" t="s">
        <v>4710</v>
      </c>
      <c r="I5" s="130" t="s">
        <v>10</v>
      </c>
      <c r="J5" s="131" t="s">
        <v>3</v>
      </c>
      <c r="K5" s="128" t="s">
        <v>4711</v>
      </c>
      <c r="L5" s="132" t="s">
        <v>5</v>
      </c>
      <c r="M5" s="133" t="s">
        <v>4096</v>
      </c>
      <c r="N5" s="128" t="s">
        <v>4712</v>
      </c>
      <c r="O5" s="258"/>
      <c r="P5" s="252"/>
      <c r="Q5" s="252"/>
    </row>
    <row r="6" spans="1:17">
      <c r="A6" s="3"/>
      <c r="B6" s="134">
        <v>10101004</v>
      </c>
      <c r="C6" s="267" t="s">
        <v>3720</v>
      </c>
      <c r="D6" s="268"/>
      <c r="E6" s="268"/>
      <c r="F6" s="268"/>
      <c r="G6" s="268"/>
      <c r="H6" s="268"/>
      <c r="I6" s="268"/>
      <c r="J6" s="268"/>
      <c r="K6" s="268"/>
      <c r="L6" s="268"/>
      <c r="M6" s="268"/>
      <c r="N6" s="268"/>
      <c r="O6" s="268"/>
      <c r="P6" s="268"/>
      <c r="Q6" s="269"/>
    </row>
    <row r="7" spans="1:17">
      <c r="A7" s="1" t="s">
        <v>4760</v>
      </c>
      <c r="B7" s="1">
        <v>10101012</v>
      </c>
      <c r="C7" s="3" t="s">
        <v>11</v>
      </c>
      <c r="D7" s="4" t="s">
        <v>3670</v>
      </c>
      <c r="E7" s="7"/>
      <c r="F7" s="8">
        <f>'Parâmetro - Portes e Uco'!H1</f>
        <v>97.2</v>
      </c>
      <c r="G7" s="36"/>
      <c r="H7" s="15"/>
      <c r="I7" s="9"/>
      <c r="J7" s="16">
        <v>0</v>
      </c>
      <c r="K7" s="16"/>
      <c r="L7" s="17"/>
      <c r="M7" s="2"/>
      <c r="N7" s="8"/>
      <c r="O7" s="15">
        <v>0</v>
      </c>
      <c r="P7" s="15"/>
      <c r="Q7" s="41">
        <f>F7+H7+K7+N7+P7</f>
        <v>97.2</v>
      </c>
    </row>
    <row r="8" spans="1:17">
      <c r="A8" s="1" t="s">
        <v>4760</v>
      </c>
      <c r="B8" s="1">
        <v>10101039</v>
      </c>
      <c r="C8" s="3" t="s">
        <v>12</v>
      </c>
      <c r="D8" s="4" t="s">
        <v>3670</v>
      </c>
      <c r="E8" s="7"/>
      <c r="F8" s="8">
        <f>'Parâmetro - Portes e Uco'!H2</f>
        <v>93</v>
      </c>
      <c r="G8" s="36"/>
      <c r="H8" s="15"/>
      <c r="I8" s="9"/>
      <c r="J8" s="16">
        <v>0</v>
      </c>
      <c r="K8" s="16"/>
      <c r="L8" s="17"/>
      <c r="M8" s="2"/>
      <c r="N8" s="8"/>
      <c r="O8" s="15">
        <v>0</v>
      </c>
      <c r="P8" s="15"/>
      <c r="Q8" s="41">
        <f>F8+H8+K8+N8+P8</f>
        <v>93</v>
      </c>
    </row>
    <row r="9" spans="1:17">
      <c r="A9" s="1" t="s">
        <v>4758</v>
      </c>
      <c r="B9" s="1">
        <v>52101080</v>
      </c>
      <c r="C9" s="3" t="s">
        <v>4774</v>
      </c>
      <c r="D9" s="144"/>
      <c r="E9" s="145"/>
      <c r="F9" s="142">
        <f>'Parâmetro - Portes e Uco'!M1</f>
        <v>107.65</v>
      </c>
      <c r="G9" s="146"/>
      <c r="H9" s="147"/>
      <c r="I9" s="148"/>
      <c r="J9" s="149"/>
      <c r="K9" s="149"/>
      <c r="L9" s="150"/>
      <c r="M9" s="151"/>
      <c r="N9" s="142"/>
      <c r="O9" s="147"/>
      <c r="P9" s="147"/>
      <c r="Q9" s="41">
        <f t="shared" ref="Q9:Q19" si="0">F9+H9+K9+N9+P9</f>
        <v>107.65</v>
      </c>
    </row>
    <row r="10" spans="1:17">
      <c r="A10" s="1" t="s">
        <v>4758</v>
      </c>
      <c r="B10" s="1">
        <v>52101090</v>
      </c>
      <c r="C10" s="3" t="s">
        <v>4775</v>
      </c>
      <c r="D10" s="144"/>
      <c r="E10" s="145"/>
      <c r="F10" s="142">
        <f>F9</f>
        <v>107.65</v>
      </c>
      <c r="G10" s="146"/>
      <c r="H10" s="147"/>
      <c r="I10" s="148"/>
      <c r="J10" s="149"/>
      <c r="K10" s="149"/>
      <c r="L10" s="150"/>
      <c r="M10" s="151"/>
      <c r="N10" s="142"/>
      <c r="O10" s="147"/>
      <c r="P10" s="147"/>
      <c r="Q10" s="41">
        <f t="shared" si="0"/>
        <v>107.65</v>
      </c>
    </row>
    <row r="11" spans="1:17">
      <c r="A11" s="1" t="s">
        <v>4758</v>
      </c>
      <c r="B11" s="1">
        <v>52101100</v>
      </c>
      <c r="C11" s="3" t="s">
        <v>4776</v>
      </c>
      <c r="D11" s="144"/>
      <c r="E11" s="145"/>
      <c r="F11" s="142">
        <f>F9</f>
        <v>107.65</v>
      </c>
      <c r="G11" s="146"/>
      <c r="H11" s="147"/>
      <c r="I11" s="148"/>
      <c r="J11" s="149"/>
      <c r="K11" s="149"/>
      <c r="L11" s="150"/>
      <c r="M11" s="151"/>
      <c r="N11" s="142"/>
      <c r="O11" s="147"/>
      <c r="P11" s="147"/>
      <c r="Q11" s="41">
        <f t="shared" si="0"/>
        <v>107.65</v>
      </c>
    </row>
    <row r="12" spans="1:17">
      <c r="A12" s="1" t="s">
        <v>4758</v>
      </c>
      <c r="B12" s="1">
        <v>52101110</v>
      </c>
      <c r="C12" s="3" t="s">
        <v>4777</v>
      </c>
      <c r="D12" s="144"/>
      <c r="E12" s="145"/>
      <c r="F12" s="142">
        <f>F9</f>
        <v>107.65</v>
      </c>
      <c r="G12" s="146"/>
      <c r="H12" s="147"/>
      <c r="I12" s="148"/>
      <c r="J12" s="149"/>
      <c r="K12" s="149"/>
      <c r="L12" s="150"/>
      <c r="M12" s="151"/>
      <c r="N12" s="142"/>
      <c r="O12" s="147"/>
      <c r="P12" s="147"/>
      <c r="Q12" s="41">
        <f t="shared" si="0"/>
        <v>107.65</v>
      </c>
    </row>
    <row r="13" spans="1:17">
      <c r="A13" s="1" t="s">
        <v>4758</v>
      </c>
      <c r="B13" s="1">
        <v>52101120</v>
      </c>
      <c r="C13" s="3" t="s">
        <v>4778</v>
      </c>
      <c r="D13" s="144"/>
      <c r="E13" s="145"/>
      <c r="F13" s="142">
        <f>F9</f>
        <v>107.65</v>
      </c>
      <c r="G13" s="146"/>
      <c r="H13" s="147"/>
      <c r="I13" s="148"/>
      <c r="J13" s="149"/>
      <c r="K13" s="149"/>
      <c r="L13" s="150"/>
      <c r="M13" s="151"/>
      <c r="N13" s="142"/>
      <c r="O13" s="147"/>
      <c r="P13" s="147"/>
      <c r="Q13" s="41">
        <f t="shared" si="0"/>
        <v>107.65</v>
      </c>
    </row>
    <row r="14" spans="1:17">
      <c r="A14" s="1" t="s">
        <v>4758</v>
      </c>
      <c r="B14" s="1">
        <v>52106021</v>
      </c>
      <c r="C14" s="3" t="s">
        <v>4779</v>
      </c>
      <c r="D14" s="144"/>
      <c r="E14" s="145"/>
      <c r="F14" s="142">
        <f>'Parâmetro - Portes e Uco'!M2</f>
        <v>112.35</v>
      </c>
      <c r="G14" s="146"/>
      <c r="H14" s="147"/>
      <c r="I14" s="148"/>
      <c r="J14" s="149"/>
      <c r="K14" s="149"/>
      <c r="L14" s="150"/>
      <c r="M14" s="151"/>
      <c r="N14" s="142"/>
      <c r="O14" s="147"/>
      <c r="P14" s="147"/>
      <c r="Q14" s="41">
        <f t="shared" si="0"/>
        <v>112.35</v>
      </c>
    </row>
    <row r="15" spans="1:17">
      <c r="A15" s="1" t="s">
        <v>4758</v>
      </c>
      <c r="B15" s="1">
        <v>50000616</v>
      </c>
      <c r="C15" s="3" t="s">
        <v>4780</v>
      </c>
      <c r="D15" s="144"/>
      <c r="E15" s="145"/>
      <c r="F15" s="142">
        <f>'Parâmetro - Portes e Uco'!M3</f>
        <v>71.05</v>
      </c>
      <c r="G15" s="146"/>
      <c r="H15" s="147"/>
      <c r="I15" s="148"/>
      <c r="J15" s="149"/>
      <c r="K15" s="149"/>
      <c r="L15" s="150"/>
      <c r="M15" s="151"/>
      <c r="N15" s="142"/>
      <c r="O15" s="147"/>
      <c r="P15" s="147"/>
      <c r="Q15" s="41">
        <f t="shared" si="0"/>
        <v>71.05</v>
      </c>
    </row>
    <row r="16" spans="1:17">
      <c r="A16" s="1" t="s">
        <v>4758</v>
      </c>
      <c r="B16" s="1">
        <v>50000632</v>
      </c>
      <c r="C16" s="3" t="s">
        <v>4781</v>
      </c>
      <c r="D16" s="144"/>
      <c r="E16" s="145"/>
      <c r="F16" s="142">
        <f>F15</f>
        <v>71.05</v>
      </c>
      <c r="G16" s="146"/>
      <c r="H16" s="147"/>
      <c r="I16" s="148"/>
      <c r="J16" s="149"/>
      <c r="K16" s="149"/>
      <c r="L16" s="150"/>
      <c r="M16" s="151"/>
      <c r="N16" s="142"/>
      <c r="O16" s="147"/>
      <c r="P16" s="147"/>
      <c r="Q16" s="41">
        <f t="shared" si="0"/>
        <v>71.05</v>
      </c>
    </row>
    <row r="17" spans="1:17">
      <c r="A17" s="1" t="s">
        <v>4758</v>
      </c>
      <c r="B17" s="1">
        <v>50000080</v>
      </c>
      <c r="C17" s="3" t="s">
        <v>4782</v>
      </c>
      <c r="D17" s="144"/>
      <c r="E17" s="145"/>
      <c r="F17" s="142">
        <f>F15</f>
        <v>71.05</v>
      </c>
      <c r="G17" s="146"/>
      <c r="H17" s="147"/>
      <c r="I17" s="148"/>
      <c r="J17" s="149"/>
      <c r="K17" s="149"/>
      <c r="L17" s="150"/>
      <c r="M17" s="151"/>
      <c r="N17" s="142"/>
      <c r="O17" s="147"/>
      <c r="P17" s="147"/>
      <c r="Q17" s="41">
        <f t="shared" si="0"/>
        <v>71.05</v>
      </c>
    </row>
    <row r="18" spans="1:17">
      <c r="A18" s="1" t="s">
        <v>4758</v>
      </c>
      <c r="B18" s="1">
        <v>50000101</v>
      </c>
      <c r="C18" s="3" t="s">
        <v>4783</v>
      </c>
      <c r="D18" s="144"/>
      <c r="E18" s="145"/>
      <c r="F18" s="142">
        <f>F15</f>
        <v>71.05</v>
      </c>
      <c r="G18" s="146"/>
      <c r="H18" s="147"/>
      <c r="I18" s="148"/>
      <c r="J18" s="149"/>
      <c r="K18" s="149"/>
      <c r="L18" s="150"/>
      <c r="M18" s="151"/>
      <c r="N18" s="142"/>
      <c r="O18" s="147"/>
      <c r="P18" s="147"/>
      <c r="Q18" s="41">
        <f t="shared" si="0"/>
        <v>71.05</v>
      </c>
    </row>
    <row r="19" spans="1:17">
      <c r="A19" s="1" t="s">
        <v>4758</v>
      </c>
      <c r="B19" s="1">
        <v>52101074</v>
      </c>
      <c r="C19" s="3" t="s">
        <v>4784</v>
      </c>
      <c r="D19" s="144"/>
      <c r="E19" s="145"/>
      <c r="F19" s="142">
        <f>F15</f>
        <v>71.05</v>
      </c>
      <c r="G19" s="146"/>
      <c r="H19" s="147"/>
      <c r="I19" s="148"/>
      <c r="J19" s="149"/>
      <c r="K19" s="149"/>
      <c r="L19" s="150"/>
      <c r="M19" s="151"/>
      <c r="N19" s="142"/>
      <c r="O19" s="147"/>
      <c r="P19" s="147"/>
      <c r="Q19" s="41">
        <f t="shared" si="0"/>
        <v>71.05</v>
      </c>
    </row>
    <row r="20" spans="1:17">
      <c r="A20" s="3"/>
      <c r="B20" s="135">
        <v>10101993</v>
      </c>
      <c r="C20" s="263" t="s">
        <v>3750</v>
      </c>
      <c r="D20" s="264"/>
      <c r="E20" s="264"/>
      <c r="F20" s="264"/>
      <c r="G20" s="264"/>
      <c r="H20" s="264"/>
      <c r="I20" s="264"/>
      <c r="J20" s="264"/>
      <c r="K20" s="264"/>
      <c r="L20" s="264"/>
      <c r="M20" s="264"/>
      <c r="N20" s="264"/>
      <c r="O20" s="264"/>
      <c r="P20" s="264"/>
      <c r="Q20" s="265"/>
    </row>
    <row r="21" spans="1:17">
      <c r="A21" s="3"/>
      <c r="B21" s="259" t="s">
        <v>3747</v>
      </c>
      <c r="C21" s="260"/>
      <c r="D21" s="260"/>
      <c r="E21" s="260"/>
      <c r="F21" s="260"/>
      <c r="G21" s="260"/>
      <c r="H21" s="260"/>
      <c r="I21" s="260"/>
      <c r="J21" s="260"/>
      <c r="K21" s="260"/>
      <c r="L21" s="260"/>
      <c r="M21" s="260"/>
      <c r="N21" s="260"/>
      <c r="O21" s="260"/>
      <c r="P21" s="260"/>
      <c r="Q21" s="262"/>
    </row>
    <row r="22" spans="1:17">
      <c r="A22" s="3"/>
      <c r="B22" s="259" t="s">
        <v>3748</v>
      </c>
      <c r="C22" s="260"/>
      <c r="D22" s="260"/>
      <c r="E22" s="260"/>
      <c r="F22" s="260"/>
      <c r="G22" s="260"/>
      <c r="H22" s="260"/>
      <c r="I22" s="260"/>
      <c r="J22" s="260"/>
      <c r="K22" s="260"/>
      <c r="L22" s="260"/>
      <c r="M22" s="260"/>
      <c r="N22" s="260"/>
      <c r="O22" s="260"/>
      <c r="P22" s="260"/>
      <c r="Q22" s="262"/>
    </row>
    <row r="23" spans="1:17">
      <c r="A23" s="3"/>
      <c r="B23" s="259" t="s">
        <v>3749</v>
      </c>
      <c r="C23" s="260"/>
      <c r="D23" s="260"/>
      <c r="E23" s="260"/>
      <c r="F23" s="260"/>
      <c r="G23" s="260"/>
      <c r="H23" s="260"/>
      <c r="I23" s="260"/>
      <c r="J23" s="260"/>
      <c r="K23" s="260"/>
      <c r="L23" s="260"/>
      <c r="M23" s="260"/>
      <c r="N23" s="260"/>
      <c r="O23" s="260"/>
      <c r="P23" s="260"/>
      <c r="Q23" s="262"/>
    </row>
    <row r="24" spans="1:17">
      <c r="A24" s="3"/>
      <c r="B24" s="259" t="s">
        <v>4097</v>
      </c>
      <c r="C24" s="260"/>
      <c r="D24" s="260"/>
      <c r="E24" s="260"/>
      <c r="F24" s="260"/>
      <c r="G24" s="260"/>
      <c r="H24" s="260"/>
      <c r="I24" s="260"/>
      <c r="J24" s="260"/>
      <c r="K24" s="260"/>
      <c r="L24" s="260"/>
      <c r="M24" s="260"/>
      <c r="N24" s="260"/>
      <c r="O24" s="260"/>
      <c r="P24" s="260"/>
      <c r="Q24" s="262"/>
    </row>
    <row r="25" spans="1:17">
      <c r="A25" s="3"/>
      <c r="B25" s="259" t="s">
        <v>4098</v>
      </c>
      <c r="C25" s="260"/>
      <c r="D25" s="260"/>
      <c r="E25" s="260"/>
      <c r="F25" s="260"/>
      <c r="G25" s="260"/>
      <c r="H25" s="260"/>
      <c r="I25" s="260"/>
      <c r="J25" s="260"/>
      <c r="K25" s="260"/>
      <c r="L25" s="260"/>
      <c r="M25" s="260"/>
      <c r="N25" s="260"/>
      <c r="O25" s="260"/>
      <c r="P25" s="260"/>
      <c r="Q25" s="262"/>
    </row>
    <row r="26" spans="1:17">
      <c r="A26" s="3"/>
      <c r="B26" s="259" t="s">
        <v>4099</v>
      </c>
      <c r="C26" s="260"/>
      <c r="D26" s="260"/>
      <c r="E26" s="260"/>
      <c r="F26" s="260"/>
      <c r="G26" s="260"/>
      <c r="H26" s="260"/>
      <c r="I26" s="260"/>
      <c r="J26" s="260"/>
      <c r="K26" s="260"/>
      <c r="L26" s="260"/>
      <c r="M26" s="260"/>
      <c r="N26" s="260"/>
      <c r="O26" s="260"/>
      <c r="P26" s="260"/>
      <c r="Q26" s="262"/>
    </row>
    <row r="27" spans="1:17">
      <c r="A27" s="3"/>
      <c r="B27" s="259" t="s">
        <v>4100</v>
      </c>
      <c r="C27" s="260"/>
      <c r="D27" s="260"/>
      <c r="E27" s="260"/>
      <c r="F27" s="260"/>
      <c r="G27" s="260"/>
      <c r="H27" s="260"/>
      <c r="I27" s="260"/>
      <c r="J27" s="260"/>
      <c r="K27" s="260"/>
      <c r="L27" s="260"/>
      <c r="M27" s="260"/>
      <c r="N27" s="260"/>
      <c r="O27" s="260"/>
      <c r="P27" s="260"/>
      <c r="Q27" s="262"/>
    </row>
    <row r="28" spans="1:17">
      <c r="A28" s="3"/>
      <c r="B28" s="259" t="s">
        <v>4101</v>
      </c>
      <c r="C28" s="260"/>
      <c r="D28" s="260"/>
      <c r="E28" s="260"/>
      <c r="F28" s="260"/>
      <c r="G28" s="260"/>
      <c r="H28" s="260"/>
      <c r="I28" s="260"/>
      <c r="J28" s="260"/>
      <c r="K28" s="260"/>
      <c r="L28" s="260"/>
      <c r="M28" s="260"/>
      <c r="N28" s="260"/>
      <c r="O28" s="260"/>
      <c r="P28" s="260"/>
      <c r="Q28" s="262"/>
    </row>
    <row r="29" spans="1:17">
      <c r="A29" s="3"/>
      <c r="B29" s="135">
        <v>10102000</v>
      </c>
      <c r="C29" s="263" t="s">
        <v>4102</v>
      </c>
      <c r="D29" s="264"/>
      <c r="E29" s="264"/>
      <c r="F29" s="264"/>
      <c r="G29" s="264"/>
      <c r="H29" s="264"/>
      <c r="I29" s="264"/>
      <c r="J29" s="264"/>
      <c r="K29" s="264"/>
      <c r="L29" s="264"/>
      <c r="M29" s="264"/>
      <c r="N29" s="264"/>
      <c r="O29" s="264"/>
      <c r="P29" s="264"/>
      <c r="Q29" s="265"/>
    </row>
    <row r="30" spans="1:17">
      <c r="A30" s="1" t="s">
        <v>4760</v>
      </c>
      <c r="B30" s="1">
        <v>10102019</v>
      </c>
      <c r="C30" s="3" t="s">
        <v>13</v>
      </c>
      <c r="D30" s="4" t="s">
        <v>3672</v>
      </c>
      <c r="E30" s="7"/>
      <c r="F30" s="8">
        <f>VLOOKUP(D30,'Parâmetro - Portes e Uco'!$A$8:$C$49,3,0)</f>
        <v>53.798472000000004</v>
      </c>
      <c r="G30" s="36"/>
      <c r="H30" s="15"/>
      <c r="I30" s="9"/>
      <c r="J30" s="16">
        <v>0</v>
      </c>
      <c r="K30" s="16"/>
      <c r="L30" s="17"/>
      <c r="M30" s="2"/>
      <c r="N30" s="8"/>
      <c r="O30" s="15">
        <v>0</v>
      </c>
      <c r="P30" s="15"/>
      <c r="Q30" s="41">
        <f>F30+H30+K30+N30+P30</f>
        <v>53.798472000000004</v>
      </c>
    </row>
    <row r="31" spans="1:17">
      <c r="A31" s="3"/>
      <c r="B31" s="135">
        <v>10102990</v>
      </c>
      <c r="C31" s="263" t="s">
        <v>3750</v>
      </c>
      <c r="D31" s="264"/>
      <c r="E31" s="264"/>
      <c r="F31" s="264"/>
      <c r="G31" s="264"/>
      <c r="H31" s="264"/>
      <c r="I31" s="264"/>
      <c r="J31" s="264"/>
      <c r="K31" s="264"/>
      <c r="L31" s="264"/>
      <c r="M31" s="264"/>
      <c r="N31" s="264"/>
      <c r="O31" s="264"/>
      <c r="P31" s="264"/>
      <c r="Q31" s="265"/>
    </row>
    <row r="32" spans="1:17">
      <c r="A32" s="3"/>
      <c r="B32" s="259" t="s">
        <v>3751</v>
      </c>
      <c r="C32" s="260"/>
      <c r="D32" s="260"/>
      <c r="E32" s="260"/>
      <c r="F32" s="260"/>
      <c r="G32" s="260"/>
      <c r="H32" s="260"/>
      <c r="I32" s="260"/>
      <c r="J32" s="260"/>
      <c r="K32" s="260"/>
      <c r="L32" s="260"/>
      <c r="M32" s="260"/>
      <c r="N32" s="260"/>
      <c r="O32" s="260"/>
      <c r="P32" s="260"/>
      <c r="Q32" s="262"/>
    </row>
    <row r="33" spans="1:17">
      <c r="A33" s="3"/>
      <c r="B33" s="135">
        <v>10103007</v>
      </c>
      <c r="C33" s="263" t="s">
        <v>3752</v>
      </c>
      <c r="D33" s="264"/>
      <c r="E33" s="264"/>
      <c r="F33" s="264"/>
      <c r="G33" s="264"/>
      <c r="H33" s="264"/>
      <c r="I33" s="264"/>
      <c r="J33" s="264"/>
      <c r="K33" s="264"/>
      <c r="L33" s="264"/>
      <c r="M33" s="264"/>
      <c r="N33" s="264"/>
      <c r="O33" s="264"/>
      <c r="P33" s="264"/>
      <c r="Q33" s="265"/>
    </row>
    <row r="34" spans="1:17">
      <c r="A34" s="1" t="s">
        <v>4760</v>
      </c>
      <c r="B34" s="1">
        <v>10103015</v>
      </c>
      <c r="C34" s="3" t="s">
        <v>14</v>
      </c>
      <c r="D34" s="4" t="s">
        <v>3673</v>
      </c>
      <c r="E34" s="7"/>
      <c r="F34" s="8">
        <f>VLOOKUP(D34,'Parâmetro - Portes e Uco'!$A$8:$C$49,3,0)</f>
        <v>167.84640600000003</v>
      </c>
      <c r="G34" s="36"/>
      <c r="H34" s="15"/>
      <c r="I34" s="9"/>
      <c r="J34" s="16">
        <v>0</v>
      </c>
      <c r="K34" s="16"/>
      <c r="L34" s="17"/>
      <c r="M34" s="2"/>
      <c r="N34" s="8"/>
      <c r="O34" s="15">
        <v>0</v>
      </c>
      <c r="P34" s="15"/>
      <c r="Q34" s="41">
        <f>F34+H34+K34+N34+P34</f>
        <v>167.84640600000003</v>
      </c>
    </row>
    <row r="35" spans="1:17" ht="22.5">
      <c r="A35" s="1" t="s">
        <v>4760</v>
      </c>
      <c r="B35" s="1">
        <v>10103023</v>
      </c>
      <c r="C35" s="3" t="s">
        <v>16</v>
      </c>
      <c r="D35" s="4" t="s">
        <v>3675</v>
      </c>
      <c r="E35" s="7"/>
      <c r="F35" s="8">
        <f>VLOOKUP(D35,'Parâmetro - Portes e Uco'!$A$8:$C$49,3,0)</f>
        <v>247.04971200000003</v>
      </c>
      <c r="G35" s="36"/>
      <c r="H35" s="15"/>
      <c r="I35" s="9"/>
      <c r="J35" s="16">
        <v>0</v>
      </c>
      <c r="K35" s="16"/>
      <c r="L35" s="17"/>
      <c r="M35" s="2"/>
      <c r="N35" s="8"/>
      <c r="O35" s="15">
        <v>0</v>
      </c>
      <c r="P35" s="15"/>
      <c r="Q35" s="41">
        <f>F35+H35+K35+N35+P35</f>
        <v>247.04971200000003</v>
      </c>
    </row>
    <row r="36" spans="1:17" ht="22.5">
      <c r="A36" s="1" t="s">
        <v>4760</v>
      </c>
      <c r="B36" s="1">
        <v>10103031</v>
      </c>
      <c r="C36" s="3" t="s">
        <v>15</v>
      </c>
      <c r="D36" s="4" t="s">
        <v>3674</v>
      </c>
      <c r="E36" s="7"/>
      <c r="F36" s="8">
        <f>VLOOKUP(D36,'Parâmetro - Portes e Uco'!$A$8:$C$49,3,0)</f>
        <v>287.23149000000001</v>
      </c>
      <c r="G36" s="36"/>
      <c r="H36" s="15"/>
      <c r="I36" s="9"/>
      <c r="J36" s="16">
        <v>0</v>
      </c>
      <c r="K36" s="16"/>
      <c r="L36" s="17"/>
      <c r="M36" s="2"/>
      <c r="N36" s="8"/>
      <c r="O36" s="15">
        <v>0</v>
      </c>
      <c r="P36" s="15"/>
      <c r="Q36" s="41">
        <f>F36+H36+K36+N36+P36</f>
        <v>287.23149000000001</v>
      </c>
    </row>
    <row r="37" spans="1:17">
      <c r="A37" s="3"/>
      <c r="B37" s="135">
        <v>10103996</v>
      </c>
      <c r="C37" s="263" t="s">
        <v>3746</v>
      </c>
      <c r="D37" s="264"/>
      <c r="E37" s="264"/>
      <c r="F37" s="264"/>
      <c r="G37" s="264"/>
      <c r="H37" s="264"/>
      <c r="I37" s="264"/>
      <c r="J37" s="264"/>
      <c r="K37" s="264"/>
      <c r="L37" s="264"/>
      <c r="M37" s="264"/>
      <c r="N37" s="264"/>
      <c r="O37" s="264"/>
      <c r="P37" s="264"/>
      <c r="Q37" s="265"/>
    </row>
    <row r="38" spans="1:17">
      <c r="A38" s="3"/>
      <c r="B38" s="259" t="s">
        <v>3753</v>
      </c>
      <c r="C38" s="260"/>
      <c r="D38" s="260"/>
      <c r="E38" s="260"/>
      <c r="F38" s="260"/>
      <c r="G38" s="260"/>
      <c r="H38" s="260"/>
      <c r="I38" s="260"/>
      <c r="J38" s="260"/>
      <c r="K38" s="260"/>
      <c r="L38" s="260"/>
      <c r="M38" s="260"/>
      <c r="N38" s="260"/>
      <c r="O38" s="260"/>
      <c r="P38" s="260"/>
      <c r="Q38" s="262"/>
    </row>
    <row r="39" spans="1:17">
      <c r="A39" s="3"/>
      <c r="B39" s="259" t="s">
        <v>3754</v>
      </c>
      <c r="C39" s="260"/>
      <c r="D39" s="260"/>
      <c r="E39" s="260"/>
      <c r="F39" s="260"/>
      <c r="G39" s="260"/>
      <c r="H39" s="260"/>
      <c r="I39" s="260"/>
      <c r="J39" s="260"/>
      <c r="K39" s="260"/>
      <c r="L39" s="260"/>
      <c r="M39" s="260"/>
      <c r="N39" s="260"/>
      <c r="O39" s="260"/>
      <c r="P39" s="260"/>
      <c r="Q39" s="262"/>
    </row>
    <row r="40" spans="1:17">
      <c r="A40" s="3"/>
      <c r="B40" s="259" t="s">
        <v>3755</v>
      </c>
      <c r="C40" s="260"/>
      <c r="D40" s="260"/>
      <c r="E40" s="260"/>
      <c r="F40" s="260"/>
      <c r="G40" s="260"/>
      <c r="H40" s="260"/>
      <c r="I40" s="260"/>
      <c r="J40" s="260"/>
      <c r="K40" s="260"/>
      <c r="L40" s="260"/>
      <c r="M40" s="260"/>
      <c r="N40" s="260"/>
      <c r="O40" s="260"/>
      <c r="P40" s="260"/>
      <c r="Q40" s="262"/>
    </row>
    <row r="41" spans="1:17">
      <c r="A41" s="3"/>
      <c r="B41" s="259" t="s">
        <v>3756</v>
      </c>
      <c r="C41" s="260"/>
      <c r="D41" s="260"/>
      <c r="E41" s="260"/>
      <c r="F41" s="260"/>
      <c r="G41" s="260"/>
      <c r="H41" s="260"/>
      <c r="I41" s="260"/>
      <c r="J41" s="260"/>
      <c r="K41" s="260"/>
      <c r="L41" s="260"/>
      <c r="M41" s="260"/>
      <c r="N41" s="260"/>
      <c r="O41" s="260"/>
      <c r="P41" s="260"/>
      <c r="Q41" s="262"/>
    </row>
    <row r="42" spans="1:17">
      <c r="A42" s="3"/>
      <c r="B42" s="259" t="s">
        <v>3757</v>
      </c>
      <c r="C42" s="260"/>
      <c r="D42" s="260"/>
      <c r="E42" s="260"/>
      <c r="F42" s="260"/>
      <c r="G42" s="260"/>
      <c r="H42" s="260"/>
      <c r="I42" s="260"/>
      <c r="J42" s="260"/>
      <c r="K42" s="260"/>
      <c r="L42" s="260"/>
      <c r="M42" s="260"/>
      <c r="N42" s="260"/>
      <c r="O42" s="260"/>
      <c r="P42" s="260"/>
      <c r="Q42" s="262"/>
    </row>
    <row r="43" spans="1:17">
      <c r="A43" s="3"/>
      <c r="B43" s="135">
        <v>10104003</v>
      </c>
      <c r="C43" s="263" t="s">
        <v>3758</v>
      </c>
      <c r="D43" s="264"/>
      <c r="E43" s="264"/>
      <c r="F43" s="264"/>
      <c r="G43" s="264"/>
      <c r="H43" s="264"/>
      <c r="I43" s="264"/>
      <c r="J43" s="264"/>
      <c r="K43" s="264"/>
      <c r="L43" s="264"/>
      <c r="M43" s="264"/>
      <c r="N43" s="264"/>
      <c r="O43" s="264"/>
      <c r="P43" s="264"/>
      <c r="Q43" s="265"/>
    </row>
    <row r="44" spans="1:17" ht="22.5">
      <c r="A44" s="1" t="s">
        <v>4760</v>
      </c>
      <c r="B44" s="1">
        <v>10104011</v>
      </c>
      <c r="C44" s="3" t="s">
        <v>17</v>
      </c>
      <c r="D44" s="4" t="s">
        <v>3670</v>
      </c>
      <c r="E44" s="7"/>
      <c r="F44" s="8">
        <f>VLOOKUP(D44,'Parâmetro - Portes e Uco'!$A$8:$C$49,3,0)</f>
        <v>70.914480000000012</v>
      </c>
      <c r="G44" s="36"/>
      <c r="H44" s="15"/>
      <c r="I44" s="9"/>
      <c r="J44" s="16">
        <v>0</v>
      </c>
      <c r="K44" s="16"/>
      <c r="L44" s="17"/>
      <c r="M44" s="2"/>
      <c r="N44" s="8"/>
      <c r="O44" s="15">
        <v>0</v>
      </c>
      <c r="P44" s="15"/>
      <c r="Q44" s="41">
        <f>F44+H44+K44+N44+P44</f>
        <v>70.914480000000012</v>
      </c>
    </row>
    <row r="45" spans="1:17" ht="22.5">
      <c r="A45" s="1" t="s">
        <v>4760</v>
      </c>
      <c r="B45" s="1">
        <v>10104020</v>
      </c>
      <c r="C45" s="3" t="s">
        <v>18</v>
      </c>
      <c r="D45" s="4" t="s">
        <v>3673</v>
      </c>
      <c r="E45" s="7"/>
      <c r="F45" s="8">
        <f>VLOOKUP(D45,'Parâmetro - Portes e Uco'!$A$8:$C$49,3,0)</f>
        <v>167.84640600000003</v>
      </c>
      <c r="G45" s="36"/>
      <c r="H45" s="15"/>
      <c r="I45" s="9"/>
      <c r="J45" s="16">
        <v>0</v>
      </c>
      <c r="K45" s="16"/>
      <c r="L45" s="17"/>
      <c r="M45" s="2"/>
      <c r="N45" s="8"/>
      <c r="O45" s="15">
        <v>0</v>
      </c>
      <c r="P45" s="15"/>
      <c r="Q45" s="41">
        <f>F45+H45+K45+N45+P45</f>
        <v>167.84640600000003</v>
      </c>
    </row>
    <row r="46" spans="1:17">
      <c r="A46" s="3"/>
      <c r="B46" s="135">
        <v>10104992</v>
      </c>
      <c r="C46" s="263" t="s">
        <v>3746</v>
      </c>
      <c r="D46" s="264"/>
      <c r="E46" s="264"/>
      <c r="F46" s="264"/>
      <c r="G46" s="264"/>
      <c r="H46" s="264"/>
      <c r="I46" s="264"/>
      <c r="J46" s="264"/>
      <c r="K46" s="264"/>
      <c r="L46" s="264"/>
      <c r="M46" s="264"/>
      <c r="N46" s="264"/>
      <c r="O46" s="264"/>
      <c r="P46" s="264"/>
      <c r="Q46" s="265"/>
    </row>
    <row r="47" spans="1:17">
      <c r="A47" s="3"/>
      <c r="B47" s="259" t="s">
        <v>4103</v>
      </c>
      <c r="C47" s="260"/>
      <c r="D47" s="260"/>
      <c r="E47" s="260"/>
      <c r="F47" s="260"/>
      <c r="G47" s="260"/>
      <c r="H47" s="260"/>
      <c r="I47" s="260"/>
      <c r="J47" s="260"/>
      <c r="K47" s="260"/>
      <c r="L47" s="260"/>
      <c r="M47" s="260"/>
      <c r="N47" s="260"/>
      <c r="O47" s="260"/>
      <c r="P47" s="260"/>
      <c r="Q47" s="262"/>
    </row>
    <row r="48" spans="1:17">
      <c r="A48" s="3"/>
      <c r="B48" s="259" t="s">
        <v>4104</v>
      </c>
      <c r="C48" s="260"/>
      <c r="D48" s="260"/>
      <c r="E48" s="260"/>
      <c r="F48" s="260"/>
      <c r="G48" s="260"/>
      <c r="H48" s="260"/>
      <c r="I48" s="260"/>
      <c r="J48" s="260"/>
      <c r="K48" s="260"/>
      <c r="L48" s="260"/>
      <c r="M48" s="260"/>
      <c r="N48" s="260"/>
      <c r="O48" s="260"/>
      <c r="P48" s="260"/>
      <c r="Q48" s="262"/>
    </row>
    <row r="49" spans="1:17">
      <c r="A49" s="3"/>
      <c r="B49" s="259" t="s">
        <v>4105</v>
      </c>
      <c r="C49" s="260"/>
      <c r="D49" s="260"/>
      <c r="E49" s="260"/>
      <c r="F49" s="260"/>
      <c r="G49" s="260"/>
      <c r="H49" s="260"/>
      <c r="I49" s="260"/>
      <c r="J49" s="260"/>
      <c r="K49" s="260"/>
      <c r="L49" s="260"/>
      <c r="M49" s="260"/>
      <c r="N49" s="260"/>
      <c r="O49" s="260"/>
      <c r="P49" s="260"/>
      <c r="Q49" s="262"/>
    </row>
    <row r="50" spans="1:17">
      <c r="A50" s="3"/>
      <c r="B50" s="259" t="s">
        <v>4106</v>
      </c>
      <c r="C50" s="260"/>
      <c r="D50" s="260"/>
      <c r="E50" s="260"/>
      <c r="F50" s="260"/>
      <c r="G50" s="260"/>
      <c r="H50" s="260"/>
      <c r="I50" s="260"/>
      <c r="J50" s="260"/>
      <c r="K50" s="260"/>
      <c r="L50" s="260"/>
      <c r="M50" s="260"/>
      <c r="N50" s="260"/>
      <c r="O50" s="260"/>
      <c r="P50" s="260"/>
      <c r="Q50" s="262"/>
    </row>
    <row r="51" spans="1:17">
      <c r="A51" s="3"/>
      <c r="B51" s="135">
        <v>10105000</v>
      </c>
      <c r="C51" s="263" t="s">
        <v>3759</v>
      </c>
      <c r="D51" s="264"/>
      <c r="E51" s="264"/>
      <c r="F51" s="264"/>
      <c r="G51" s="264"/>
      <c r="H51" s="264"/>
      <c r="I51" s="264"/>
      <c r="J51" s="264"/>
      <c r="K51" s="264"/>
      <c r="L51" s="264"/>
      <c r="M51" s="264"/>
      <c r="N51" s="264"/>
      <c r="O51" s="264"/>
      <c r="P51" s="264"/>
      <c r="Q51" s="265"/>
    </row>
    <row r="52" spans="1:17" ht="22.5">
      <c r="A52" s="1" t="s">
        <v>4760</v>
      </c>
      <c r="B52" s="1">
        <v>10105034</v>
      </c>
      <c r="C52" s="3" t="s">
        <v>20</v>
      </c>
      <c r="D52" s="4" t="s">
        <v>3673</v>
      </c>
      <c r="E52" s="7"/>
      <c r="F52" s="8">
        <f>VLOOKUP(D52,'Parâmetro - Portes e Uco'!$A$8:$C$49,3,0)</f>
        <v>167.84640600000003</v>
      </c>
      <c r="G52" s="36"/>
      <c r="H52" s="15"/>
      <c r="I52" s="9"/>
      <c r="J52" s="16">
        <v>0</v>
      </c>
      <c r="K52" s="16"/>
      <c r="L52" s="17"/>
      <c r="M52" s="2"/>
      <c r="N52" s="8"/>
      <c r="O52" s="15">
        <v>0</v>
      </c>
      <c r="P52" s="15"/>
      <c r="Q52" s="41">
        <f>F52+H52+K52+N52+P52</f>
        <v>167.84640600000003</v>
      </c>
    </row>
    <row r="53" spans="1:17" ht="33.75">
      <c r="A53" s="1" t="s">
        <v>4760</v>
      </c>
      <c r="B53" s="1">
        <v>10105042</v>
      </c>
      <c r="C53" s="3" t="s">
        <v>21</v>
      </c>
      <c r="D53" s="4" t="s">
        <v>3670</v>
      </c>
      <c r="E53" s="7"/>
      <c r="F53" s="8">
        <f>VLOOKUP(D53,'Parâmetro - Portes e Uco'!$A$8:$C$49,3,0)</f>
        <v>70.914480000000012</v>
      </c>
      <c r="G53" s="36"/>
      <c r="H53" s="15"/>
      <c r="I53" s="9"/>
      <c r="J53" s="16">
        <v>0</v>
      </c>
      <c r="K53" s="16"/>
      <c r="L53" s="17"/>
      <c r="M53" s="2"/>
      <c r="N53" s="8"/>
      <c r="O53" s="15">
        <v>0</v>
      </c>
      <c r="P53" s="15"/>
      <c r="Q53" s="41">
        <f>F53+H53+K53+N53+P53</f>
        <v>70.914480000000012</v>
      </c>
    </row>
    <row r="54" spans="1:17" ht="33.75">
      <c r="A54" s="1" t="s">
        <v>4760</v>
      </c>
      <c r="B54" s="1">
        <v>10105077</v>
      </c>
      <c r="C54" s="3" t="s">
        <v>19</v>
      </c>
      <c r="D54" s="4" t="s">
        <v>3670</v>
      </c>
      <c r="E54" s="7"/>
      <c r="F54" s="8">
        <f>VLOOKUP(D54,'Parâmetro - Portes e Uco'!$A$8:$C$49,3,0)</f>
        <v>70.914480000000012</v>
      </c>
      <c r="G54" s="36"/>
      <c r="H54" s="15"/>
      <c r="I54" s="9"/>
      <c r="J54" s="16">
        <v>0</v>
      </c>
      <c r="K54" s="16"/>
      <c r="L54" s="17"/>
      <c r="M54" s="2"/>
      <c r="N54" s="8"/>
      <c r="O54" s="15">
        <v>0</v>
      </c>
      <c r="P54" s="15"/>
      <c r="Q54" s="41">
        <f>F54+H54+K54+N54+P54</f>
        <v>70.914480000000012</v>
      </c>
    </row>
    <row r="55" spans="1:17">
      <c r="A55" s="3"/>
      <c r="B55" s="135">
        <v>10106006</v>
      </c>
      <c r="C55" s="263" t="s">
        <v>3760</v>
      </c>
      <c r="D55" s="264"/>
      <c r="E55" s="264"/>
      <c r="F55" s="264"/>
      <c r="G55" s="264"/>
      <c r="H55" s="264"/>
      <c r="I55" s="264"/>
      <c r="J55" s="264"/>
      <c r="K55" s="264"/>
      <c r="L55" s="264"/>
      <c r="M55" s="264"/>
      <c r="N55" s="264"/>
      <c r="O55" s="264"/>
      <c r="P55" s="264"/>
      <c r="Q55" s="265"/>
    </row>
    <row r="56" spans="1:17">
      <c r="A56" s="1" t="s">
        <v>4760</v>
      </c>
      <c r="B56" s="1">
        <v>10106014</v>
      </c>
      <c r="C56" s="3" t="s">
        <v>22</v>
      </c>
      <c r="D56" s="4" t="s">
        <v>3676</v>
      </c>
      <c r="E56" s="7"/>
      <c r="F56" s="8">
        <f>VLOOKUP(D56,'Parâmetro - Portes e Uco'!$A$8:$C$49,3,0)</f>
        <v>199.76720399999999</v>
      </c>
      <c r="G56" s="36"/>
      <c r="H56" s="15"/>
      <c r="I56" s="9"/>
      <c r="J56" s="16">
        <v>0</v>
      </c>
      <c r="K56" s="16"/>
      <c r="L56" s="17"/>
      <c r="M56" s="2"/>
      <c r="N56" s="8"/>
      <c r="O56" s="15">
        <v>0</v>
      </c>
      <c r="P56" s="15"/>
      <c r="Q56" s="41">
        <f>F56+H56+K56+N56+P56</f>
        <v>199.76720399999999</v>
      </c>
    </row>
    <row r="57" spans="1:17">
      <c r="A57" s="1" t="s">
        <v>4760</v>
      </c>
      <c r="B57" s="1">
        <v>10106030</v>
      </c>
      <c r="C57" s="3" t="s">
        <v>24</v>
      </c>
      <c r="D57" s="4" t="s">
        <v>3678</v>
      </c>
      <c r="E57" s="7"/>
      <c r="F57" s="8">
        <f>VLOOKUP(D57,'Parâmetro - Portes e Uco'!$A$8:$C$49,3,0)</f>
        <v>40.348854000000003</v>
      </c>
      <c r="G57" s="36"/>
      <c r="H57" s="15"/>
      <c r="I57" s="9"/>
      <c r="J57" s="16">
        <v>0</v>
      </c>
      <c r="K57" s="16"/>
      <c r="L57" s="17"/>
      <c r="M57" s="2"/>
      <c r="N57" s="8"/>
      <c r="O57" s="15">
        <v>0</v>
      </c>
      <c r="P57" s="15"/>
      <c r="Q57" s="41">
        <f>F57+H57+K57+N57+P57</f>
        <v>40.348854000000003</v>
      </c>
    </row>
    <row r="58" spans="1:17">
      <c r="A58" s="1" t="s">
        <v>4760</v>
      </c>
      <c r="B58" s="1">
        <v>10106049</v>
      </c>
      <c r="C58" s="3" t="s">
        <v>25</v>
      </c>
      <c r="D58" s="4" t="s">
        <v>3670</v>
      </c>
      <c r="E58" s="7"/>
      <c r="F58" s="8">
        <f>VLOOKUP(D58,'Parâmetro - Portes e Uco'!$A$8:$C$49,3,0)</f>
        <v>70.914480000000012</v>
      </c>
      <c r="G58" s="36"/>
      <c r="H58" s="15"/>
      <c r="I58" s="9"/>
      <c r="J58" s="16">
        <v>0</v>
      </c>
      <c r="K58" s="16"/>
      <c r="L58" s="17"/>
      <c r="M58" s="2"/>
      <c r="N58" s="8"/>
      <c r="O58" s="15">
        <v>0</v>
      </c>
      <c r="P58" s="15"/>
      <c r="Q58" s="41">
        <f>F58+H58+K58+N58+P58</f>
        <v>70.914480000000012</v>
      </c>
    </row>
    <row r="59" spans="1:17" ht="22.5">
      <c r="A59" s="1" t="s">
        <v>4758</v>
      </c>
      <c r="B59" s="1">
        <v>10106090</v>
      </c>
      <c r="C59" s="3" t="s">
        <v>4060</v>
      </c>
      <c r="D59" s="4" t="s">
        <v>3670</v>
      </c>
      <c r="E59" s="7"/>
      <c r="F59" s="8">
        <f>VLOOKUP(D59,'Parâmetro - Portes e Uco'!$A$8:$C$49,3,0)</f>
        <v>70.914480000000012</v>
      </c>
      <c r="G59" s="36"/>
      <c r="H59" s="15"/>
      <c r="I59" s="9"/>
      <c r="J59" s="16">
        <v>0</v>
      </c>
      <c r="K59" s="16"/>
      <c r="L59" s="17"/>
      <c r="M59" s="2"/>
      <c r="N59" s="8"/>
      <c r="O59" s="15" t="s">
        <v>3721</v>
      </c>
      <c r="P59" s="15"/>
      <c r="Q59" s="41">
        <f>F59+H59+K59+N59+P59</f>
        <v>70.914480000000012</v>
      </c>
    </row>
    <row r="60" spans="1:17">
      <c r="A60" s="1" t="s">
        <v>4760</v>
      </c>
      <c r="B60" s="1">
        <v>10106146</v>
      </c>
      <c r="C60" s="3" t="s">
        <v>23</v>
      </c>
      <c r="D60" s="4" t="s">
        <v>3677</v>
      </c>
      <c r="E60" s="7"/>
      <c r="F60" s="8">
        <f>VLOOKUP(D60,'Parâmetro - Portes e Uco'!$A$8:$C$49,3,0)</f>
        <v>146.53493400000002</v>
      </c>
      <c r="G60" s="36"/>
      <c r="H60" s="15"/>
      <c r="I60" s="9"/>
      <c r="J60" s="16">
        <v>0</v>
      </c>
      <c r="K60" s="16"/>
      <c r="L60" s="17"/>
      <c r="M60" s="2"/>
      <c r="N60" s="8"/>
      <c r="O60" s="15">
        <v>0</v>
      </c>
      <c r="P60" s="15"/>
      <c r="Q60" s="41">
        <f>F60+H60+K60+N60+P60</f>
        <v>146.53493400000002</v>
      </c>
    </row>
    <row r="61" spans="1:17">
      <c r="A61" s="3"/>
      <c r="B61" s="135">
        <v>10106995</v>
      </c>
      <c r="C61" s="263" t="s">
        <v>3746</v>
      </c>
      <c r="D61" s="264"/>
      <c r="E61" s="264"/>
      <c r="F61" s="264"/>
      <c r="G61" s="264"/>
      <c r="H61" s="264"/>
      <c r="I61" s="264"/>
      <c r="J61" s="264"/>
      <c r="K61" s="264"/>
      <c r="L61" s="264"/>
      <c r="M61" s="264"/>
      <c r="N61" s="264"/>
      <c r="O61" s="264"/>
      <c r="P61" s="264"/>
      <c r="Q61" s="265"/>
    </row>
    <row r="62" spans="1:17">
      <c r="A62" s="3"/>
      <c r="B62" s="259" t="s">
        <v>4107</v>
      </c>
      <c r="C62" s="260"/>
      <c r="D62" s="260"/>
      <c r="E62" s="260"/>
      <c r="F62" s="260"/>
      <c r="G62" s="260"/>
      <c r="H62" s="260"/>
      <c r="I62" s="260"/>
      <c r="J62" s="260"/>
      <c r="K62" s="260"/>
      <c r="L62" s="260"/>
      <c r="M62" s="260"/>
      <c r="N62" s="260"/>
      <c r="O62" s="260"/>
      <c r="P62" s="260"/>
      <c r="Q62" s="262"/>
    </row>
    <row r="63" spans="1:17">
      <c r="A63" s="3"/>
      <c r="B63" s="259" t="s">
        <v>4108</v>
      </c>
      <c r="C63" s="260"/>
      <c r="D63" s="260"/>
      <c r="E63" s="260"/>
      <c r="F63" s="260"/>
      <c r="G63" s="260"/>
      <c r="H63" s="260"/>
      <c r="I63" s="260"/>
      <c r="J63" s="260"/>
      <c r="K63" s="260"/>
      <c r="L63" s="260"/>
      <c r="M63" s="260"/>
      <c r="N63" s="260"/>
      <c r="O63" s="260"/>
      <c r="P63" s="260"/>
      <c r="Q63" s="262"/>
    </row>
    <row r="64" spans="1:17">
      <c r="A64" s="3"/>
      <c r="B64" s="259" t="s">
        <v>4109</v>
      </c>
      <c r="C64" s="260"/>
      <c r="D64" s="260"/>
      <c r="E64" s="260"/>
      <c r="F64" s="260"/>
      <c r="G64" s="260"/>
      <c r="H64" s="260"/>
      <c r="I64" s="260"/>
      <c r="J64" s="260"/>
      <c r="K64" s="260"/>
      <c r="L64" s="260"/>
      <c r="M64" s="260"/>
      <c r="N64" s="260"/>
      <c r="O64" s="260"/>
      <c r="P64" s="260"/>
      <c r="Q64" s="262"/>
    </row>
    <row r="65" spans="1:17">
      <c r="A65" s="3"/>
      <c r="B65" s="259" t="s">
        <v>4110</v>
      </c>
      <c r="C65" s="260"/>
      <c r="D65" s="260"/>
      <c r="E65" s="260"/>
      <c r="F65" s="260"/>
      <c r="G65" s="260"/>
      <c r="H65" s="260"/>
      <c r="I65" s="260"/>
      <c r="J65" s="260"/>
      <c r="K65" s="260"/>
      <c r="L65" s="260"/>
      <c r="M65" s="260"/>
      <c r="N65" s="260"/>
      <c r="O65" s="260"/>
      <c r="P65" s="260"/>
      <c r="Q65" s="262"/>
    </row>
    <row r="66" spans="1:17">
      <c r="A66" s="3"/>
      <c r="B66" s="259" t="s">
        <v>4111</v>
      </c>
      <c r="C66" s="260"/>
      <c r="D66" s="260"/>
      <c r="E66" s="260"/>
      <c r="F66" s="260"/>
      <c r="G66" s="260"/>
      <c r="H66" s="260"/>
      <c r="I66" s="260"/>
      <c r="J66" s="260"/>
      <c r="K66" s="260"/>
      <c r="L66" s="260"/>
      <c r="M66" s="260"/>
      <c r="N66" s="260"/>
      <c r="O66" s="260"/>
      <c r="P66" s="260"/>
      <c r="Q66" s="262"/>
    </row>
    <row r="67" spans="1:17">
      <c r="A67" s="3"/>
      <c r="B67" s="270" t="s">
        <v>4112</v>
      </c>
      <c r="C67" s="271"/>
      <c r="D67" s="271"/>
      <c r="E67" s="271"/>
      <c r="F67" s="271"/>
      <c r="G67" s="271"/>
      <c r="H67" s="271"/>
      <c r="I67" s="271"/>
      <c r="J67" s="271"/>
      <c r="K67" s="271"/>
      <c r="L67" s="271"/>
      <c r="M67" s="271"/>
      <c r="N67" s="271"/>
      <c r="O67" s="271"/>
      <c r="P67" s="271"/>
      <c r="Q67" s="286"/>
    </row>
    <row r="68" spans="1:17">
      <c r="A68" s="3"/>
      <c r="B68" s="259" t="s">
        <v>4113</v>
      </c>
      <c r="C68" s="260"/>
      <c r="D68" s="260"/>
      <c r="E68" s="260"/>
      <c r="F68" s="260"/>
      <c r="G68" s="260"/>
      <c r="H68" s="260"/>
      <c r="I68" s="260"/>
      <c r="J68" s="260"/>
      <c r="K68" s="260"/>
      <c r="L68" s="260"/>
      <c r="M68" s="260"/>
      <c r="N68" s="260"/>
      <c r="O68" s="260"/>
      <c r="P68" s="260"/>
      <c r="Q68" s="262"/>
    </row>
    <row r="69" spans="1:17">
      <c r="A69" s="3"/>
      <c r="B69" s="259" t="s">
        <v>4114</v>
      </c>
      <c r="C69" s="260"/>
      <c r="D69" s="260"/>
      <c r="E69" s="260"/>
      <c r="F69" s="260"/>
      <c r="G69" s="260"/>
      <c r="H69" s="260"/>
      <c r="I69" s="260"/>
      <c r="J69" s="260"/>
      <c r="K69" s="260"/>
      <c r="L69" s="260"/>
      <c r="M69" s="260"/>
      <c r="N69" s="260"/>
      <c r="O69" s="260"/>
      <c r="P69" s="260"/>
      <c r="Q69" s="262"/>
    </row>
    <row r="70" spans="1:17">
      <c r="A70" s="3"/>
      <c r="B70" s="259" t="s">
        <v>4115</v>
      </c>
      <c r="C70" s="260"/>
      <c r="D70" s="260"/>
      <c r="E70" s="260"/>
      <c r="F70" s="260"/>
      <c r="G70" s="260"/>
      <c r="H70" s="260"/>
      <c r="I70" s="260"/>
      <c r="J70" s="260"/>
      <c r="K70" s="260"/>
      <c r="L70" s="260"/>
      <c r="M70" s="260"/>
      <c r="N70" s="260"/>
      <c r="O70" s="260"/>
      <c r="P70" s="260"/>
      <c r="Q70" s="262"/>
    </row>
    <row r="71" spans="1:17">
      <c r="A71" s="3"/>
      <c r="B71" s="259" t="s">
        <v>4116</v>
      </c>
      <c r="C71" s="260"/>
      <c r="D71" s="260"/>
      <c r="E71" s="260"/>
      <c r="F71" s="260"/>
      <c r="G71" s="260"/>
      <c r="H71" s="260"/>
      <c r="I71" s="260"/>
      <c r="J71" s="260"/>
      <c r="K71" s="260"/>
      <c r="L71" s="260"/>
      <c r="M71" s="260"/>
      <c r="N71" s="260"/>
      <c r="O71" s="260"/>
      <c r="P71" s="260"/>
      <c r="Q71" s="262"/>
    </row>
    <row r="72" spans="1:17">
      <c r="A72" s="3"/>
      <c r="B72" s="259" t="s">
        <v>4117</v>
      </c>
      <c r="C72" s="260"/>
      <c r="D72" s="260"/>
      <c r="E72" s="260"/>
      <c r="F72" s="260"/>
      <c r="G72" s="260"/>
      <c r="H72" s="260"/>
      <c r="I72" s="260"/>
      <c r="J72" s="260"/>
      <c r="K72" s="260"/>
      <c r="L72" s="260"/>
      <c r="M72" s="260"/>
      <c r="N72" s="260"/>
      <c r="O72" s="260"/>
      <c r="P72" s="260"/>
      <c r="Q72" s="262"/>
    </row>
    <row r="73" spans="1:17">
      <c r="A73" s="3"/>
      <c r="B73" s="259" t="s">
        <v>4118</v>
      </c>
      <c r="C73" s="260"/>
      <c r="D73" s="260"/>
      <c r="E73" s="260"/>
      <c r="F73" s="260"/>
      <c r="G73" s="260"/>
      <c r="H73" s="260"/>
      <c r="I73" s="260"/>
      <c r="J73" s="260"/>
      <c r="K73" s="260"/>
      <c r="L73" s="260"/>
      <c r="M73" s="260"/>
      <c r="N73" s="260"/>
      <c r="O73" s="260"/>
      <c r="P73" s="260"/>
      <c r="Q73" s="262"/>
    </row>
    <row r="74" spans="1:17">
      <c r="A74" s="3"/>
      <c r="B74" s="259" t="s">
        <v>4119</v>
      </c>
      <c r="C74" s="260"/>
      <c r="D74" s="260"/>
      <c r="E74" s="260"/>
      <c r="F74" s="260"/>
      <c r="G74" s="260"/>
      <c r="H74" s="260"/>
      <c r="I74" s="260"/>
      <c r="J74" s="260"/>
      <c r="K74" s="260"/>
      <c r="L74" s="260"/>
      <c r="M74" s="260"/>
      <c r="N74" s="260"/>
      <c r="O74" s="260"/>
      <c r="P74" s="260"/>
      <c r="Q74" s="262"/>
    </row>
    <row r="75" spans="1:17">
      <c r="A75" s="3"/>
      <c r="B75" s="259" t="s">
        <v>4120</v>
      </c>
      <c r="C75" s="260"/>
      <c r="D75" s="260"/>
      <c r="E75" s="260"/>
      <c r="F75" s="260"/>
      <c r="G75" s="260"/>
      <c r="H75" s="260"/>
      <c r="I75" s="260"/>
      <c r="J75" s="260"/>
      <c r="K75" s="260"/>
      <c r="L75" s="260"/>
      <c r="M75" s="260"/>
      <c r="N75" s="260"/>
      <c r="O75" s="260"/>
      <c r="P75" s="260"/>
      <c r="Q75" s="262"/>
    </row>
    <row r="76" spans="1:17">
      <c r="A76" s="3"/>
      <c r="B76" s="259" t="s">
        <v>4121</v>
      </c>
      <c r="C76" s="260"/>
      <c r="D76" s="260"/>
      <c r="E76" s="260"/>
      <c r="F76" s="260"/>
      <c r="G76" s="260"/>
      <c r="H76" s="260"/>
      <c r="I76" s="260"/>
      <c r="J76" s="260"/>
      <c r="K76" s="260"/>
      <c r="L76" s="260"/>
      <c r="M76" s="260"/>
      <c r="N76" s="260"/>
      <c r="O76" s="260"/>
      <c r="P76" s="260"/>
      <c r="Q76" s="262"/>
    </row>
    <row r="77" spans="1:17">
      <c r="A77" s="3"/>
      <c r="B77" s="259" t="s">
        <v>4122</v>
      </c>
      <c r="C77" s="260"/>
      <c r="D77" s="260"/>
      <c r="E77" s="260"/>
      <c r="F77" s="260"/>
      <c r="G77" s="260"/>
      <c r="H77" s="260"/>
      <c r="I77" s="260"/>
      <c r="J77" s="260"/>
      <c r="K77" s="260"/>
      <c r="L77" s="260"/>
      <c r="M77" s="260"/>
      <c r="N77" s="260"/>
      <c r="O77" s="260"/>
      <c r="P77" s="260"/>
      <c r="Q77" s="262"/>
    </row>
    <row r="78" spans="1:17">
      <c r="A78" s="3"/>
      <c r="B78" s="259" t="s">
        <v>4123</v>
      </c>
      <c r="C78" s="260"/>
      <c r="D78" s="260"/>
      <c r="E78" s="260"/>
      <c r="F78" s="260"/>
      <c r="G78" s="260"/>
      <c r="H78" s="260"/>
      <c r="I78" s="260"/>
      <c r="J78" s="260"/>
      <c r="K78" s="260"/>
      <c r="L78" s="260"/>
      <c r="M78" s="260"/>
      <c r="N78" s="260"/>
      <c r="O78" s="260"/>
      <c r="P78" s="260"/>
      <c r="Q78" s="262"/>
    </row>
    <row r="79" spans="1:17">
      <c r="A79" s="3"/>
      <c r="B79" s="259" t="s">
        <v>4124</v>
      </c>
      <c r="C79" s="260"/>
      <c r="D79" s="260"/>
      <c r="E79" s="260"/>
      <c r="F79" s="260"/>
      <c r="G79" s="260"/>
      <c r="H79" s="260"/>
      <c r="I79" s="260"/>
      <c r="J79" s="260"/>
      <c r="K79" s="260"/>
      <c r="L79" s="260"/>
      <c r="M79" s="260"/>
      <c r="N79" s="260"/>
      <c r="O79" s="260"/>
      <c r="P79" s="260"/>
      <c r="Q79" s="262"/>
    </row>
    <row r="80" spans="1:17">
      <c r="A80" s="3"/>
      <c r="B80" s="259" t="s">
        <v>4125</v>
      </c>
      <c r="C80" s="260"/>
      <c r="D80" s="260"/>
      <c r="E80" s="260"/>
      <c r="F80" s="260"/>
      <c r="G80" s="260"/>
      <c r="H80" s="260"/>
      <c r="I80" s="260"/>
      <c r="J80" s="260"/>
      <c r="K80" s="260"/>
      <c r="L80" s="260"/>
      <c r="M80" s="260"/>
      <c r="N80" s="260"/>
      <c r="O80" s="260"/>
      <c r="P80" s="260"/>
      <c r="Q80" s="262"/>
    </row>
    <row r="81" spans="1:17">
      <c r="A81" s="3"/>
      <c r="B81" s="259" t="s">
        <v>4126</v>
      </c>
      <c r="C81" s="260"/>
      <c r="D81" s="260"/>
      <c r="E81" s="260"/>
      <c r="F81" s="260"/>
      <c r="G81" s="260"/>
      <c r="H81" s="260"/>
      <c r="I81" s="260"/>
      <c r="J81" s="260"/>
      <c r="K81" s="260"/>
      <c r="L81" s="260"/>
      <c r="M81" s="260"/>
      <c r="N81" s="260"/>
      <c r="O81" s="260"/>
      <c r="P81" s="260"/>
      <c r="Q81" s="262"/>
    </row>
    <row r="82" spans="1:17">
      <c r="A82" s="3"/>
      <c r="B82" s="135">
        <v>20101007</v>
      </c>
      <c r="C82" s="263" t="s">
        <v>3761</v>
      </c>
      <c r="D82" s="264"/>
      <c r="E82" s="264"/>
      <c r="F82" s="264"/>
      <c r="G82" s="264"/>
      <c r="H82" s="264"/>
      <c r="I82" s="264"/>
      <c r="J82" s="264"/>
      <c r="K82" s="264"/>
      <c r="L82" s="264"/>
      <c r="M82" s="264"/>
      <c r="N82" s="264"/>
      <c r="O82" s="264"/>
      <c r="P82" s="264"/>
      <c r="Q82" s="265"/>
    </row>
    <row r="83" spans="1:17" ht="22.5">
      <c r="A83" s="1" t="s">
        <v>4760</v>
      </c>
      <c r="B83" s="1">
        <v>20101015</v>
      </c>
      <c r="C83" s="3" t="s">
        <v>28</v>
      </c>
      <c r="D83" s="4" t="s">
        <v>3670</v>
      </c>
      <c r="E83" s="7"/>
      <c r="F83" s="8">
        <f>VLOOKUP(D83,'Parâmetro - Portes e Uco'!$A$8:$C$49,3,0)</f>
        <v>70.914480000000012</v>
      </c>
      <c r="G83" s="36"/>
      <c r="H83" s="15"/>
      <c r="I83" s="9"/>
      <c r="J83" s="16">
        <v>0</v>
      </c>
      <c r="K83" s="16"/>
      <c r="L83" s="17"/>
      <c r="M83" s="2"/>
      <c r="N83" s="8"/>
      <c r="O83" s="15">
        <v>0</v>
      </c>
      <c r="P83" s="15"/>
      <c r="Q83" s="41">
        <f t="shared" ref="Q83:Q92" si="1">F83+H83+K83+N83+P83</f>
        <v>70.914480000000012</v>
      </c>
    </row>
    <row r="84" spans="1:17">
      <c r="A84" s="1" t="s">
        <v>4760</v>
      </c>
      <c r="B84" s="1">
        <v>20101023</v>
      </c>
      <c r="C84" s="3" t="s">
        <v>29</v>
      </c>
      <c r="D84" s="4" t="s">
        <v>3679</v>
      </c>
      <c r="E84" s="7"/>
      <c r="F84" s="8">
        <f>VLOOKUP(D84,'Parâmetro - Portes e Uco'!$A$8:$C$49,3,0)</f>
        <v>13.449618000000001</v>
      </c>
      <c r="G84" s="36"/>
      <c r="H84" s="15"/>
      <c r="I84" s="9"/>
      <c r="J84" s="16">
        <v>0</v>
      </c>
      <c r="K84" s="16"/>
      <c r="L84" s="17"/>
      <c r="M84" s="2"/>
      <c r="N84" s="8"/>
      <c r="O84" s="15">
        <v>0</v>
      </c>
      <c r="P84" s="15"/>
      <c r="Q84" s="41">
        <f t="shared" si="1"/>
        <v>13.449618000000001</v>
      </c>
    </row>
    <row r="85" spans="1:17">
      <c r="A85" s="1" t="s">
        <v>4760</v>
      </c>
      <c r="B85" s="1">
        <v>20101074</v>
      </c>
      <c r="C85" s="3" t="s">
        <v>33</v>
      </c>
      <c r="D85" s="4" t="s">
        <v>3670</v>
      </c>
      <c r="E85" s="7"/>
      <c r="F85" s="8">
        <f>VLOOKUP(D85,'Parâmetro - Portes e Uco'!$A$8:$C$49,3,0)</f>
        <v>70.914480000000012</v>
      </c>
      <c r="G85" s="36"/>
      <c r="H85" s="15"/>
      <c r="I85" s="9"/>
      <c r="J85" s="16">
        <v>0</v>
      </c>
      <c r="K85" s="16"/>
      <c r="L85" s="17"/>
      <c r="M85" s="2"/>
      <c r="N85" s="8"/>
      <c r="O85" s="15">
        <v>0</v>
      </c>
      <c r="P85" s="15"/>
      <c r="Q85" s="41">
        <f t="shared" si="1"/>
        <v>70.914480000000012</v>
      </c>
    </row>
    <row r="86" spans="1:17" ht="22.5">
      <c r="A86" s="1" t="s">
        <v>4760</v>
      </c>
      <c r="B86" s="1">
        <v>20101082</v>
      </c>
      <c r="C86" s="3" t="s">
        <v>34</v>
      </c>
      <c r="D86" s="4" t="s">
        <v>3670</v>
      </c>
      <c r="E86" s="7"/>
      <c r="F86" s="8">
        <f>VLOOKUP(D86,'Parâmetro - Portes e Uco'!$A$8:$C$49,3,0)</f>
        <v>70.914480000000012</v>
      </c>
      <c r="G86" s="36"/>
      <c r="H86" s="15"/>
      <c r="I86" s="9"/>
      <c r="J86" s="16">
        <v>0</v>
      </c>
      <c r="K86" s="16"/>
      <c r="L86" s="17"/>
      <c r="M86" s="2"/>
      <c r="N86" s="8"/>
      <c r="O86" s="15">
        <v>0</v>
      </c>
      <c r="P86" s="15"/>
      <c r="Q86" s="41">
        <f t="shared" si="1"/>
        <v>70.914480000000012</v>
      </c>
    </row>
    <row r="87" spans="1:17" ht="22.5">
      <c r="A87" s="1" t="s">
        <v>4760</v>
      </c>
      <c r="B87" s="1">
        <v>20101090</v>
      </c>
      <c r="C87" s="3" t="s">
        <v>31</v>
      </c>
      <c r="D87" s="4" t="s">
        <v>3670</v>
      </c>
      <c r="E87" s="7"/>
      <c r="F87" s="8">
        <f>VLOOKUP(D87,'Parâmetro - Portes e Uco'!$A$8:$C$49,3,0)</f>
        <v>70.914480000000012</v>
      </c>
      <c r="G87" s="36"/>
      <c r="H87" s="15"/>
      <c r="I87" s="9"/>
      <c r="J87" s="16">
        <v>0</v>
      </c>
      <c r="K87" s="16"/>
      <c r="L87" s="17"/>
      <c r="M87" s="2"/>
      <c r="N87" s="8"/>
      <c r="O87" s="15">
        <v>0</v>
      </c>
      <c r="P87" s="15"/>
      <c r="Q87" s="41">
        <f t="shared" si="1"/>
        <v>70.914480000000012</v>
      </c>
    </row>
    <row r="88" spans="1:17" ht="22.5">
      <c r="A88" s="1" t="s">
        <v>4760</v>
      </c>
      <c r="B88" s="1">
        <v>20101104</v>
      </c>
      <c r="C88" s="3" t="s">
        <v>32</v>
      </c>
      <c r="D88" s="4" t="s">
        <v>3680</v>
      </c>
      <c r="E88" s="7"/>
      <c r="F88" s="8">
        <f>VLOOKUP(D88,'Parâmetro - Portes e Uco'!$A$8:$C$49,3,0)</f>
        <v>26.889953999999999</v>
      </c>
      <c r="G88" s="36"/>
      <c r="H88" s="15"/>
      <c r="I88" s="9"/>
      <c r="J88" s="16">
        <v>0</v>
      </c>
      <c r="K88" s="16"/>
      <c r="L88" s="17">
        <v>0.75</v>
      </c>
      <c r="M88" s="2">
        <v>50</v>
      </c>
      <c r="N88" s="8">
        <f>(('Parâmetro - Portes e Uco'!$H$4*'TABELA HONORÁRIOS MÉDICOS201819'!M88)/100)*'TABELA HONORÁRIOS MÉDICOS201819'!L88</f>
        <v>5.4824999999999999</v>
      </c>
      <c r="O88" s="15">
        <v>0</v>
      </c>
      <c r="P88" s="15"/>
      <c r="Q88" s="41">
        <f t="shared" si="1"/>
        <v>32.372453999999998</v>
      </c>
    </row>
    <row r="89" spans="1:17" ht="22.5">
      <c r="A89" s="1" t="s">
        <v>4760</v>
      </c>
      <c r="B89" s="1">
        <v>20101171</v>
      </c>
      <c r="C89" s="3" t="s">
        <v>35</v>
      </c>
      <c r="D89" s="4" t="s">
        <v>3681</v>
      </c>
      <c r="E89" s="7"/>
      <c r="F89" s="8">
        <f>VLOOKUP(D89,'Parâmetro - Portes e Uco'!$A$8:$C$49,3,0)</f>
        <v>83.927844000000007</v>
      </c>
      <c r="G89" s="36"/>
      <c r="H89" s="15"/>
      <c r="I89" s="9"/>
      <c r="J89" s="16">
        <v>0</v>
      </c>
      <c r="K89" s="16"/>
      <c r="L89" s="17"/>
      <c r="M89" s="2"/>
      <c r="N89" s="8"/>
      <c r="O89" s="15">
        <v>0</v>
      </c>
      <c r="P89" s="15"/>
      <c r="Q89" s="41">
        <f t="shared" si="1"/>
        <v>83.927844000000007</v>
      </c>
    </row>
    <row r="90" spans="1:17" ht="22.5">
      <c r="A90" s="1" t="s">
        <v>4760</v>
      </c>
      <c r="B90" s="1">
        <v>20101201</v>
      </c>
      <c r="C90" s="3" t="s">
        <v>30</v>
      </c>
      <c r="D90" s="4" t="s">
        <v>3670</v>
      </c>
      <c r="E90" s="7"/>
      <c r="F90" s="8">
        <f>VLOOKUP(D90,'Parâmetro - Portes e Uco'!$A$8:$C$49,3,0)</f>
        <v>70.914480000000012</v>
      </c>
      <c r="G90" s="36"/>
      <c r="H90" s="15"/>
      <c r="I90" s="9"/>
      <c r="J90" s="16">
        <v>0</v>
      </c>
      <c r="K90" s="16"/>
      <c r="L90" s="17">
        <v>6</v>
      </c>
      <c r="M90" s="2">
        <v>50</v>
      </c>
      <c r="N90" s="8">
        <f>(('Parâmetro - Portes e Uco'!$H$4*'TABELA HONORÁRIOS MÉDICOS201819'!M90)/100)*'TABELA HONORÁRIOS MÉDICOS201819'!L90</f>
        <v>43.86</v>
      </c>
      <c r="O90" s="15">
        <v>0</v>
      </c>
      <c r="P90" s="15"/>
      <c r="Q90" s="41">
        <f t="shared" si="1"/>
        <v>114.77448000000001</v>
      </c>
    </row>
    <row r="91" spans="1:17" ht="33.75">
      <c r="A91" s="1" t="s">
        <v>4760</v>
      </c>
      <c r="B91" s="1">
        <v>20101210</v>
      </c>
      <c r="C91" s="3" t="s">
        <v>26</v>
      </c>
      <c r="D91" s="4" t="s">
        <v>3670</v>
      </c>
      <c r="E91" s="7"/>
      <c r="F91" s="8">
        <f>VLOOKUP(D91,'Parâmetro - Portes e Uco'!$A$8:$C$49,3,0)</f>
        <v>70.914480000000012</v>
      </c>
      <c r="G91" s="36"/>
      <c r="H91" s="15"/>
      <c r="I91" s="9"/>
      <c r="J91" s="16">
        <v>0</v>
      </c>
      <c r="K91" s="16"/>
      <c r="L91" s="17"/>
      <c r="M91" s="2"/>
      <c r="N91" s="8"/>
      <c r="O91" s="15">
        <v>0</v>
      </c>
      <c r="P91" s="15"/>
      <c r="Q91" s="41">
        <f t="shared" si="1"/>
        <v>70.914480000000012</v>
      </c>
    </row>
    <row r="92" spans="1:17" ht="22.5">
      <c r="A92" s="1" t="s">
        <v>4760</v>
      </c>
      <c r="B92" s="1">
        <v>20101228</v>
      </c>
      <c r="C92" s="3" t="s">
        <v>27</v>
      </c>
      <c r="D92" s="4" t="s">
        <v>3670</v>
      </c>
      <c r="E92" s="7"/>
      <c r="F92" s="8">
        <f>VLOOKUP(D92,'Parâmetro - Portes e Uco'!$A$8:$C$49,3,0)</f>
        <v>70.914480000000012</v>
      </c>
      <c r="G92" s="36"/>
      <c r="H92" s="15"/>
      <c r="I92" s="9"/>
      <c r="J92" s="16">
        <v>0</v>
      </c>
      <c r="K92" s="16"/>
      <c r="L92" s="17"/>
      <c r="M92" s="2"/>
      <c r="N92" s="8"/>
      <c r="O92" s="15">
        <v>0</v>
      </c>
      <c r="P92" s="15"/>
      <c r="Q92" s="41">
        <f t="shared" si="1"/>
        <v>70.914480000000012</v>
      </c>
    </row>
    <row r="93" spans="1:17">
      <c r="A93" s="3"/>
      <c r="B93" s="135">
        <v>20102003</v>
      </c>
      <c r="C93" s="263" t="s">
        <v>4127</v>
      </c>
      <c r="D93" s="264"/>
      <c r="E93" s="264"/>
      <c r="F93" s="264"/>
      <c r="G93" s="264"/>
      <c r="H93" s="264"/>
      <c r="I93" s="264"/>
      <c r="J93" s="264"/>
      <c r="K93" s="264"/>
      <c r="L93" s="264"/>
      <c r="M93" s="264"/>
      <c r="N93" s="264"/>
      <c r="O93" s="264"/>
      <c r="P93" s="264"/>
      <c r="Q93" s="265"/>
    </row>
    <row r="94" spans="1:17">
      <c r="A94" s="1" t="s">
        <v>4760</v>
      </c>
      <c r="B94" s="1">
        <v>20102011</v>
      </c>
      <c r="C94" s="3" t="s">
        <v>36</v>
      </c>
      <c r="D94" s="4" t="s">
        <v>3672</v>
      </c>
      <c r="E94" s="7"/>
      <c r="F94" s="8">
        <f>VLOOKUP(D94,'Parâmetro - Portes e Uco'!$A$8:$C$49,3,0)</f>
        <v>53.798472000000004</v>
      </c>
      <c r="G94" s="36"/>
      <c r="H94" s="15"/>
      <c r="I94" s="9"/>
      <c r="J94" s="16">
        <v>0</v>
      </c>
      <c r="K94" s="16"/>
      <c r="L94" s="17">
        <v>8.1</v>
      </c>
      <c r="M94" s="2">
        <v>75</v>
      </c>
      <c r="N94" s="8">
        <f>(('Parâmetro - Portes e Uco'!$H$4*'TABELA HONORÁRIOS MÉDICOS201819'!M94)/100)*'TABELA HONORÁRIOS MÉDICOS201819'!L94</f>
        <v>88.816499999999991</v>
      </c>
      <c r="O94" s="15">
        <v>0</v>
      </c>
      <c r="P94" s="15"/>
      <c r="Q94" s="41">
        <f>F94+H94+K94+N94+P94</f>
        <v>142.61497199999999</v>
      </c>
    </row>
    <row r="95" spans="1:17">
      <c r="A95" s="1" t="s">
        <v>4760</v>
      </c>
      <c r="B95" s="1">
        <v>20102020</v>
      </c>
      <c r="C95" s="3" t="s">
        <v>37</v>
      </c>
      <c r="D95" s="4" t="s">
        <v>3672</v>
      </c>
      <c r="E95" s="7"/>
      <c r="F95" s="8">
        <f>VLOOKUP(D95,'Parâmetro - Portes e Uco'!$A$8:$C$49,3,0)</f>
        <v>53.798472000000004</v>
      </c>
      <c r="G95" s="36"/>
      <c r="H95" s="15"/>
      <c r="I95" s="9"/>
      <c r="J95" s="16">
        <v>0</v>
      </c>
      <c r="K95" s="16"/>
      <c r="L95" s="17">
        <v>12</v>
      </c>
      <c r="M95" s="2">
        <v>75</v>
      </c>
      <c r="N95" s="8">
        <f>(('Parâmetro - Portes e Uco'!$H$4*'TABELA HONORÁRIOS MÉDICOS201819'!M95)/100)*'TABELA HONORÁRIOS MÉDICOS201819'!L95</f>
        <v>131.57999999999998</v>
      </c>
      <c r="O95" s="15">
        <v>0</v>
      </c>
      <c r="P95" s="15"/>
      <c r="Q95" s="41">
        <f>F95+H95+K95+N95+P95</f>
        <v>185.37847199999999</v>
      </c>
    </row>
    <row r="96" spans="1:17" ht="22.5">
      <c r="A96" s="1" t="s">
        <v>4760</v>
      </c>
      <c r="B96" s="1">
        <v>20102038</v>
      </c>
      <c r="C96" s="3" t="s">
        <v>38</v>
      </c>
      <c r="D96" s="4" t="s">
        <v>3672</v>
      </c>
      <c r="E96" s="7"/>
      <c r="F96" s="8">
        <f>VLOOKUP(D96,'Parâmetro - Portes e Uco'!$A$8:$C$49,3,0)</f>
        <v>53.798472000000004</v>
      </c>
      <c r="G96" s="36"/>
      <c r="H96" s="15"/>
      <c r="I96" s="9"/>
      <c r="J96" s="16">
        <v>0</v>
      </c>
      <c r="K96" s="16"/>
      <c r="L96" s="17">
        <v>12</v>
      </c>
      <c r="M96" s="2">
        <v>75</v>
      </c>
      <c r="N96" s="8">
        <f>(('Parâmetro - Portes e Uco'!$H$4*'TABELA HONORÁRIOS MÉDICOS201819'!M96)/100)*'TABELA HONORÁRIOS MÉDICOS201819'!L96</f>
        <v>131.57999999999998</v>
      </c>
      <c r="O96" s="15">
        <v>0</v>
      </c>
      <c r="P96" s="15"/>
      <c r="Q96" s="41">
        <f>F96+H96+K96+N96+P96</f>
        <v>185.37847199999999</v>
      </c>
    </row>
    <row r="97" spans="1:17">
      <c r="A97" s="1" t="s">
        <v>4760</v>
      </c>
      <c r="B97" s="1">
        <v>20102070</v>
      </c>
      <c r="C97" s="3" t="s">
        <v>39</v>
      </c>
      <c r="D97" s="4" t="s">
        <v>3676</v>
      </c>
      <c r="E97" s="7"/>
      <c r="F97" s="8">
        <f>VLOOKUP(D97,'Parâmetro - Portes e Uco'!$A$8:$C$49,3,0)</f>
        <v>199.76720399999999</v>
      </c>
      <c r="G97" s="36"/>
      <c r="H97" s="15"/>
      <c r="I97" s="9"/>
      <c r="J97" s="16">
        <v>0</v>
      </c>
      <c r="K97" s="16"/>
      <c r="L97" s="17">
        <v>12</v>
      </c>
      <c r="M97" s="2">
        <v>75</v>
      </c>
      <c r="N97" s="8">
        <f>(('Parâmetro - Portes e Uco'!$H$4*'TABELA HONORÁRIOS MÉDICOS201819'!M97)/100)*'TABELA HONORÁRIOS MÉDICOS201819'!L97</f>
        <v>131.57999999999998</v>
      </c>
      <c r="O97" s="15">
        <v>0</v>
      </c>
      <c r="P97" s="15"/>
      <c r="Q97" s="41">
        <f>F97+H97+K97+N97+P97</f>
        <v>331.34720399999998</v>
      </c>
    </row>
    <row r="98" spans="1:17">
      <c r="A98" s="3"/>
      <c r="B98" s="135">
        <v>20103000</v>
      </c>
      <c r="C98" s="263" t="s">
        <v>4128</v>
      </c>
      <c r="D98" s="264"/>
      <c r="E98" s="264"/>
      <c r="F98" s="264"/>
      <c r="G98" s="264"/>
      <c r="H98" s="264"/>
      <c r="I98" s="264"/>
      <c r="J98" s="264"/>
      <c r="K98" s="264"/>
      <c r="L98" s="264"/>
      <c r="M98" s="264"/>
      <c r="N98" s="264"/>
      <c r="O98" s="264"/>
      <c r="P98" s="264"/>
      <c r="Q98" s="265"/>
    </row>
    <row r="99" spans="1:17" ht="22.5">
      <c r="A99" s="1" t="s">
        <v>4760</v>
      </c>
      <c r="B99" s="1">
        <v>20103018</v>
      </c>
      <c r="C99" s="3" t="s">
        <v>40</v>
      </c>
      <c r="D99" s="4" t="s">
        <v>3680</v>
      </c>
      <c r="E99" s="7"/>
      <c r="F99" s="8">
        <f>VLOOKUP(D99,'Parâmetro - Portes e Uco'!$A$8:$C$49,3,0)</f>
        <v>26.889953999999999</v>
      </c>
      <c r="G99" s="36"/>
      <c r="H99" s="15"/>
      <c r="I99" s="9"/>
      <c r="J99" s="16">
        <v>0</v>
      </c>
      <c r="K99" s="16"/>
      <c r="L99" s="17"/>
      <c r="M99" s="2"/>
      <c r="N99" s="8"/>
      <c r="O99" s="15">
        <v>0</v>
      </c>
      <c r="P99" s="15"/>
      <c r="Q99" s="41">
        <f t="shared" ref="Q99:Q160" si="2">F99+H99+K99+N99+P99</f>
        <v>26.889953999999999</v>
      </c>
    </row>
    <row r="100" spans="1:17">
      <c r="A100" s="1" t="s">
        <v>4760</v>
      </c>
      <c r="B100" s="1">
        <v>20103026</v>
      </c>
      <c r="C100" s="3" t="s">
        <v>41</v>
      </c>
      <c r="D100" s="4" t="s">
        <v>3678</v>
      </c>
      <c r="E100" s="7"/>
      <c r="F100" s="8">
        <f>VLOOKUP(D100,'Parâmetro - Portes e Uco'!$A$8:$C$49,3,0)</f>
        <v>40.348854000000003</v>
      </c>
      <c r="G100" s="36"/>
      <c r="H100" s="15"/>
      <c r="I100" s="9"/>
      <c r="J100" s="16">
        <v>0</v>
      </c>
      <c r="K100" s="16"/>
      <c r="L100" s="17">
        <v>0.71</v>
      </c>
      <c r="M100" s="2">
        <v>50</v>
      </c>
      <c r="N100" s="8">
        <f>(('Parâmetro - Portes e Uco'!$H$4*'TABELA HONORÁRIOS MÉDICOS201819'!M100)/100)*'TABELA HONORÁRIOS MÉDICOS201819'!L100</f>
        <v>5.1900999999999993</v>
      </c>
      <c r="O100" s="15">
        <v>0</v>
      </c>
      <c r="P100" s="15"/>
      <c r="Q100" s="41">
        <f t="shared" si="2"/>
        <v>45.538954000000004</v>
      </c>
    </row>
    <row r="101" spans="1:17">
      <c r="A101" s="1" t="s">
        <v>4760</v>
      </c>
      <c r="B101" s="1">
        <v>20103034</v>
      </c>
      <c r="C101" s="3" t="s">
        <v>42</v>
      </c>
      <c r="D101" s="4" t="s">
        <v>3678</v>
      </c>
      <c r="E101" s="7"/>
      <c r="F101" s="8">
        <f>VLOOKUP(D101,'Parâmetro - Portes e Uco'!$A$8:$C$49,3,0)</f>
        <v>40.348854000000003</v>
      </c>
      <c r="G101" s="36"/>
      <c r="H101" s="15"/>
      <c r="I101" s="9"/>
      <c r="J101" s="16">
        <v>0</v>
      </c>
      <c r="K101" s="16"/>
      <c r="L101" s="17">
        <v>0.64</v>
      </c>
      <c r="M101" s="2">
        <v>50</v>
      </c>
      <c r="N101" s="8">
        <f>(('Parâmetro - Portes e Uco'!$H$4*'TABELA HONORÁRIOS MÉDICOS201819'!M101)/100)*'TABELA HONORÁRIOS MÉDICOS201819'!L101</f>
        <v>4.6783999999999999</v>
      </c>
      <c r="O101" s="15">
        <v>0</v>
      </c>
      <c r="P101" s="15"/>
      <c r="Q101" s="41">
        <f t="shared" si="2"/>
        <v>45.027253999999999</v>
      </c>
    </row>
    <row r="102" spans="1:17">
      <c r="A102" s="1" t="s">
        <v>4760</v>
      </c>
      <c r="B102" s="1">
        <v>20103042</v>
      </c>
      <c r="C102" s="3" t="s">
        <v>43</v>
      </c>
      <c r="D102" s="4" t="s">
        <v>3680</v>
      </c>
      <c r="E102" s="7"/>
      <c r="F102" s="8">
        <f>VLOOKUP(D102,'Parâmetro - Portes e Uco'!$A$8:$C$49,3,0)</f>
        <v>26.889953999999999</v>
      </c>
      <c r="G102" s="36"/>
      <c r="H102" s="15"/>
      <c r="I102" s="9"/>
      <c r="J102" s="16">
        <v>0</v>
      </c>
      <c r="K102" s="16"/>
      <c r="L102" s="17">
        <v>0.47</v>
      </c>
      <c r="M102" s="2">
        <v>50</v>
      </c>
      <c r="N102" s="8">
        <f>(('Parâmetro - Portes e Uco'!$H$4*'TABELA HONORÁRIOS MÉDICOS201819'!M102)/100)*'TABELA HONORÁRIOS MÉDICOS201819'!L102</f>
        <v>3.4356999999999998</v>
      </c>
      <c r="O102" s="15">
        <v>0</v>
      </c>
      <c r="P102" s="15"/>
      <c r="Q102" s="41">
        <f t="shared" si="2"/>
        <v>30.325654</v>
      </c>
    </row>
    <row r="103" spans="1:17">
      <c r="A103" s="1" t="s">
        <v>4760</v>
      </c>
      <c r="B103" s="1">
        <v>20103050</v>
      </c>
      <c r="C103" s="3" t="s">
        <v>44</v>
      </c>
      <c r="D103" s="4" t="s">
        <v>3680</v>
      </c>
      <c r="E103" s="7"/>
      <c r="F103" s="8">
        <f>VLOOKUP(D103,'Parâmetro - Portes e Uco'!$A$8:$C$49,3,0)</f>
        <v>26.889953999999999</v>
      </c>
      <c r="G103" s="36"/>
      <c r="H103" s="15"/>
      <c r="I103" s="9"/>
      <c r="J103" s="16">
        <v>0</v>
      </c>
      <c r="K103" s="16"/>
      <c r="L103" s="17">
        <v>0.49</v>
      </c>
      <c r="M103" s="2">
        <v>50</v>
      </c>
      <c r="N103" s="8">
        <f>(('Parâmetro - Portes e Uco'!$H$4*'TABELA HONORÁRIOS MÉDICOS201819'!M103)/100)*'TABELA HONORÁRIOS MÉDICOS201819'!L103</f>
        <v>3.5818999999999996</v>
      </c>
      <c r="O103" s="15">
        <v>0</v>
      </c>
      <c r="P103" s="15"/>
      <c r="Q103" s="41">
        <f t="shared" si="2"/>
        <v>30.471854</v>
      </c>
    </row>
    <row r="104" spans="1:17" ht="22.5">
      <c r="A104" s="1" t="s">
        <v>4760</v>
      </c>
      <c r="B104" s="1">
        <v>20103069</v>
      </c>
      <c r="C104" s="3" t="s">
        <v>45</v>
      </c>
      <c r="D104" s="4" t="s">
        <v>3680</v>
      </c>
      <c r="E104" s="7"/>
      <c r="F104" s="8">
        <f>VLOOKUP(D104,'Parâmetro - Portes e Uco'!$A$8:$C$49,3,0)</f>
        <v>26.889953999999999</v>
      </c>
      <c r="G104" s="36"/>
      <c r="H104" s="15"/>
      <c r="I104" s="9"/>
      <c r="J104" s="16">
        <v>0</v>
      </c>
      <c r="K104" s="16"/>
      <c r="L104" s="17">
        <v>0.3</v>
      </c>
      <c r="M104" s="2">
        <v>50</v>
      </c>
      <c r="N104" s="8">
        <f>(('Parâmetro - Portes e Uco'!$H$4*'TABELA HONORÁRIOS MÉDICOS201819'!M104)/100)*'TABELA HONORÁRIOS MÉDICOS201819'!L104</f>
        <v>2.1929999999999996</v>
      </c>
      <c r="O104" s="15">
        <v>0</v>
      </c>
      <c r="P104" s="15"/>
      <c r="Q104" s="41">
        <f t="shared" si="2"/>
        <v>29.082954000000001</v>
      </c>
    </row>
    <row r="105" spans="1:17">
      <c r="A105" s="1" t="s">
        <v>4760</v>
      </c>
      <c r="B105" s="1">
        <v>20103077</v>
      </c>
      <c r="C105" s="3" t="s">
        <v>46</v>
      </c>
      <c r="D105" s="4" t="s">
        <v>3678</v>
      </c>
      <c r="E105" s="7"/>
      <c r="F105" s="8">
        <f>VLOOKUP(D105,'Parâmetro - Portes e Uco'!$A$8:$C$49,3,0)</f>
        <v>40.348854000000003</v>
      </c>
      <c r="G105" s="36"/>
      <c r="H105" s="15"/>
      <c r="I105" s="9"/>
      <c r="J105" s="16">
        <v>0</v>
      </c>
      <c r="K105" s="16"/>
      <c r="L105" s="17">
        <v>0.23</v>
      </c>
      <c r="M105" s="2">
        <v>50</v>
      </c>
      <c r="N105" s="8">
        <f>(('Parâmetro - Portes e Uco'!$H$4*'TABELA HONORÁRIOS MÉDICOS201819'!M105)/100)*'TABELA HONORÁRIOS MÉDICOS201819'!L105</f>
        <v>1.6813</v>
      </c>
      <c r="O105" s="15">
        <v>0</v>
      </c>
      <c r="P105" s="15"/>
      <c r="Q105" s="41">
        <f t="shared" si="2"/>
        <v>42.030154000000003</v>
      </c>
    </row>
    <row r="106" spans="1:17" ht="22.5">
      <c r="A106" s="1" t="s">
        <v>4760</v>
      </c>
      <c r="B106" s="1">
        <v>20103093</v>
      </c>
      <c r="C106" s="3" t="s">
        <v>47</v>
      </c>
      <c r="D106" s="4" t="s">
        <v>3680</v>
      </c>
      <c r="E106" s="7"/>
      <c r="F106" s="8">
        <f>VLOOKUP(D106,'Parâmetro - Portes e Uco'!$A$8:$C$49,3,0)</f>
        <v>26.889953999999999</v>
      </c>
      <c r="G106" s="36"/>
      <c r="H106" s="15"/>
      <c r="I106" s="9"/>
      <c r="J106" s="16">
        <v>0</v>
      </c>
      <c r="K106" s="16"/>
      <c r="L106" s="17"/>
      <c r="M106" s="2"/>
      <c r="N106" s="8"/>
      <c r="O106" s="15">
        <v>0</v>
      </c>
      <c r="P106" s="15"/>
      <c r="Q106" s="41">
        <f t="shared" si="2"/>
        <v>26.889953999999999</v>
      </c>
    </row>
    <row r="107" spans="1:17">
      <c r="A107" s="1" t="s">
        <v>4760</v>
      </c>
      <c r="B107" s="1">
        <v>20103107</v>
      </c>
      <c r="C107" s="3" t="s">
        <v>48</v>
      </c>
      <c r="D107" s="4" t="s">
        <v>3680</v>
      </c>
      <c r="E107" s="7"/>
      <c r="F107" s="8">
        <f>VLOOKUP(D107,'Parâmetro - Portes e Uco'!$A$8:$C$49,3,0)</f>
        <v>26.889953999999999</v>
      </c>
      <c r="G107" s="36"/>
      <c r="H107" s="15"/>
      <c r="I107" s="9"/>
      <c r="J107" s="16">
        <v>0</v>
      </c>
      <c r="K107" s="16"/>
      <c r="L107" s="17"/>
      <c r="M107" s="2"/>
      <c r="N107" s="8"/>
      <c r="O107" s="15">
        <v>0</v>
      </c>
      <c r="P107" s="15"/>
      <c r="Q107" s="41">
        <f t="shared" si="2"/>
        <v>26.889953999999999</v>
      </c>
    </row>
    <row r="108" spans="1:17">
      <c r="A108" s="1" t="s">
        <v>4760</v>
      </c>
      <c r="B108" s="1">
        <v>20103131</v>
      </c>
      <c r="C108" s="3" t="s">
        <v>49</v>
      </c>
      <c r="D108" s="4" t="s">
        <v>3681</v>
      </c>
      <c r="E108" s="7"/>
      <c r="F108" s="8">
        <f>VLOOKUP(D108,'Parâmetro - Portes e Uco'!$A$8:$C$49,3,0)</f>
        <v>83.927844000000007</v>
      </c>
      <c r="G108" s="36"/>
      <c r="H108" s="15"/>
      <c r="I108" s="9"/>
      <c r="J108" s="16">
        <v>0</v>
      </c>
      <c r="K108" s="16"/>
      <c r="L108" s="17">
        <v>0.42</v>
      </c>
      <c r="M108" s="2">
        <v>50</v>
      </c>
      <c r="N108" s="8">
        <f>(('Parâmetro - Portes e Uco'!$H$4*'TABELA HONORÁRIOS MÉDICOS201819'!M108)/100)*'TABELA HONORÁRIOS MÉDICOS201819'!L108</f>
        <v>3.0701999999999998</v>
      </c>
      <c r="O108" s="15">
        <v>0</v>
      </c>
      <c r="P108" s="15"/>
      <c r="Q108" s="41">
        <f t="shared" si="2"/>
        <v>86.998044000000007</v>
      </c>
    </row>
    <row r="109" spans="1:17" ht="22.5">
      <c r="A109" s="1" t="s">
        <v>4760</v>
      </c>
      <c r="B109" s="1">
        <v>20103140</v>
      </c>
      <c r="C109" s="3" t="s">
        <v>50</v>
      </c>
      <c r="D109" s="4" t="s">
        <v>3676</v>
      </c>
      <c r="E109" s="7"/>
      <c r="F109" s="8">
        <f>VLOOKUP(D109,'Parâmetro - Portes e Uco'!$A$8:$C$49,3,0)</f>
        <v>199.76720399999999</v>
      </c>
      <c r="G109" s="36"/>
      <c r="H109" s="15"/>
      <c r="I109" s="9"/>
      <c r="J109" s="16">
        <v>0</v>
      </c>
      <c r="K109" s="16"/>
      <c r="L109" s="17">
        <v>1.95</v>
      </c>
      <c r="M109" s="2">
        <v>50</v>
      </c>
      <c r="N109" s="8">
        <f>(('Parâmetro - Portes e Uco'!$H$4*'TABELA HONORÁRIOS MÉDICOS201819'!M109)/100)*'TABELA HONORÁRIOS MÉDICOS201819'!L109</f>
        <v>14.254499999999998</v>
      </c>
      <c r="O109" s="15">
        <v>0</v>
      </c>
      <c r="P109" s="15"/>
      <c r="Q109" s="41">
        <f t="shared" si="2"/>
        <v>214.021704</v>
      </c>
    </row>
    <row r="110" spans="1:17" ht="22.5">
      <c r="A110" s="1" t="s">
        <v>4760</v>
      </c>
      <c r="B110" s="1">
        <v>20103158</v>
      </c>
      <c r="C110" s="3" t="s">
        <v>51</v>
      </c>
      <c r="D110" s="4" t="s">
        <v>3680</v>
      </c>
      <c r="E110" s="7"/>
      <c r="F110" s="8">
        <f>VLOOKUP(D110,'Parâmetro - Portes e Uco'!$A$8:$C$49,3,0)</f>
        <v>26.889953999999999</v>
      </c>
      <c r="G110" s="36"/>
      <c r="H110" s="15"/>
      <c r="I110" s="9"/>
      <c r="J110" s="16">
        <v>0</v>
      </c>
      <c r="K110" s="16"/>
      <c r="L110" s="17">
        <v>0.42</v>
      </c>
      <c r="M110" s="2">
        <v>50</v>
      </c>
      <c r="N110" s="8">
        <f>(('Parâmetro - Portes e Uco'!$H$4*'TABELA HONORÁRIOS MÉDICOS201819'!M110)/100)*'TABELA HONORÁRIOS MÉDICOS201819'!L110</f>
        <v>3.0701999999999998</v>
      </c>
      <c r="O110" s="15">
        <v>0</v>
      </c>
      <c r="P110" s="15"/>
      <c r="Q110" s="41">
        <f t="shared" si="2"/>
        <v>29.960153999999999</v>
      </c>
    </row>
    <row r="111" spans="1:17">
      <c r="A111" s="1" t="s">
        <v>4760</v>
      </c>
      <c r="B111" s="1">
        <v>20103166</v>
      </c>
      <c r="C111" s="3" t="s">
        <v>52</v>
      </c>
      <c r="D111" s="4" t="s">
        <v>3678</v>
      </c>
      <c r="E111" s="7"/>
      <c r="F111" s="8">
        <f>VLOOKUP(D111,'Parâmetro - Portes e Uco'!$A$8:$C$49,3,0)</f>
        <v>40.348854000000003</v>
      </c>
      <c r="G111" s="36"/>
      <c r="H111" s="15"/>
      <c r="I111" s="9"/>
      <c r="J111" s="16">
        <v>0</v>
      </c>
      <c r="K111" s="16"/>
      <c r="L111" s="17">
        <v>6.3</v>
      </c>
      <c r="M111" s="2">
        <v>50</v>
      </c>
      <c r="N111" s="8">
        <f>(('Parâmetro - Portes e Uco'!$H$4*'TABELA HONORÁRIOS MÉDICOS201819'!M111)/100)*'TABELA HONORÁRIOS MÉDICOS201819'!L111</f>
        <v>46.052999999999997</v>
      </c>
      <c r="O111" s="15">
        <v>0</v>
      </c>
      <c r="P111" s="15"/>
      <c r="Q111" s="41">
        <f t="shared" si="2"/>
        <v>86.401854</v>
      </c>
    </row>
    <row r="112" spans="1:17">
      <c r="A112" s="1" t="s">
        <v>4760</v>
      </c>
      <c r="B112" s="1">
        <v>20103174</v>
      </c>
      <c r="C112" s="3" t="s">
        <v>53</v>
      </c>
      <c r="D112" s="4" t="s">
        <v>3680</v>
      </c>
      <c r="E112" s="7"/>
      <c r="F112" s="8">
        <f>VLOOKUP(D112,'Parâmetro - Portes e Uco'!$A$8:$C$49,3,0)</f>
        <v>26.889953999999999</v>
      </c>
      <c r="G112" s="36"/>
      <c r="H112" s="15"/>
      <c r="I112" s="9"/>
      <c r="J112" s="16">
        <v>0</v>
      </c>
      <c r="K112" s="16"/>
      <c r="L112" s="17">
        <v>5.5</v>
      </c>
      <c r="M112" s="2">
        <v>50</v>
      </c>
      <c r="N112" s="8">
        <f>(('Parâmetro - Portes e Uco'!$H$4*'TABELA HONORÁRIOS MÉDICOS201819'!M112)/100)*'TABELA HONORÁRIOS MÉDICOS201819'!L112</f>
        <v>40.204999999999998</v>
      </c>
      <c r="O112" s="15">
        <v>0</v>
      </c>
      <c r="P112" s="15"/>
      <c r="Q112" s="41">
        <f t="shared" si="2"/>
        <v>67.094954000000001</v>
      </c>
    </row>
    <row r="113" spans="1:17">
      <c r="A113" s="1" t="s">
        <v>4760</v>
      </c>
      <c r="B113" s="1">
        <v>20103182</v>
      </c>
      <c r="C113" s="3" t="s">
        <v>54</v>
      </c>
      <c r="D113" s="4" t="s">
        <v>3680</v>
      </c>
      <c r="E113" s="7"/>
      <c r="F113" s="8">
        <f>VLOOKUP(D113,'Parâmetro - Portes e Uco'!$A$8:$C$49,3,0)</f>
        <v>26.889953999999999</v>
      </c>
      <c r="G113" s="36"/>
      <c r="H113" s="15"/>
      <c r="I113" s="9"/>
      <c r="J113" s="16">
        <v>0</v>
      </c>
      <c r="K113" s="16"/>
      <c r="L113" s="17"/>
      <c r="M113" s="2"/>
      <c r="N113" s="8"/>
      <c r="O113" s="15">
        <v>0</v>
      </c>
      <c r="P113" s="15"/>
      <c r="Q113" s="41">
        <f t="shared" si="2"/>
        <v>26.889953999999999</v>
      </c>
    </row>
    <row r="114" spans="1:17">
      <c r="A114" s="1" t="s">
        <v>4760</v>
      </c>
      <c r="B114" s="1">
        <v>20103190</v>
      </c>
      <c r="C114" s="3" t="s">
        <v>55</v>
      </c>
      <c r="D114" s="4" t="s">
        <v>3680</v>
      </c>
      <c r="E114" s="7"/>
      <c r="F114" s="8">
        <f>VLOOKUP(D114,'Parâmetro - Portes e Uco'!$A$8:$C$49,3,0)</f>
        <v>26.889953999999999</v>
      </c>
      <c r="G114" s="36"/>
      <c r="H114" s="15"/>
      <c r="I114" s="9"/>
      <c r="J114" s="16">
        <v>0</v>
      </c>
      <c r="K114" s="16"/>
      <c r="L114" s="17">
        <v>0.16</v>
      </c>
      <c r="M114" s="2">
        <v>50</v>
      </c>
      <c r="N114" s="8">
        <f>(('Parâmetro - Portes e Uco'!$H$4*'TABELA HONORÁRIOS MÉDICOS201819'!M114)/100)*'TABELA HONORÁRIOS MÉDICOS201819'!L114</f>
        <v>1.1696</v>
      </c>
      <c r="O114" s="15">
        <v>0</v>
      </c>
      <c r="P114" s="15"/>
      <c r="Q114" s="41">
        <f t="shared" si="2"/>
        <v>28.059553999999999</v>
      </c>
    </row>
    <row r="115" spans="1:17">
      <c r="A115" s="1" t="s">
        <v>4760</v>
      </c>
      <c r="B115" s="1">
        <v>20103204</v>
      </c>
      <c r="C115" s="3" t="s">
        <v>56</v>
      </c>
      <c r="D115" s="4" t="s">
        <v>3678</v>
      </c>
      <c r="E115" s="7"/>
      <c r="F115" s="8">
        <f>VLOOKUP(D115,'Parâmetro - Portes e Uco'!$A$8:$C$49,3,0)</f>
        <v>40.348854000000003</v>
      </c>
      <c r="G115" s="36"/>
      <c r="H115" s="15"/>
      <c r="I115" s="9"/>
      <c r="J115" s="16">
        <v>0</v>
      </c>
      <c r="K115" s="16"/>
      <c r="L115" s="17">
        <v>0.45</v>
      </c>
      <c r="M115" s="2">
        <v>50</v>
      </c>
      <c r="N115" s="8">
        <f>(('Parâmetro - Portes e Uco'!$H$4*'TABELA HONORÁRIOS MÉDICOS201819'!M115)/100)*'TABELA HONORÁRIOS MÉDICOS201819'!L115</f>
        <v>3.2894999999999999</v>
      </c>
      <c r="O115" s="15">
        <v>0</v>
      </c>
      <c r="P115" s="15"/>
      <c r="Q115" s="41">
        <f t="shared" si="2"/>
        <v>43.638354</v>
      </c>
    </row>
    <row r="116" spans="1:17">
      <c r="A116" s="1" t="s">
        <v>4760</v>
      </c>
      <c r="B116" s="1">
        <v>20103212</v>
      </c>
      <c r="C116" s="3" t="s">
        <v>57</v>
      </c>
      <c r="D116" s="4" t="s">
        <v>3680</v>
      </c>
      <c r="E116" s="7"/>
      <c r="F116" s="8">
        <f>VLOOKUP(D116,'Parâmetro - Portes e Uco'!$A$8:$C$49,3,0)</f>
        <v>26.889953999999999</v>
      </c>
      <c r="G116" s="36"/>
      <c r="H116" s="15"/>
      <c r="I116" s="9"/>
      <c r="J116" s="16">
        <v>0</v>
      </c>
      <c r="K116" s="16"/>
      <c r="L116" s="17">
        <v>1.1000000000000001</v>
      </c>
      <c r="M116" s="2">
        <v>50</v>
      </c>
      <c r="N116" s="8">
        <f>(('Parâmetro - Portes e Uco'!$H$4*'TABELA HONORÁRIOS MÉDICOS201819'!M116)/100)*'TABELA HONORÁRIOS MÉDICOS201819'!L116</f>
        <v>8.0410000000000004</v>
      </c>
      <c r="O116" s="15">
        <v>0</v>
      </c>
      <c r="P116" s="15"/>
      <c r="Q116" s="41">
        <f t="shared" si="2"/>
        <v>34.930954</v>
      </c>
    </row>
    <row r="117" spans="1:17">
      <c r="A117" s="1" t="s">
        <v>4760</v>
      </c>
      <c r="B117" s="1">
        <v>20103220</v>
      </c>
      <c r="C117" s="3" t="s">
        <v>58</v>
      </c>
      <c r="D117" s="4" t="s">
        <v>3680</v>
      </c>
      <c r="E117" s="7"/>
      <c r="F117" s="8">
        <f>VLOOKUP(D117,'Parâmetro - Portes e Uco'!$A$8:$C$49,3,0)</f>
        <v>26.889953999999999</v>
      </c>
      <c r="G117" s="36"/>
      <c r="H117" s="15"/>
      <c r="I117" s="9"/>
      <c r="J117" s="16">
        <v>0</v>
      </c>
      <c r="K117" s="16"/>
      <c r="L117" s="17">
        <v>0.44</v>
      </c>
      <c r="M117" s="2">
        <v>50</v>
      </c>
      <c r="N117" s="8">
        <f>(('Parâmetro - Portes e Uco'!$H$4*'TABELA HONORÁRIOS MÉDICOS201819'!M117)/100)*'TABELA HONORÁRIOS MÉDICOS201819'!L117</f>
        <v>3.2163999999999997</v>
      </c>
      <c r="O117" s="15">
        <v>0</v>
      </c>
      <c r="P117" s="15"/>
      <c r="Q117" s="41">
        <f t="shared" si="2"/>
        <v>30.106354</v>
      </c>
    </row>
    <row r="118" spans="1:17">
      <c r="A118" s="1" t="s">
        <v>4760</v>
      </c>
      <c r="B118" s="1">
        <v>20103239</v>
      </c>
      <c r="C118" s="3" t="s">
        <v>59</v>
      </c>
      <c r="D118" s="4" t="s">
        <v>3679</v>
      </c>
      <c r="E118" s="7"/>
      <c r="F118" s="8">
        <f>VLOOKUP(D118,'Parâmetro - Portes e Uco'!$A$8:$C$49,3,0)</f>
        <v>13.449618000000001</v>
      </c>
      <c r="G118" s="36"/>
      <c r="H118" s="15"/>
      <c r="I118" s="9"/>
      <c r="J118" s="16">
        <v>0</v>
      </c>
      <c r="K118" s="16"/>
      <c r="L118" s="17"/>
      <c r="M118" s="2"/>
      <c r="N118" s="8"/>
      <c r="O118" s="15">
        <v>0</v>
      </c>
      <c r="P118" s="15"/>
      <c r="Q118" s="41">
        <f t="shared" si="2"/>
        <v>13.449618000000001</v>
      </c>
    </row>
    <row r="119" spans="1:17" ht="22.5">
      <c r="A119" s="1" t="s">
        <v>4760</v>
      </c>
      <c r="B119" s="1">
        <v>20103247</v>
      </c>
      <c r="C119" s="3" t="s">
        <v>60</v>
      </c>
      <c r="D119" s="4" t="s">
        <v>3679</v>
      </c>
      <c r="E119" s="7"/>
      <c r="F119" s="8">
        <f>VLOOKUP(D119,'Parâmetro - Portes e Uco'!$A$8:$C$49,3,0)</f>
        <v>13.449618000000001</v>
      </c>
      <c r="G119" s="36"/>
      <c r="H119" s="15"/>
      <c r="I119" s="9"/>
      <c r="J119" s="16">
        <v>0</v>
      </c>
      <c r="K119" s="16"/>
      <c r="L119" s="17">
        <v>0.44</v>
      </c>
      <c r="M119" s="2">
        <v>50</v>
      </c>
      <c r="N119" s="8">
        <f>(('Parâmetro - Portes e Uco'!$H$4*'TABELA HONORÁRIOS MÉDICOS201819'!M119)/100)*'TABELA HONORÁRIOS MÉDICOS201819'!L119</f>
        <v>3.2163999999999997</v>
      </c>
      <c r="O119" s="15">
        <v>0</v>
      </c>
      <c r="P119" s="15"/>
      <c r="Q119" s="41">
        <f t="shared" si="2"/>
        <v>16.666018000000001</v>
      </c>
    </row>
    <row r="120" spans="1:17" ht="22.5">
      <c r="A120" s="1" t="s">
        <v>4760</v>
      </c>
      <c r="B120" s="1">
        <v>20103255</v>
      </c>
      <c r="C120" s="3" t="s">
        <v>61</v>
      </c>
      <c r="D120" s="4" t="s">
        <v>3680</v>
      </c>
      <c r="E120" s="7"/>
      <c r="F120" s="8">
        <f>VLOOKUP(D120,'Parâmetro - Portes e Uco'!$A$8:$C$49,3,0)</f>
        <v>26.889953999999999</v>
      </c>
      <c r="G120" s="36"/>
      <c r="H120" s="15"/>
      <c r="I120" s="9"/>
      <c r="J120" s="16">
        <v>0</v>
      </c>
      <c r="K120" s="16"/>
      <c r="L120" s="17">
        <v>0.44</v>
      </c>
      <c r="M120" s="2">
        <v>50</v>
      </c>
      <c r="N120" s="8">
        <f>(('Parâmetro - Portes e Uco'!$H$4*'TABELA HONORÁRIOS MÉDICOS201819'!M120)/100)*'TABELA HONORÁRIOS MÉDICOS201819'!L120</f>
        <v>3.2163999999999997</v>
      </c>
      <c r="O120" s="15">
        <v>0</v>
      </c>
      <c r="P120" s="15"/>
      <c r="Q120" s="41">
        <f t="shared" si="2"/>
        <v>30.106354</v>
      </c>
    </row>
    <row r="121" spans="1:17">
      <c r="A121" s="1" t="s">
        <v>4760</v>
      </c>
      <c r="B121" s="1">
        <v>20103263</v>
      </c>
      <c r="C121" s="3" t="s">
        <v>62</v>
      </c>
      <c r="D121" s="4" t="s">
        <v>3672</v>
      </c>
      <c r="E121" s="7"/>
      <c r="F121" s="8">
        <f>VLOOKUP(D121,'Parâmetro - Portes e Uco'!$A$8:$C$49,3,0)</f>
        <v>53.798472000000004</v>
      </c>
      <c r="G121" s="36"/>
      <c r="H121" s="15"/>
      <c r="I121" s="9"/>
      <c r="J121" s="16">
        <v>0</v>
      </c>
      <c r="K121" s="16"/>
      <c r="L121" s="17">
        <v>0.25</v>
      </c>
      <c r="M121" s="2">
        <v>50</v>
      </c>
      <c r="N121" s="8">
        <f>(('Parâmetro - Portes e Uco'!$H$4*'TABELA HONORÁRIOS MÉDICOS201819'!M121)/100)*'TABELA HONORÁRIOS MÉDICOS201819'!L121</f>
        <v>1.8274999999999999</v>
      </c>
      <c r="O121" s="15">
        <v>0</v>
      </c>
      <c r="P121" s="15"/>
      <c r="Q121" s="41">
        <f t="shared" si="2"/>
        <v>55.625972000000004</v>
      </c>
    </row>
    <row r="122" spans="1:17">
      <c r="A122" s="1" t="s">
        <v>4760</v>
      </c>
      <c r="B122" s="1">
        <v>20103271</v>
      </c>
      <c r="C122" s="3" t="s">
        <v>63</v>
      </c>
      <c r="D122" s="4" t="s">
        <v>3672</v>
      </c>
      <c r="E122" s="7"/>
      <c r="F122" s="8">
        <f>VLOOKUP(D122,'Parâmetro - Portes e Uco'!$A$8:$C$49,3,0)</f>
        <v>53.798472000000004</v>
      </c>
      <c r="G122" s="36"/>
      <c r="H122" s="15"/>
      <c r="I122" s="9"/>
      <c r="J122" s="16">
        <v>0</v>
      </c>
      <c r="K122" s="16"/>
      <c r="L122" s="17">
        <v>0.33</v>
      </c>
      <c r="M122" s="2">
        <v>50</v>
      </c>
      <c r="N122" s="8">
        <f>(('Parâmetro - Portes e Uco'!$H$4*'TABELA HONORÁRIOS MÉDICOS201819'!M122)/100)*'TABELA HONORÁRIOS MÉDICOS201819'!L122</f>
        <v>2.4123000000000001</v>
      </c>
      <c r="O122" s="15">
        <v>0</v>
      </c>
      <c r="P122" s="15"/>
      <c r="Q122" s="41">
        <f t="shared" si="2"/>
        <v>56.210772000000006</v>
      </c>
    </row>
    <row r="123" spans="1:17">
      <c r="A123" s="1" t="s">
        <v>4760</v>
      </c>
      <c r="B123" s="1">
        <v>20103280</v>
      </c>
      <c r="C123" s="3" t="s">
        <v>64</v>
      </c>
      <c r="D123" s="4" t="s">
        <v>3672</v>
      </c>
      <c r="E123" s="7"/>
      <c r="F123" s="8">
        <f>VLOOKUP(D123,'Parâmetro - Portes e Uco'!$A$8:$C$49,3,0)</f>
        <v>53.798472000000004</v>
      </c>
      <c r="G123" s="36"/>
      <c r="H123" s="15"/>
      <c r="I123" s="9"/>
      <c r="J123" s="16">
        <v>0</v>
      </c>
      <c r="K123" s="16"/>
      <c r="L123" s="17">
        <v>0.35</v>
      </c>
      <c r="M123" s="2">
        <v>50</v>
      </c>
      <c r="N123" s="8">
        <f>(('Parâmetro - Portes e Uco'!$H$4*'TABELA HONORÁRIOS MÉDICOS201819'!M123)/100)*'TABELA HONORÁRIOS MÉDICOS201819'!L123</f>
        <v>2.5584999999999996</v>
      </c>
      <c r="O123" s="15">
        <v>0</v>
      </c>
      <c r="P123" s="15"/>
      <c r="Q123" s="41">
        <f t="shared" si="2"/>
        <v>56.356972000000006</v>
      </c>
    </row>
    <row r="124" spans="1:17">
      <c r="A124" s="1" t="s">
        <v>4760</v>
      </c>
      <c r="B124" s="1">
        <v>20103298</v>
      </c>
      <c r="C124" s="3" t="s">
        <v>65</v>
      </c>
      <c r="D124" s="4" t="s">
        <v>3680</v>
      </c>
      <c r="E124" s="7"/>
      <c r="F124" s="8">
        <f>VLOOKUP(D124,'Parâmetro - Portes e Uco'!$A$8:$C$49,3,0)</f>
        <v>26.889953999999999</v>
      </c>
      <c r="G124" s="36"/>
      <c r="H124" s="15"/>
      <c r="I124" s="9"/>
      <c r="J124" s="16">
        <v>0</v>
      </c>
      <c r="K124" s="16"/>
      <c r="L124" s="17">
        <v>0.42</v>
      </c>
      <c r="M124" s="2">
        <v>50</v>
      </c>
      <c r="N124" s="8">
        <f>(('Parâmetro - Portes e Uco'!$H$4*'TABELA HONORÁRIOS MÉDICOS201819'!M124)/100)*'TABELA HONORÁRIOS MÉDICOS201819'!L124</f>
        <v>3.0701999999999998</v>
      </c>
      <c r="O124" s="15">
        <v>0</v>
      </c>
      <c r="P124" s="15"/>
      <c r="Q124" s="41">
        <f t="shared" si="2"/>
        <v>29.960153999999999</v>
      </c>
    </row>
    <row r="125" spans="1:17" ht="22.5">
      <c r="A125" s="1" t="s">
        <v>4760</v>
      </c>
      <c r="B125" s="1">
        <v>20103301</v>
      </c>
      <c r="C125" s="3" t="s">
        <v>66</v>
      </c>
      <c r="D125" s="4" t="s">
        <v>3671</v>
      </c>
      <c r="E125" s="7"/>
      <c r="F125" s="8">
        <f>VLOOKUP(D125,'Parâmetro - Portes e Uco'!$A$8:$C$49,3,0)</f>
        <v>114.67910999999999</v>
      </c>
      <c r="G125" s="36"/>
      <c r="H125" s="15"/>
      <c r="I125" s="9"/>
      <c r="J125" s="16">
        <v>0</v>
      </c>
      <c r="K125" s="16"/>
      <c r="L125" s="17"/>
      <c r="M125" s="2"/>
      <c r="N125" s="8"/>
      <c r="O125" s="15">
        <v>0</v>
      </c>
      <c r="P125" s="15"/>
      <c r="Q125" s="41">
        <f t="shared" si="2"/>
        <v>114.67910999999999</v>
      </c>
    </row>
    <row r="126" spans="1:17" ht="22.5">
      <c r="A126" s="1" t="s">
        <v>4760</v>
      </c>
      <c r="B126" s="1">
        <v>20103310</v>
      </c>
      <c r="C126" s="3" t="s">
        <v>67</v>
      </c>
      <c r="D126" s="4" t="s">
        <v>3678</v>
      </c>
      <c r="E126" s="7"/>
      <c r="F126" s="8">
        <f>VLOOKUP(D126,'Parâmetro - Portes e Uco'!$A$8:$C$49,3,0)</f>
        <v>40.348854000000003</v>
      </c>
      <c r="G126" s="36"/>
      <c r="H126" s="15"/>
      <c r="I126" s="9"/>
      <c r="J126" s="16">
        <v>0</v>
      </c>
      <c r="K126" s="16"/>
      <c r="L126" s="17">
        <v>0.4</v>
      </c>
      <c r="M126" s="2">
        <v>50</v>
      </c>
      <c r="N126" s="8">
        <f>(('Parâmetro - Portes e Uco'!$H$4*'TABELA HONORÁRIOS MÉDICOS201819'!M126)/100)*'TABELA HONORÁRIOS MÉDICOS201819'!L126</f>
        <v>2.9239999999999999</v>
      </c>
      <c r="O126" s="15">
        <v>0</v>
      </c>
      <c r="P126" s="15"/>
      <c r="Q126" s="41">
        <f t="shared" si="2"/>
        <v>43.272854000000002</v>
      </c>
    </row>
    <row r="127" spans="1:17" ht="22.5">
      <c r="A127" s="1" t="s">
        <v>4760</v>
      </c>
      <c r="B127" s="1">
        <v>20103328</v>
      </c>
      <c r="C127" s="3" t="s">
        <v>68</v>
      </c>
      <c r="D127" s="4" t="s">
        <v>3678</v>
      </c>
      <c r="E127" s="7"/>
      <c r="F127" s="8">
        <f>VLOOKUP(D127,'Parâmetro - Portes e Uco'!$A$8:$C$49,3,0)</f>
        <v>40.348854000000003</v>
      </c>
      <c r="G127" s="36"/>
      <c r="H127" s="15"/>
      <c r="I127" s="9"/>
      <c r="J127" s="16">
        <v>0</v>
      </c>
      <c r="K127" s="16"/>
      <c r="L127" s="17">
        <v>0.4</v>
      </c>
      <c r="M127" s="2">
        <v>50</v>
      </c>
      <c r="N127" s="8">
        <f>(('Parâmetro - Portes e Uco'!$H$4*'TABELA HONORÁRIOS MÉDICOS201819'!M127)/100)*'TABELA HONORÁRIOS MÉDICOS201819'!L127</f>
        <v>2.9239999999999999</v>
      </c>
      <c r="O127" s="15">
        <v>0</v>
      </c>
      <c r="P127" s="15"/>
      <c r="Q127" s="41">
        <f t="shared" si="2"/>
        <v>43.272854000000002</v>
      </c>
    </row>
    <row r="128" spans="1:17">
      <c r="A128" s="1" t="s">
        <v>4760</v>
      </c>
      <c r="B128" s="1">
        <v>20103344</v>
      </c>
      <c r="C128" s="3" t="s">
        <v>69</v>
      </c>
      <c r="D128" s="4" t="s">
        <v>3678</v>
      </c>
      <c r="E128" s="7"/>
      <c r="F128" s="8">
        <f>VLOOKUP(D128,'Parâmetro - Portes e Uco'!$A$8:$C$49,3,0)</f>
        <v>40.348854000000003</v>
      </c>
      <c r="G128" s="36"/>
      <c r="H128" s="15"/>
      <c r="I128" s="9"/>
      <c r="J128" s="16">
        <v>0</v>
      </c>
      <c r="K128" s="16"/>
      <c r="L128" s="17">
        <v>0.37</v>
      </c>
      <c r="M128" s="2">
        <v>50</v>
      </c>
      <c r="N128" s="8">
        <f>(('Parâmetro - Portes e Uco'!$H$4*'TABELA HONORÁRIOS MÉDICOS201819'!M128)/100)*'TABELA HONORÁRIOS MÉDICOS201819'!L128</f>
        <v>2.7046999999999999</v>
      </c>
      <c r="O128" s="15">
        <v>0</v>
      </c>
      <c r="P128" s="15"/>
      <c r="Q128" s="41">
        <f t="shared" si="2"/>
        <v>43.053554000000005</v>
      </c>
    </row>
    <row r="129" spans="1:17" ht="22.5">
      <c r="A129" s="1" t="s">
        <v>4760</v>
      </c>
      <c r="B129" s="1">
        <v>20103360</v>
      </c>
      <c r="C129" s="3" t="s">
        <v>70</v>
      </c>
      <c r="D129" s="4" t="s">
        <v>3678</v>
      </c>
      <c r="E129" s="7"/>
      <c r="F129" s="8">
        <f>VLOOKUP(D129,'Parâmetro - Portes e Uco'!$A$8:$C$49,3,0)</f>
        <v>40.348854000000003</v>
      </c>
      <c r="G129" s="36"/>
      <c r="H129" s="15"/>
      <c r="I129" s="9"/>
      <c r="J129" s="16">
        <v>0</v>
      </c>
      <c r="K129" s="16"/>
      <c r="L129" s="17">
        <v>0.54</v>
      </c>
      <c r="M129" s="2">
        <v>50</v>
      </c>
      <c r="N129" s="8">
        <f>(('Parâmetro - Portes e Uco'!$H$4*'TABELA HONORÁRIOS MÉDICOS201819'!M129)/100)*'TABELA HONORÁRIOS MÉDICOS201819'!L129</f>
        <v>3.9474</v>
      </c>
      <c r="O129" s="15">
        <v>0</v>
      </c>
      <c r="P129" s="15"/>
      <c r="Q129" s="41">
        <f t="shared" si="2"/>
        <v>44.296254000000005</v>
      </c>
    </row>
    <row r="130" spans="1:17" ht="33.75">
      <c r="A130" s="1" t="s">
        <v>4760</v>
      </c>
      <c r="B130" s="1">
        <v>20103379</v>
      </c>
      <c r="C130" s="3" t="s">
        <v>71</v>
      </c>
      <c r="D130" s="4" t="s">
        <v>3680</v>
      </c>
      <c r="E130" s="7"/>
      <c r="F130" s="8">
        <f>VLOOKUP(D130,'Parâmetro - Portes e Uco'!$A$8:$C$49,3,0)</f>
        <v>26.889953999999999</v>
      </c>
      <c r="G130" s="36"/>
      <c r="H130" s="15"/>
      <c r="I130" s="9"/>
      <c r="J130" s="16">
        <v>0</v>
      </c>
      <c r="K130" s="16"/>
      <c r="L130" s="17"/>
      <c r="M130" s="2"/>
      <c r="N130" s="8"/>
      <c r="O130" s="15">
        <v>0</v>
      </c>
      <c r="P130" s="15"/>
      <c r="Q130" s="41">
        <f t="shared" si="2"/>
        <v>26.889953999999999</v>
      </c>
    </row>
    <row r="131" spans="1:17" ht="22.5">
      <c r="A131" s="1" t="s">
        <v>4760</v>
      </c>
      <c r="B131" s="1">
        <v>20103387</v>
      </c>
      <c r="C131" s="3" t="s">
        <v>72</v>
      </c>
      <c r="D131" s="4" t="s">
        <v>3680</v>
      </c>
      <c r="E131" s="7"/>
      <c r="F131" s="8">
        <f>VLOOKUP(D131,'Parâmetro - Portes e Uco'!$A$8:$C$49,3,0)</f>
        <v>26.889953999999999</v>
      </c>
      <c r="G131" s="36"/>
      <c r="H131" s="15"/>
      <c r="I131" s="9"/>
      <c r="J131" s="16">
        <v>0</v>
      </c>
      <c r="K131" s="16"/>
      <c r="L131" s="17"/>
      <c r="M131" s="2"/>
      <c r="N131" s="8"/>
      <c r="O131" s="15">
        <v>0</v>
      </c>
      <c r="P131" s="15"/>
      <c r="Q131" s="41">
        <f t="shared" si="2"/>
        <v>26.889953999999999</v>
      </c>
    </row>
    <row r="132" spans="1:17" ht="22.5">
      <c r="A132" s="1" t="s">
        <v>4760</v>
      </c>
      <c r="B132" s="1">
        <v>20103395</v>
      </c>
      <c r="C132" s="3" t="s">
        <v>73</v>
      </c>
      <c r="D132" s="4" t="s">
        <v>3680</v>
      </c>
      <c r="E132" s="7"/>
      <c r="F132" s="8">
        <f>VLOOKUP(D132,'Parâmetro - Portes e Uco'!$A$8:$C$49,3,0)</f>
        <v>26.889953999999999</v>
      </c>
      <c r="G132" s="36"/>
      <c r="H132" s="15"/>
      <c r="I132" s="9"/>
      <c r="J132" s="16">
        <v>0</v>
      </c>
      <c r="K132" s="16"/>
      <c r="L132" s="17"/>
      <c r="M132" s="2"/>
      <c r="N132" s="8"/>
      <c r="O132" s="15">
        <v>0</v>
      </c>
      <c r="P132" s="15"/>
      <c r="Q132" s="41">
        <f t="shared" si="2"/>
        <v>26.889953999999999</v>
      </c>
    </row>
    <row r="133" spans="1:17" ht="22.5">
      <c r="A133" s="1" t="s">
        <v>4760</v>
      </c>
      <c r="B133" s="1">
        <v>20103409</v>
      </c>
      <c r="C133" s="3" t="s">
        <v>74</v>
      </c>
      <c r="D133" s="4" t="s">
        <v>3680</v>
      </c>
      <c r="E133" s="7"/>
      <c r="F133" s="8">
        <f>VLOOKUP(D133,'Parâmetro - Portes e Uco'!$A$8:$C$49,3,0)</f>
        <v>26.889953999999999</v>
      </c>
      <c r="G133" s="36"/>
      <c r="H133" s="15"/>
      <c r="I133" s="9"/>
      <c r="J133" s="16">
        <v>0</v>
      </c>
      <c r="K133" s="16"/>
      <c r="L133" s="17">
        <v>0.14000000000000001</v>
      </c>
      <c r="M133" s="2">
        <v>50</v>
      </c>
      <c r="N133" s="8">
        <f>(('Parâmetro - Portes e Uco'!$H$4*'TABELA HONORÁRIOS MÉDICOS201819'!M133)/100)*'TABELA HONORÁRIOS MÉDICOS201819'!L133</f>
        <v>1.0234000000000001</v>
      </c>
      <c r="O133" s="15">
        <v>0</v>
      </c>
      <c r="P133" s="15"/>
      <c r="Q133" s="41">
        <f t="shared" si="2"/>
        <v>27.913353999999998</v>
      </c>
    </row>
    <row r="134" spans="1:17" ht="33.75">
      <c r="A134" s="1" t="s">
        <v>4760</v>
      </c>
      <c r="B134" s="1">
        <v>20103417</v>
      </c>
      <c r="C134" s="3" t="s">
        <v>75</v>
      </c>
      <c r="D134" s="4" t="s">
        <v>3678</v>
      </c>
      <c r="E134" s="7"/>
      <c r="F134" s="8">
        <f>VLOOKUP(D134,'Parâmetro - Portes e Uco'!$A$8:$C$49,3,0)</f>
        <v>40.348854000000003</v>
      </c>
      <c r="G134" s="36"/>
      <c r="H134" s="15"/>
      <c r="I134" s="9"/>
      <c r="J134" s="16">
        <v>0</v>
      </c>
      <c r="K134" s="16"/>
      <c r="L134" s="17">
        <v>1.06</v>
      </c>
      <c r="M134" s="2">
        <v>50</v>
      </c>
      <c r="N134" s="8">
        <f>(('Parâmetro - Portes e Uco'!$H$4*'TABELA HONORÁRIOS MÉDICOS201819'!M134)/100)*'TABELA HONORÁRIOS MÉDICOS201819'!L134</f>
        <v>7.7485999999999997</v>
      </c>
      <c r="O134" s="15">
        <v>0</v>
      </c>
      <c r="P134" s="15"/>
      <c r="Q134" s="41">
        <f t="shared" si="2"/>
        <v>48.097453999999999</v>
      </c>
    </row>
    <row r="135" spans="1:17">
      <c r="A135" s="1" t="s">
        <v>4760</v>
      </c>
      <c r="B135" s="1">
        <v>20103425</v>
      </c>
      <c r="C135" s="3" t="s">
        <v>76</v>
      </c>
      <c r="D135" s="4" t="s">
        <v>3672</v>
      </c>
      <c r="E135" s="7"/>
      <c r="F135" s="8">
        <f>VLOOKUP(D135,'Parâmetro - Portes e Uco'!$A$8:$C$49,3,0)</f>
        <v>53.798472000000004</v>
      </c>
      <c r="G135" s="36"/>
      <c r="H135" s="15"/>
      <c r="I135" s="9"/>
      <c r="J135" s="16">
        <v>0</v>
      </c>
      <c r="K135" s="16"/>
      <c r="L135" s="17">
        <v>0.59</v>
      </c>
      <c r="M135" s="2">
        <v>50</v>
      </c>
      <c r="N135" s="8">
        <f>(('Parâmetro - Portes e Uco'!$H$4*'TABELA HONORÁRIOS MÉDICOS201819'!M135)/100)*'TABELA HONORÁRIOS MÉDICOS201819'!L135</f>
        <v>4.3129</v>
      </c>
      <c r="O135" s="15">
        <v>0</v>
      </c>
      <c r="P135" s="15"/>
      <c r="Q135" s="41">
        <f t="shared" si="2"/>
        <v>58.111372000000003</v>
      </c>
    </row>
    <row r="136" spans="1:17">
      <c r="A136" s="1" t="s">
        <v>4760</v>
      </c>
      <c r="B136" s="1">
        <v>20103433</v>
      </c>
      <c r="C136" s="3" t="s">
        <v>77</v>
      </c>
      <c r="D136" s="4" t="s">
        <v>3672</v>
      </c>
      <c r="E136" s="7"/>
      <c r="F136" s="8">
        <f>VLOOKUP(D136,'Parâmetro - Portes e Uco'!$A$8:$C$49,3,0)</f>
        <v>53.798472000000004</v>
      </c>
      <c r="G136" s="36"/>
      <c r="H136" s="15"/>
      <c r="I136" s="9"/>
      <c r="J136" s="16">
        <v>0</v>
      </c>
      <c r="K136" s="16"/>
      <c r="L136" s="17">
        <v>0.45</v>
      </c>
      <c r="M136" s="2">
        <v>50</v>
      </c>
      <c r="N136" s="8">
        <f>(('Parâmetro - Portes e Uco'!$H$4*'TABELA HONORÁRIOS MÉDICOS201819'!M136)/100)*'TABELA HONORÁRIOS MÉDICOS201819'!L136</f>
        <v>3.2894999999999999</v>
      </c>
      <c r="O136" s="15">
        <v>0</v>
      </c>
      <c r="P136" s="15"/>
      <c r="Q136" s="41">
        <f t="shared" si="2"/>
        <v>57.087972000000001</v>
      </c>
    </row>
    <row r="137" spans="1:17">
      <c r="A137" s="1" t="s">
        <v>4760</v>
      </c>
      <c r="B137" s="1">
        <v>20103441</v>
      </c>
      <c r="C137" s="3" t="s">
        <v>78</v>
      </c>
      <c r="D137" s="4" t="s">
        <v>3678</v>
      </c>
      <c r="E137" s="7"/>
      <c r="F137" s="8">
        <f>VLOOKUP(D137,'Parâmetro - Portes e Uco'!$A$8:$C$49,3,0)</f>
        <v>40.348854000000003</v>
      </c>
      <c r="G137" s="36"/>
      <c r="H137" s="15"/>
      <c r="I137" s="9"/>
      <c r="J137" s="16">
        <v>0</v>
      </c>
      <c r="K137" s="16"/>
      <c r="L137" s="17">
        <v>0.66</v>
      </c>
      <c r="M137" s="2">
        <v>50</v>
      </c>
      <c r="N137" s="8">
        <f>(('Parâmetro - Portes e Uco'!$H$4*'TABELA HONORÁRIOS MÉDICOS201819'!M137)/100)*'TABELA HONORÁRIOS MÉDICOS201819'!L137</f>
        <v>4.8246000000000002</v>
      </c>
      <c r="O137" s="15">
        <v>0</v>
      </c>
      <c r="P137" s="15"/>
      <c r="Q137" s="41">
        <f t="shared" si="2"/>
        <v>45.173454000000007</v>
      </c>
    </row>
    <row r="138" spans="1:17">
      <c r="A138" s="1" t="s">
        <v>4760</v>
      </c>
      <c r="B138" s="1">
        <v>20103450</v>
      </c>
      <c r="C138" s="3" t="s">
        <v>79</v>
      </c>
      <c r="D138" s="4" t="s">
        <v>3678</v>
      </c>
      <c r="E138" s="7"/>
      <c r="F138" s="8">
        <f>VLOOKUP(D138,'Parâmetro - Portes e Uco'!$A$8:$C$49,3,0)</f>
        <v>40.348854000000003</v>
      </c>
      <c r="G138" s="36"/>
      <c r="H138" s="15"/>
      <c r="I138" s="9"/>
      <c r="J138" s="16">
        <v>0</v>
      </c>
      <c r="K138" s="16"/>
      <c r="L138" s="17">
        <v>0.52</v>
      </c>
      <c r="M138" s="2">
        <v>50</v>
      </c>
      <c r="N138" s="8">
        <f>(('Parâmetro - Portes e Uco'!$H$4*'TABELA HONORÁRIOS MÉDICOS201819'!M138)/100)*'TABELA HONORÁRIOS MÉDICOS201819'!L138</f>
        <v>3.8012000000000001</v>
      </c>
      <c r="O138" s="15">
        <v>0</v>
      </c>
      <c r="P138" s="15"/>
      <c r="Q138" s="41">
        <f t="shared" si="2"/>
        <v>44.150054000000004</v>
      </c>
    </row>
    <row r="139" spans="1:17">
      <c r="A139" s="1" t="s">
        <v>4760</v>
      </c>
      <c r="B139" s="1">
        <v>20103468</v>
      </c>
      <c r="C139" s="3" t="s">
        <v>80</v>
      </c>
      <c r="D139" s="4" t="s">
        <v>3672</v>
      </c>
      <c r="E139" s="7"/>
      <c r="F139" s="8">
        <f>VLOOKUP(D139,'Parâmetro - Portes e Uco'!$A$8:$C$49,3,0)</f>
        <v>53.798472000000004</v>
      </c>
      <c r="G139" s="36"/>
      <c r="H139" s="15"/>
      <c r="I139" s="9"/>
      <c r="J139" s="16">
        <v>0</v>
      </c>
      <c r="K139" s="16"/>
      <c r="L139" s="17">
        <v>0.23</v>
      </c>
      <c r="M139" s="2">
        <v>50</v>
      </c>
      <c r="N139" s="8">
        <f>(('Parâmetro - Portes e Uco'!$H$4*'TABELA HONORÁRIOS MÉDICOS201819'!M139)/100)*'TABELA HONORÁRIOS MÉDICOS201819'!L139</f>
        <v>1.6813</v>
      </c>
      <c r="O139" s="15">
        <v>0</v>
      </c>
      <c r="P139" s="15"/>
      <c r="Q139" s="41">
        <f t="shared" si="2"/>
        <v>55.479772000000004</v>
      </c>
    </row>
    <row r="140" spans="1:17" ht="22.5">
      <c r="A140" s="1" t="s">
        <v>4760</v>
      </c>
      <c r="B140" s="1">
        <v>20103476</v>
      </c>
      <c r="C140" s="3" t="s">
        <v>81</v>
      </c>
      <c r="D140" s="4" t="s">
        <v>3678</v>
      </c>
      <c r="E140" s="7"/>
      <c r="F140" s="8">
        <f>VLOOKUP(D140,'Parâmetro - Portes e Uco'!$A$8:$C$49,3,0)</f>
        <v>40.348854000000003</v>
      </c>
      <c r="G140" s="36"/>
      <c r="H140" s="15"/>
      <c r="I140" s="9"/>
      <c r="J140" s="16">
        <v>0</v>
      </c>
      <c r="K140" s="16"/>
      <c r="L140" s="17">
        <v>0.87</v>
      </c>
      <c r="M140" s="2">
        <v>50</v>
      </c>
      <c r="N140" s="8">
        <f>(('Parâmetro - Portes e Uco'!$H$4*'TABELA HONORÁRIOS MÉDICOS201819'!M140)/100)*'TABELA HONORÁRIOS MÉDICOS201819'!L140</f>
        <v>6.3596999999999992</v>
      </c>
      <c r="O140" s="15">
        <v>0</v>
      </c>
      <c r="P140" s="15"/>
      <c r="Q140" s="41">
        <f t="shared" si="2"/>
        <v>46.708553999999999</v>
      </c>
    </row>
    <row r="141" spans="1:17">
      <c r="A141" s="1" t="s">
        <v>4760</v>
      </c>
      <c r="B141" s="1">
        <v>20103484</v>
      </c>
      <c r="C141" s="3" t="s">
        <v>84</v>
      </c>
      <c r="D141" s="4" t="s">
        <v>3678</v>
      </c>
      <c r="E141" s="7"/>
      <c r="F141" s="8">
        <f>VLOOKUP(D141,'Parâmetro - Portes e Uco'!$A$8:$C$49,3,0)</f>
        <v>40.348854000000003</v>
      </c>
      <c r="G141" s="36"/>
      <c r="H141" s="15"/>
      <c r="I141" s="9"/>
      <c r="J141" s="16">
        <v>0</v>
      </c>
      <c r="K141" s="16"/>
      <c r="L141" s="17">
        <v>0.47</v>
      </c>
      <c r="M141" s="2">
        <v>50</v>
      </c>
      <c r="N141" s="8">
        <f>(('Parâmetro - Portes e Uco'!$H$4*'TABELA HONORÁRIOS MÉDICOS201819'!M141)/100)*'TABELA HONORÁRIOS MÉDICOS201819'!L141</f>
        <v>3.4356999999999998</v>
      </c>
      <c r="O141" s="15">
        <v>0</v>
      </c>
      <c r="P141" s="15"/>
      <c r="Q141" s="41">
        <f t="shared" si="2"/>
        <v>43.784554</v>
      </c>
    </row>
    <row r="142" spans="1:17">
      <c r="A142" s="1" t="s">
        <v>4760</v>
      </c>
      <c r="B142" s="1">
        <v>20103492</v>
      </c>
      <c r="C142" s="3" t="s">
        <v>83</v>
      </c>
      <c r="D142" s="4" t="s">
        <v>3672</v>
      </c>
      <c r="E142" s="7"/>
      <c r="F142" s="8">
        <f>VLOOKUP(D142,'Parâmetro - Portes e Uco'!$A$8:$C$49,3,0)</f>
        <v>53.798472000000004</v>
      </c>
      <c r="G142" s="36"/>
      <c r="H142" s="15"/>
      <c r="I142" s="9"/>
      <c r="J142" s="16">
        <v>0</v>
      </c>
      <c r="K142" s="16"/>
      <c r="L142" s="17">
        <v>0.6</v>
      </c>
      <c r="M142" s="2">
        <v>50</v>
      </c>
      <c r="N142" s="8">
        <f>(('Parâmetro - Portes e Uco'!$H$4*'TABELA HONORÁRIOS MÉDICOS201819'!M142)/100)*'TABELA HONORÁRIOS MÉDICOS201819'!L142</f>
        <v>4.3859999999999992</v>
      </c>
      <c r="O142" s="15">
        <v>0</v>
      </c>
      <c r="P142" s="15"/>
      <c r="Q142" s="41">
        <f t="shared" si="2"/>
        <v>58.184472</v>
      </c>
    </row>
    <row r="143" spans="1:17">
      <c r="A143" s="1" t="s">
        <v>4760</v>
      </c>
      <c r="B143" s="1">
        <v>20103506</v>
      </c>
      <c r="C143" s="3" t="s">
        <v>85</v>
      </c>
      <c r="D143" s="4" t="s">
        <v>3678</v>
      </c>
      <c r="E143" s="7"/>
      <c r="F143" s="8">
        <f>VLOOKUP(D143,'Parâmetro - Portes e Uco'!$A$8:$C$49,3,0)</f>
        <v>40.348854000000003</v>
      </c>
      <c r="G143" s="36"/>
      <c r="H143" s="15"/>
      <c r="I143" s="9"/>
      <c r="J143" s="16">
        <v>0</v>
      </c>
      <c r="K143" s="16"/>
      <c r="L143" s="17">
        <v>0.27</v>
      </c>
      <c r="M143" s="2">
        <v>50</v>
      </c>
      <c r="N143" s="8">
        <f>(('Parâmetro - Portes e Uco'!$H$4*'TABELA HONORÁRIOS MÉDICOS201819'!M143)/100)*'TABELA HONORÁRIOS MÉDICOS201819'!L143</f>
        <v>1.9737</v>
      </c>
      <c r="O143" s="15">
        <v>0</v>
      </c>
      <c r="P143" s="15"/>
      <c r="Q143" s="41">
        <f t="shared" si="2"/>
        <v>42.322554000000004</v>
      </c>
    </row>
    <row r="144" spans="1:17" ht="22.5">
      <c r="A144" s="1" t="s">
        <v>4760</v>
      </c>
      <c r="B144" s="1">
        <v>20103514</v>
      </c>
      <c r="C144" s="3" t="s">
        <v>82</v>
      </c>
      <c r="D144" s="4" t="s">
        <v>3672</v>
      </c>
      <c r="E144" s="7"/>
      <c r="F144" s="8">
        <f>VLOOKUP(D144,'Parâmetro - Portes e Uco'!$A$8:$C$49,3,0)</f>
        <v>53.798472000000004</v>
      </c>
      <c r="G144" s="36"/>
      <c r="H144" s="15"/>
      <c r="I144" s="9"/>
      <c r="J144" s="16">
        <v>0</v>
      </c>
      <c r="K144" s="16"/>
      <c r="L144" s="17">
        <v>1.56</v>
      </c>
      <c r="M144" s="2">
        <v>50</v>
      </c>
      <c r="N144" s="8">
        <f>(('Parâmetro - Portes e Uco'!$H$4*'TABELA HONORÁRIOS MÉDICOS201819'!M144)/100)*'TABELA HONORÁRIOS MÉDICOS201819'!L144</f>
        <v>11.403599999999999</v>
      </c>
      <c r="O144" s="15">
        <v>0</v>
      </c>
      <c r="P144" s="15"/>
      <c r="Q144" s="41">
        <f t="shared" si="2"/>
        <v>65.202072000000001</v>
      </c>
    </row>
    <row r="145" spans="1:17" ht="22.5">
      <c r="A145" s="1" t="s">
        <v>4760</v>
      </c>
      <c r="B145" s="1">
        <v>20103522</v>
      </c>
      <c r="C145" s="3" t="s">
        <v>86</v>
      </c>
      <c r="D145" s="4" t="s">
        <v>3678</v>
      </c>
      <c r="E145" s="7"/>
      <c r="F145" s="8">
        <f>VLOOKUP(D145,'Parâmetro - Portes e Uco'!$A$8:$C$49,3,0)</f>
        <v>40.348854000000003</v>
      </c>
      <c r="G145" s="36"/>
      <c r="H145" s="15"/>
      <c r="I145" s="9"/>
      <c r="J145" s="16">
        <v>0</v>
      </c>
      <c r="K145" s="16"/>
      <c r="L145" s="17">
        <v>0.63</v>
      </c>
      <c r="M145" s="2">
        <v>50</v>
      </c>
      <c r="N145" s="8">
        <f>(('Parâmetro - Portes e Uco'!$H$4*'TABELA HONORÁRIOS MÉDICOS201819'!M145)/100)*'TABELA HONORÁRIOS MÉDICOS201819'!L145</f>
        <v>4.6052999999999997</v>
      </c>
      <c r="O145" s="15">
        <v>0</v>
      </c>
      <c r="P145" s="15"/>
      <c r="Q145" s="41">
        <f t="shared" si="2"/>
        <v>44.954154000000003</v>
      </c>
    </row>
    <row r="146" spans="1:17" ht="22.5">
      <c r="A146" s="1" t="s">
        <v>4760</v>
      </c>
      <c r="B146" s="1">
        <v>20103530</v>
      </c>
      <c r="C146" s="3" t="s">
        <v>94</v>
      </c>
      <c r="D146" s="4" t="s">
        <v>3678</v>
      </c>
      <c r="E146" s="7"/>
      <c r="F146" s="8">
        <f>VLOOKUP(D146,'Parâmetro - Portes e Uco'!$A$8:$C$49,3,0)</f>
        <v>40.348854000000003</v>
      </c>
      <c r="G146" s="36"/>
      <c r="H146" s="15"/>
      <c r="I146" s="9"/>
      <c r="J146" s="16">
        <v>0</v>
      </c>
      <c r="K146" s="16"/>
      <c r="L146" s="17">
        <v>0.9</v>
      </c>
      <c r="M146" s="2">
        <v>50</v>
      </c>
      <c r="N146" s="8">
        <f>(('Parâmetro - Portes e Uco'!$H$4*'TABELA HONORÁRIOS MÉDICOS201819'!M146)/100)*'TABELA HONORÁRIOS MÉDICOS201819'!L146</f>
        <v>6.5789999999999997</v>
      </c>
      <c r="O146" s="15">
        <v>0</v>
      </c>
      <c r="P146" s="15"/>
      <c r="Q146" s="41">
        <f t="shared" si="2"/>
        <v>46.927854000000004</v>
      </c>
    </row>
    <row r="147" spans="1:17">
      <c r="A147" s="1" t="s">
        <v>4760</v>
      </c>
      <c r="B147" s="1">
        <v>20103565</v>
      </c>
      <c r="C147" s="3" t="s">
        <v>87</v>
      </c>
      <c r="D147" s="4" t="s">
        <v>3680</v>
      </c>
      <c r="E147" s="7"/>
      <c r="F147" s="8">
        <f>VLOOKUP(D147,'Parâmetro - Portes e Uco'!$A$8:$C$49,3,0)</f>
        <v>26.889953999999999</v>
      </c>
      <c r="G147" s="36"/>
      <c r="H147" s="15"/>
      <c r="I147" s="9"/>
      <c r="J147" s="16">
        <v>0</v>
      </c>
      <c r="K147" s="16"/>
      <c r="L147" s="17">
        <v>0.46</v>
      </c>
      <c r="M147" s="2">
        <v>50</v>
      </c>
      <c r="N147" s="8">
        <f>(('Parâmetro - Portes e Uco'!$H$4*'TABELA HONORÁRIOS MÉDICOS201819'!M147)/100)*'TABELA HONORÁRIOS MÉDICOS201819'!L147</f>
        <v>3.3626</v>
      </c>
      <c r="O147" s="15">
        <v>0</v>
      </c>
      <c r="P147" s="15"/>
      <c r="Q147" s="41">
        <f t="shared" si="2"/>
        <v>30.252554</v>
      </c>
    </row>
    <row r="148" spans="1:17" ht="22.5">
      <c r="A148" s="1" t="s">
        <v>4760</v>
      </c>
      <c r="B148" s="1">
        <v>20103611</v>
      </c>
      <c r="C148" s="3" t="s">
        <v>88</v>
      </c>
      <c r="D148" s="4" t="s">
        <v>3678</v>
      </c>
      <c r="E148" s="7"/>
      <c r="F148" s="8">
        <f>VLOOKUP(D148,'Parâmetro - Portes e Uco'!$A$8:$C$49,3,0)</f>
        <v>40.348854000000003</v>
      </c>
      <c r="G148" s="36"/>
      <c r="H148" s="15"/>
      <c r="I148" s="9"/>
      <c r="J148" s="16">
        <v>0</v>
      </c>
      <c r="K148" s="16"/>
      <c r="L148" s="17">
        <v>0.3</v>
      </c>
      <c r="M148" s="2">
        <v>50</v>
      </c>
      <c r="N148" s="8">
        <f>(('Parâmetro - Portes e Uco'!$H$4*'TABELA HONORÁRIOS MÉDICOS201819'!M148)/100)*'TABELA HONORÁRIOS MÉDICOS201819'!L148</f>
        <v>2.1929999999999996</v>
      </c>
      <c r="O148" s="15">
        <v>0</v>
      </c>
      <c r="P148" s="15"/>
      <c r="Q148" s="41">
        <f t="shared" si="2"/>
        <v>42.541854000000001</v>
      </c>
    </row>
    <row r="149" spans="1:17">
      <c r="A149" s="1" t="s">
        <v>4760</v>
      </c>
      <c r="B149" s="1">
        <v>20103620</v>
      </c>
      <c r="C149" s="3" t="s">
        <v>90</v>
      </c>
      <c r="D149" s="4" t="s">
        <v>3680</v>
      </c>
      <c r="E149" s="7"/>
      <c r="F149" s="8">
        <f>VLOOKUP(D149,'Parâmetro - Portes e Uco'!$A$8:$C$49,3,0)</f>
        <v>26.889953999999999</v>
      </c>
      <c r="G149" s="36"/>
      <c r="H149" s="15"/>
      <c r="I149" s="9"/>
      <c r="J149" s="16">
        <v>0</v>
      </c>
      <c r="K149" s="16"/>
      <c r="L149" s="17">
        <v>0.76</v>
      </c>
      <c r="M149" s="2">
        <v>50</v>
      </c>
      <c r="N149" s="8">
        <f>(('Parâmetro - Portes e Uco'!$H$4*'TABELA HONORÁRIOS MÉDICOS201819'!M149)/100)*'TABELA HONORÁRIOS MÉDICOS201819'!L149</f>
        <v>5.5556000000000001</v>
      </c>
      <c r="O149" s="15">
        <v>0</v>
      </c>
      <c r="P149" s="15"/>
      <c r="Q149" s="41">
        <f t="shared" si="2"/>
        <v>32.445554000000001</v>
      </c>
    </row>
    <row r="150" spans="1:17">
      <c r="A150" s="1" t="s">
        <v>4760</v>
      </c>
      <c r="B150" s="1">
        <v>20103638</v>
      </c>
      <c r="C150" s="3" t="s">
        <v>91</v>
      </c>
      <c r="D150" s="4" t="s">
        <v>3678</v>
      </c>
      <c r="E150" s="7"/>
      <c r="F150" s="8">
        <f>VLOOKUP(D150,'Parâmetro - Portes e Uco'!$A$8:$C$49,3,0)</f>
        <v>40.348854000000003</v>
      </c>
      <c r="G150" s="36"/>
      <c r="H150" s="15"/>
      <c r="I150" s="9"/>
      <c r="J150" s="16">
        <v>0</v>
      </c>
      <c r="K150" s="16"/>
      <c r="L150" s="17">
        <v>1</v>
      </c>
      <c r="M150" s="2">
        <v>50</v>
      </c>
      <c r="N150" s="8">
        <f>(('Parâmetro - Portes e Uco'!$H$4*'TABELA HONORÁRIOS MÉDICOS201819'!M150)/100)*'TABELA HONORÁRIOS MÉDICOS201819'!L150</f>
        <v>7.31</v>
      </c>
      <c r="O150" s="15">
        <v>0</v>
      </c>
      <c r="P150" s="15"/>
      <c r="Q150" s="41">
        <f t="shared" si="2"/>
        <v>47.658854000000005</v>
      </c>
    </row>
    <row r="151" spans="1:17">
      <c r="A151" s="1" t="s">
        <v>4760</v>
      </c>
      <c r="B151" s="1">
        <v>20103646</v>
      </c>
      <c r="C151" s="3" t="s">
        <v>92</v>
      </c>
      <c r="D151" s="4" t="s">
        <v>3673</v>
      </c>
      <c r="E151" s="7"/>
      <c r="F151" s="8">
        <f>VLOOKUP(D151,'Parâmetro - Portes e Uco'!$A$8:$C$49,3,0)</f>
        <v>167.84640600000003</v>
      </c>
      <c r="G151" s="36"/>
      <c r="H151" s="15"/>
      <c r="I151" s="9"/>
      <c r="J151" s="16">
        <v>0</v>
      </c>
      <c r="K151" s="16"/>
      <c r="L151" s="17">
        <v>8.3000000000000007</v>
      </c>
      <c r="M151" s="2">
        <v>50</v>
      </c>
      <c r="N151" s="8">
        <f>(('Parâmetro - Portes e Uco'!$H$4*'TABELA HONORÁRIOS MÉDICOS201819'!M151)/100)*'TABELA HONORÁRIOS MÉDICOS201819'!L151</f>
        <v>60.673000000000002</v>
      </c>
      <c r="O151" s="15">
        <v>0</v>
      </c>
      <c r="P151" s="15"/>
      <c r="Q151" s="41">
        <f t="shared" si="2"/>
        <v>228.51940600000003</v>
      </c>
    </row>
    <row r="152" spans="1:17">
      <c r="A152" s="1" t="s">
        <v>4760</v>
      </c>
      <c r="B152" s="1">
        <v>20103654</v>
      </c>
      <c r="C152" s="3" t="s">
        <v>93</v>
      </c>
      <c r="D152" s="4" t="s">
        <v>3680</v>
      </c>
      <c r="E152" s="7"/>
      <c r="F152" s="8">
        <f>VLOOKUP(D152,'Parâmetro - Portes e Uco'!$A$8:$C$49,3,0)</f>
        <v>26.889953999999999</v>
      </c>
      <c r="G152" s="36"/>
      <c r="H152" s="15"/>
      <c r="I152" s="9"/>
      <c r="J152" s="16">
        <v>0</v>
      </c>
      <c r="K152" s="16"/>
      <c r="L152" s="17">
        <v>0.34</v>
      </c>
      <c r="M152" s="2">
        <v>50</v>
      </c>
      <c r="N152" s="8">
        <f>(('Parâmetro - Portes e Uco'!$H$4*'TABELA HONORÁRIOS MÉDICOS201819'!M152)/100)*'TABELA HONORÁRIOS MÉDICOS201819'!L152</f>
        <v>2.4853999999999998</v>
      </c>
      <c r="O152" s="15">
        <v>0</v>
      </c>
      <c r="P152" s="15"/>
      <c r="Q152" s="41">
        <f t="shared" si="2"/>
        <v>29.375353999999998</v>
      </c>
    </row>
    <row r="153" spans="1:17" ht="45">
      <c r="A153" s="1" t="s">
        <v>4760</v>
      </c>
      <c r="B153" s="1">
        <v>20103662</v>
      </c>
      <c r="C153" s="3" t="s">
        <v>96</v>
      </c>
      <c r="D153" s="4" t="s">
        <v>3680</v>
      </c>
      <c r="E153" s="7"/>
      <c r="F153" s="8">
        <f>VLOOKUP(D153,'Parâmetro - Portes e Uco'!$A$8:$C$49,3,0)</f>
        <v>26.889953999999999</v>
      </c>
      <c r="G153" s="36"/>
      <c r="H153" s="15"/>
      <c r="I153" s="9"/>
      <c r="J153" s="16">
        <v>0</v>
      </c>
      <c r="K153" s="16"/>
      <c r="L153" s="17">
        <v>0.47</v>
      </c>
      <c r="M153" s="2">
        <v>50</v>
      </c>
      <c r="N153" s="8">
        <f>(('Parâmetro - Portes e Uco'!$H$4*'TABELA HONORÁRIOS MÉDICOS201819'!M153)/100)*'TABELA HONORÁRIOS MÉDICOS201819'!L153</f>
        <v>3.4356999999999998</v>
      </c>
      <c r="O153" s="15">
        <v>0</v>
      </c>
      <c r="P153" s="15"/>
      <c r="Q153" s="41">
        <f t="shared" si="2"/>
        <v>30.325654</v>
      </c>
    </row>
    <row r="154" spans="1:17" ht="45">
      <c r="A154" s="1" t="s">
        <v>4760</v>
      </c>
      <c r="B154" s="1">
        <v>20103670</v>
      </c>
      <c r="C154" s="3" t="s">
        <v>95</v>
      </c>
      <c r="D154" s="4" t="s">
        <v>3680</v>
      </c>
      <c r="E154" s="7"/>
      <c r="F154" s="8">
        <f>VLOOKUP(D154,'Parâmetro - Portes e Uco'!$A$8:$C$49,3,0)</f>
        <v>26.889953999999999</v>
      </c>
      <c r="G154" s="36"/>
      <c r="H154" s="15"/>
      <c r="I154" s="9"/>
      <c r="J154" s="16">
        <v>0</v>
      </c>
      <c r="K154" s="16"/>
      <c r="L154" s="17">
        <v>0.7</v>
      </c>
      <c r="M154" s="2">
        <v>50</v>
      </c>
      <c r="N154" s="8">
        <f>(('Parâmetro - Portes e Uco'!$H$4*'TABELA HONORÁRIOS MÉDICOS201819'!M154)/100)*'TABELA HONORÁRIOS MÉDICOS201819'!L154</f>
        <v>5.1169999999999991</v>
      </c>
      <c r="O154" s="15">
        <v>0</v>
      </c>
      <c r="P154" s="15"/>
      <c r="Q154" s="41">
        <f t="shared" si="2"/>
        <v>32.006954</v>
      </c>
    </row>
    <row r="155" spans="1:17">
      <c r="A155" s="1" t="s">
        <v>4760</v>
      </c>
      <c r="B155" s="1">
        <v>20103689</v>
      </c>
      <c r="C155" s="3" t="s">
        <v>97</v>
      </c>
      <c r="D155" s="4" t="s">
        <v>3680</v>
      </c>
      <c r="E155" s="7"/>
      <c r="F155" s="8">
        <f>VLOOKUP(D155,'Parâmetro - Portes e Uco'!$A$8:$C$49,3,0)</f>
        <v>26.889953999999999</v>
      </c>
      <c r="G155" s="36"/>
      <c r="H155" s="15"/>
      <c r="I155" s="9"/>
      <c r="J155" s="16">
        <v>0</v>
      </c>
      <c r="K155" s="16"/>
      <c r="L155" s="17">
        <v>0.62</v>
      </c>
      <c r="M155" s="2">
        <v>50</v>
      </c>
      <c r="N155" s="8">
        <f>(('Parâmetro - Portes e Uco'!$H$4*'TABELA HONORÁRIOS MÉDICOS201819'!M155)/100)*'TABELA HONORÁRIOS MÉDICOS201819'!L155</f>
        <v>4.5321999999999996</v>
      </c>
      <c r="O155" s="15">
        <v>0</v>
      </c>
      <c r="P155" s="15"/>
      <c r="Q155" s="41">
        <f t="shared" si="2"/>
        <v>31.422153999999999</v>
      </c>
    </row>
    <row r="156" spans="1:17">
      <c r="A156" s="1" t="s">
        <v>4760</v>
      </c>
      <c r="B156" s="1">
        <v>20103697</v>
      </c>
      <c r="C156" s="3" t="s">
        <v>98</v>
      </c>
      <c r="D156" s="4" t="s">
        <v>3680</v>
      </c>
      <c r="E156" s="7"/>
      <c r="F156" s="8">
        <f>VLOOKUP(D156,'Parâmetro - Portes e Uco'!$A$8:$C$49,3,0)</f>
        <v>26.889953999999999</v>
      </c>
      <c r="G156" s="36"/>
      <c r="H156" s="15"/>
      <c r="I156" s="9"/>
      <c r="J156" s="16">
        <v>0</v>
      </c>
      <c r="K156" s="16"/>
      <c r="L156" s="17">
        <v>0.3</v>
      </c>
      <c r="M156" s="2">
        <v>50</v>
      </c>
      <c r="N156" s="8">
        <f>(('Parâmetro - Portes e Uco'!$H$4*'TABELA HONORÁRIOS MÉDICOS201819'!M156)/100)*'TABELA HONORÁRIOS MÉDICOS201819'!L156</f>
        <v>2.1929999999999996</v>
      </c>
      <c r="O156" s="15">
        <v>0</v>
      </c>
      <c r="P156" s="15"/>
      <c r="Q156" s="41">
        <f t="shared" si="2"/>
        <v>29.082954000000001</v>
      </c>
    </row>
    <row r="157" spans="1:17" ht="22.5">
      <c r="A157" s="1" t="s">
        <v>4760</v>
      </c>
      <c r="B157" s="1">
        <v>20103700</v>
      </c>
      <c r="C157" s="3" t="s">
        <v>99</v>
      </c>
      <c r="D157" s="4" t="s">
        <v>3680</v>
      </c>
      <c r="E157" s="7"/>
      <c r="F157" s="8">
        <f>VLOOKUP(D157,'Parâmetro - Portes e Uco'!$A$8:$C$49,3,0)</f>
        <v>26.889953999999999</v>
      </c>
      <c r="G157" s="36"/>
      <c r="H157" s="15"/>
      <c r="I157" s="9"/>
      <c r="J157" s="16">
        <v>0</v>
      </c>
      <c r="K157" s="16"/>
      <c r="L157" s="17">
        <v>1.56</v>
      </c>
      <c r="M157" s="2">
        <v>50</v>
      </c>
      <c r="N157" s="8">
        <f>(('Parâmetro - Portes e Uco'!$H$4*'TABELA HONORÁRIOS MÉDICOS201819'!M157)/100)*'TABELA HONORÁRIOS MÉDICOS201819'!L157</f>
        <v>11.403599999999999</v>
      </c>
      <c r="O157" s="15">
        <v>0</v>
      </c>
      <c r="P157" s="15"/>
      <c r="Q157" s="41">
        <f t="shared" si="2"/>
        <v>38.293554</v>
      </c>
    </row>
    <row r="158" spans="1:17">
      <c r="A158" s="1" t="s">
        <v>4760</v>
      </c>
      <c r="B158" s="1">
        <v>20103719</v>
      </c>
      <c r="C158" s="3" t="s">
        <v>100</v>
      </c>
      <c r="D158" s="4" t="s">
        <v>3680</v>
      </c>
      <c r="E158" s="7"/>
      <c r="F158" s="8">
        <f>VLOOKUP(D158,'Parâmetro - Portes e Uco'!$A$8:$C$49,3,0)</f>
        <v>26.889953999999999</v>
      </c>
      <c r="G158" s="36"/>
      <c r="H158" s="15"/>
      <c r="I158" s="9"/>
      <c r="J158" s="16">
        <v>0</v>
      </c>
      <c r="K158" s="16"/>
      <c r="L158" s="17">
        <v>0.3</v>
      </c>
      <c r="M158" s="2">
        <v>50</v>
      </c>
      <c r="N158" s="8">
        <f>(('Parâmetro - Portes e Uco'!$H$4*'TABELA HONORÁRIOS MÉDICOS201819'!M158)/100)*'TABELA HONORÁRIOS MÉDICOS201819'!L158</f>
        <v>2.1929999999999996</v>
      </c>
      <c r="O158" s="15">
        <v>0</v>
      </c>
      <c r="P158" s="15"/>
      <c r="Q158" s="41">
        <f t="shared" si="2"/>
        <v>29.082954000000001</v>
      </c>
    </row>
    <row r="159" spans="1:17" ht="33.75">
      <c r="A159" s="1" t="s">
        <v>4760</v>
      </c>
      <c r="B159" s="1">
        <v>20103727</v>
      </c>
      <c r="C159" s="3" t="s">
        <v>89</v>
      </c>
      <c r="D159" s="4" t="s">
        <v>3678</v>
      </c>
      <c r="E159" s="7"/>
      <c r="F159" s="8">
        <f>VLOOKUP(D159,'Parâmetro - Portes e Uco'!$A$8:$C$49,3,0)</f>
        <v>40.348854000000003</v>
      </c>
      <c r="G159" s="36"/>
      <c r="H159" s="15"/>
      <c r="I159" s="9"/>
      <c r="J159" s="16">
        <v>0</v>
      </c>
      <c r="K159" s="16"/>
      <c r="L159" s="17"/>
      <c r="M159" s="2"/>
      <c r="N159" s="8"/>
      <c r="O159" s="15">
        <v>0</v>
      </c>
      <c r="P159" s="15"/>
      <c r="Q159" s="41">
        <f t="shared" si="2"/>
        <v>40.348854000000003</v>
      </c>
    </row>
    <row r="160" spans="1:17">
      <c r="A160" s="1" t="s">
        <v>4758</v>
      </c>
      <c r="B160" s="1">
        <v>20103743</v>
      </c>
      <c r="C160" s="3" t="s">
        <v>4043</v>
      </c>
      <c r="D160" s="4" t="s">
        <v>3679</v>
      </c>
      <c r="E160" s="7"/>
      <c r="F160" s="8">
        <f>VLOOKUP(D160,'Parâmetro - Portes e Uco'!$A$8:$C$49,3,0)</f>
        <v>13.449618000000001</v>
      </c>
      <c r="G160" s="36"/>
      <c r="H160" s="15"/>
      <c r="I160" s="9"/>
      <c r="J160" s="16">
        <v>0</v>
      </c>
      <c r="K160" s="16"/>
      <c r="L160" s="17"/>
      <c r="M160" s="2"/>
      <c r="N160" s="8"/>
      <c r="O160" s="15" t="s">
        <v>3721</v>
      </c>
      <c r="P160" s="15"/>
      <c r="Q160" s="41">
        <f t="shared" si="2"/>
        <v>13.449618000000001</v>
      </c>
    </row>
    <row r="161" spans="1:17">
      <c r="A161" s="3"/>
      <c r="B161" s="135">
        <v>20104006</v>
      </c>
      <c r="C161" s="263" t="s">
        <v>3722</v>
      </c>
      <c r="D161" s="264"/>
      <c r="E161" s="264"/>
      <c r="F161" s="264"/>
      <c r="G161" s="264"/>
      <c r="H161" s="264"/>
      <c r="I161" s="264"/>
      <c r="J161" s="264"/>
      <c r="K161" s="264"/>
      <c r="L161" s="264"/>
      <c r="M161" s="264"/>
      <c r="N161" s="264"/>
      <c r="O161" s="264"/>
      <c r="P161" s="264"/>
      <c r="Q161" s="265"/>
    </row>
    <row r="162" spans="1:17">
      <c r="A162" s="1" t="s">
        <v>4760</v>
      </c>
      <c r="B162" s="1">
        <v>20104014</v>
      </c>
      <c r="C162" s="3" t="s">
        <v>101</v>
      </c>
      <c r="D162" s="4" t="s">
        <v>3679</v>
      </c>
      <c r="E162" s="7"/>
      <c r="F162" s="8">
        <f>VLOOKUP(D162,'Parâmetro - Portes e Uco'!$A$8:$C$49,3,0)</f>
        <v>13.449618000000001</v>
      </c>
      <c r="G162" s="36"/>
      <c r="H162" s="15"/>
      <c r="I162" s="9"/>
      <c r="J162" s="16">
        <v>0</v>
      </c>
      <c r="K162" s="16"/>
      <c r="L162" s="17"/>
      <c r="M162" s="2"/>
      <c r="N162" s="8"/>
      <c r="O162" s="15">
        <v>0</v>
      </c>
      <c r="P162" s="15"/>
      <c r="Q162" s="41">
        <f t="shared" ref="Q162:Q194" si="3">F162+H162+K162+N162+P162</f>
        <v>13.449618000000001</v>
      </c>
    </row>
    <row r="163" spans="1:17" ht="33.75">
      <c r="A163" s="1" t="s">
        <v>4760</v>
      </c>
      <c r="B163" s="1">
        <v>20104022</v>
      </c>
      <c r="C163" s="3" t="s">
        <v>102</v>
      </c>
      <c r="D163" s="4" t="s">
        <v>3679</v>
      </c>
      <c r="E163" s="7"/>
      <c r="F163" s="8">
        <f>VLOOKUP(D163,'Parâmetro - Portes e Uco'!$A$8:$C$49,3,0)</f>
        <v>13.449618000000001</v>
      </c>
      <c r="G163" s="36"/>
      <c r="H163" s="15"/>
      <c r="I163" s="9"/>
      <c r="J163" s="16">
        <v>0</v>
      </c>
      <c r="K163" s="16"/>
      <c r="L163" s="17"/>
      <c r="M163" s="2"/>
      <c r="N163" s="8"/>
      <c r="O163" s="15">
        <v>0</v>
      </c>
      <c r="P163" s="15"/>
      <c r="Q163" s="41">
        <f t="shared" si="3"/>
        <v>13.449618000000001</v>
      </c>
    </row>
    <row r="164" spans="1:17">
      <c r="A164" s="1" t="s">
        <v>4760</v>
      </c>
      <c r="B164" s="1">
        <v>20104049</v>
      </c>
      <c r="C164" s="3" t="s">
        <v>103</v>
      </c>
      <c r="D164" s="4" t="s">
        <v>3678</v>
      </c>
      <c r="E164" s="7"/>
      <c r="F164" s="8">
        <f>VLOOKUP(D164,'Parâmetro - Portes e Uco'!$A$8:$C$49,3,0)</f>
        <v>40.348854000000003</v>
      </c>
      <c r="G164" s="36"/>
      <c r="H164" s="15"/>
      <c r="I164" s="9"/>
      <c r="J164" s="16">
        <v>0</v>
      </c>
      <c r="K164" s="16"/>
      <c r="L164" s="17"/>
      <c r="M164" s="2"/>
      <c r="N164" s="8"/>
      <c r="O164" s="15">
        <v>0</v>
      </c>
      <c r="P164" s="15"/>
      <c r="Q164" s="41">
        <f t="shared" si="3"/>
        <v>40.348854000000003</v>
      </c>
    </row>
    <row r="165" spans="1:17">
      <c r="A165" s="1" t="s">
        <v>4758</v>
      </c>
      <c r="B165" s="1">
        <v>20104057</v>
      </c>
      <c r="C165" s="3" t="s">
        <v>4044</v>
      </c>
      <c r="D165" s="4" t="s">
        <v>3670</v>
      </c>
      <c r="E165" s="7"/>
      <c r="F165" s="8">
        <f>VLOOKUP(D165,'Parâmetro - Portes e Uco'!$A$8:$C$49,3,0)</f>
        <v>70.914480000000012</v>
      </c>
      <c r="G165" s="36"/>
      <c r="H165" s="15"/>
      <c r="I165" s="9"/>
      <c r="J165" s="16">
        <v>0</v>
      </c>
      <c r="K165" s="16"/>
      <c r="L165" s="17"/>
      <c r="M165" s="2"/>
      <c r="N165" s="8"/>
      <c r="O165" s="15" t="s">
        <v>3721</v>
      </c>
      <c r="P165" s="15"/>
      <c r="Q165" s="41">
        <f t="shared" si="3"/>
        <v>70.914480000000012</v>
      </c>
    </row>
    <row r="166" spans="1:17">
      <c r="A166" s="1" t="s">
        <v>4760</v>
      </c>
      <c r="B166" s="1">
        <v>20104065</v>
      </c>
      <c r="C166" s="3" t="s">
        <v>104</v>
      </c>
      <c r="D166" s="4" t="s">
        <v>3680</v>
      </c>
      <c r="E166" s="7"/>
      <c r="F166" s="8">
        <f>VLOOKUP(D166,'Parâmetro - Portes e Uco'!$A$8:$C$49,3,0)</f>
        <v>26.889953999999999</v>
      </c>
      <c r="G166" s="36"/>
      <c r="H166" s="15"/>
      <c r="I166" s="9"/>
      <c r="J166" s="16">
        <v>0</v>
      </c>
      <c r="K166" s="16"/>
      <c r="L166" s="17"/>
      <c r="M166" s="2"/>
      <c r="N166" s="8"/>
      <c r="O166" s="15">
        <v>0</v>
      </c>
      <c r="P166" s="15"/>
      <c r="Q166" s="41">
        <f t="shared" si="3"/>
        <v>26.889953999999999</v>
      </c>
    </row>
    <row r="167" spans="1:17">
      <c r="A167" s="1" t="s">
        <v>4760</v>
      </c>
      <c r="B167" s="1">
        <v>20104073</v>
      </c>
      <c r="C167" s="3" t="s">
        <v>105</v>
      </c>
      <c r="D167" s="4" t="s">
        <v>3672</v>
      </c>
      <c r="E167" s="7"/>
      <c r="F167" s="8">
        <f>VLOOKUP(D167,'Parâmetro - Portes e Uco'!$A$8:$C$49,3,0)</f>
        <v>53.798472000000004</v>
      </c>
      <c r="G167" s="36"/>
      <c r="H167" s="15"/>
      <c r="I167" s="9"/>
      <c r="J167" s="16">
        <v>0</v>
      </c>
      <c r="K167" s="16"/>
      <c r="L167" s="17"/>
      <c r="M167" s="2"/>
      <c r="N167" s="8"/>
      <c r="O167" s="15">
        <v>0</v>
      </c>
      <c r="P167" s="15"/>
      <c r="Q167" s="41">
        <f t="shared" si="3"/>
        <v>53.798472000000004</v>
      </c>
    </row>
    <row r="168" spans="1:17">
      <c r="A168" s="1" t="s">
        <v>4760</v>
      </c>
      <c r="B168" s="1">
        <v>20104081</v>
      </c>
      <c r="C168" s="3" t="s">
        <v>109</v>
      </c>
      <c r="D168" s="4" t="s">
        <v>3679</v>
      </c>
      <c r="E168" s="7"/>
      <c r="F168" s="8">
        <f>VLOOKUP(D168,'Parâmetro - Portes e Uco'!$A$8:$C$49,3,0)</f>
        <v>13.449618000000001</v>
      </c>
      <c r="G168" s="36"/>
      <c r="H168" s="15"/>
      <c r="I168" s="9"/>
      <c r="J168" s="16">
        <v>0</v>
      </c>
      <c r="K168" s="16"/>
      <c r="L168" s="17"/>
      <c r="M168" s="2"/>
      <c r="N168" s="8"/>
      <c r="O168" s="15">
        <v>0</v>
      </c>
      <c r="P168" s="15"/>
      <c r="Q168" s="41">
        <f t="shared" si="3"/>
        <v>13.449618000000001</v>
      </c>
    </row>
    <row r="169" spans="1:17">
      <c r="A169" s="1" t="s">
        <v>4760</v>
      </c>
      <c r="B169" s="1">
        <v>20104090</v>
      </c>
      <c r="C169" s="3" t="s">
        <v>106</v>
      </c>
      <c r="D169" s="4" t="s">
        <v>3672</v>
      </c>
      <c r="E169" s="7"/>
      <c r="F169" s="8">
        <f>VLOOKUP(D169,'Parâmetro - Portes e Uco'!$A$8:$C$49,3,0)</f>
        <v>53.798472000000004</v>
      </c>
      <c r="G169" s="36"/>
      <c r="H169" s="15"/>
      <c r="I169" s="9"/>
      <c r="J169" s="16">
        <v>0</v>
      </c>
      <c r="K169" s="16"/>
      <c r="L169" s="17"/>
      <c r="M169" s="2"/>
      <c r="N169" s="8"/>
      <c r="O169" s="15">
        <v>0</v>
      </c>
      <c r="P169" s="15"/>
      <c r="Q169" s="41">
        <f t="shared" si="3"/>
        <v>53.798472000000004</v>
      </c>
    </row>
    <row r="170" spans="1:17">
      <c r="A170" s="1" t="s">
        <v>4760</v>
      </c>
      <c r="B170" s="1">
        <v>20104103</v>
      </c>
      <c r="C170" s="3" t="s">
        <v>110</v>
      </c>
      <c r="D170" s="4" t="s">
        <v>3679</v>
      </c>
      <c r="E170" s="7"/>
      <c r="F170" s="8">
        <f>VLOOKUP(D170,'Parâmetro - Portes e Uco'!$A$8:$C$49,3,0)</f>
        <v>13.449618000000001</v>
      </c>
      <c r="G170" s="36"/>
      <c r="H170" s="15"/>
      <c r="I170" s="9"/>
      <c r="J170" s="16">
        <v>0</v>
      </c>
      <c r="K170" s="16"/>
      <c r="L170" s="17"/>
      <c r="M170" s="2"/>
      <c r="N170" s="8"/>
      <c r="O170" s="15">
        <v>0</v>
      </c>
      <c r="P170" s="15"/>
      <c r="Q170" s="41">
        <f t="shared" si="3"/>
        <v>13.449618000000001</v>
      </c>
    </row>
    <row r="171" spans="1:17">
      <c r="A171" s="1" t="s">
        <v>4760</v>
      </c>
      <c r="B171" s="1">
        <v>20104111</v>
      </c>
      <c r="C171" s="3" t="s">
        <v>111</v>
      </c>
      <c r="D171" s="4" t="s">
        <v>3681</v>
      </c>
      <c r="E171" s="7"/>
      <c r="F171" s="8">
        <f>VLOOKUP(D171,'Parâmetro - Portes e Uco'!$A$8:$C$49,3,0)</f>
        <v>83.927844000000007</v>
      </c>
      <c r="G171" s="36"/>
      <c r="H171" s="15"/>
      <c r="I171" s="9"/>
      <c r="J171" s="16">
        <v>0</v>
      </c>
      <c r="K171" s="16"/>
      <c r="L171" s="17"/>
      <c r="M171" s="2"/>
      <c r="N171" s="8"/>
      <c r="O171" s="15">
        <v>0</v>
      </c>
      <c r="P171" s="15"/>
      <c r="Q171" s="41">
        <f t="shared" si="3"/>
        <v>83.927844000000007</v>
      </c>
    </row>
    <row r="172" spans="1:17">
      <c r="A172" s="1" t="s">
        <v>4760</v>
      </c>
      <c r="B172" s="1">
        <v>20104120</v>
      </c>
      <c r="C172" s="3" t="s">
        <v>112</v>
      </c>
      <c r="D172" s="4" t="s">
        <v>3680</v>
      </c>
      <c r="E172" s="7"/>
      <c r="F172" s="8">
        <f>VLOOKUP(D172,'Parâmetro - Portes e Uco'!$A$8:$C$49,3,0)</f>
        <v>26.889953999999999</v>
      </c>
      <c r="G172" s="36"/>
      <c r="H172" s="15"/>
      <c r="I172" s="9"/>
      <c r="J172" s="16">
        <v>0</v>
      </c>
      <c r="K172" s="16"/>
      <c r="L172" s="17"/>
      <c r="M172" s="2"/>
      <c r="N172" s="8"/>
      <c r="O172" s="15">
        <v>0</v>
      </c>
      <c r="P172" s="15"/>
      <c r="Q172" s="41">
        <f t="shared" si="3"/>
        <v>26.889953999999999</v>
      </c>
    </row>
    <row r="173" spans="1:17" ht="22.5">
      <c r="A173" s="1" t="s">
        <v>4760</v>
      </c>
      <c r="B173" s="1">
        <v>20104138</v>
      </c>
      <c r="C173" s="3" t="s">
        <v>113</v>
      </c>
      <c r="D173" s="4" t="s">
        <v>3681</v>
      </c>
      <c r="E173" s="7"/>
      <c r="F173" s="8">
        <f>VLOOKUP(D173,'Parâmetro - Portes e Uco'!$A$8:$C$49,3,0)</f>
        <v>83.927844000000007</v>
      </c>
      <c r="G173" s="36"/>
      <c r="H173" s="15"/>
      <c r="I173" s="9"/>
      <c r="J173" s="16">
        <v>0</v>
      </c>
      <c r="K173" s="16"/>
      <c r="L173" s="17"/>
      <c r="M173" s="2"/>
      <c r="N173" s="8"/>
      <c r="O173" s="15">
        <v>0</v>
      </c>
      <c r="P173" s="15"/>
      <c r="Q173" s="41">
        <f t="shared" si="3"/>
        <v>83.927844000000007</v>
      </c>
    </row>
    <row r="174" spans="1:17" ht="22.5">
      <c r="A174" s="1" t="s">
        <v>4760</v>
      </c>
      <c r="B174" s="1">
        <v>20104146</v>
      </c>
      <c r="C174" s="3" t="s">
        <v>114</v>
      </c>
      <c r="D174" s="4" t="s">
        <v>3681</v>
      </c>
      <c r="E174" s="7"/>
      <c r="F174" s="8">
        <f>VLOOKUP(D174,'Parâmetro - Portes e Uco'!$A$8:$C$49,3,0)</f>
        <v>83.927844000000007</v>
      </c>
      <c r="G174" s="36"/>
      <c r="H174" s="15"/>
      <c r="I174" s="9"/>
      <c r="J174" s="16">
        <v>0</v>
      </c>
      <c r="K174" s="16"/>
      <c r="L174" s="17"/>
      <c r="M174" s="2"/>
      <c r="N174" s="8"/>
      <c r="O174" s="15">
        <v>0</v>
      </c>
      <c r="P174" s="15"/>
      <c r="Q174" s="41">
        <f t="shared" si="3"/>
        <v>83.927844000000007</v>
      </c>
    </row>
    <row r="175" spans="1:17">
      <c r="A175" s="1" t="s">
        <v>4760</v>
      </c>
      <c r="B175" s="1">
        <v>20104154</v>
      </c>
      <c r="C175" s="3" t="s">
        <v>115</v>
      </c>
      <c r="D175" s="4" t="s">
        <v>3670</v>
      </c>
      <c r="E175" s="7"/>
      <c r="F175" s="8">
        <f>VLOOKUP(D175,'Parâmetro - Portes e Uco'!$A$8:$C$49,3,0)</f>
        <v>70.914480000000012</v>
      </c>
      <c r="G175" s="36"/>
      <c r="H175" s="15"/>
      <c r="I175" s="9"/>
      <c r="J175" s="16">
        <v>0</v>
      </c>
      <c r="K175" s="16"/>
      <c r="L175" s="17"/>
      <c r="M175" s="2"/>
      <c r="N175" s="8"/>
      <c r="O175" s="15">
        <v>0</v>
      </c>
      <c r="P175" s="15"/>
      <c r="Q175" s="41">
        <f t="shared" si="3"/>
        <v>70.914480000000012</v>
      </c>
    </row>
    <row r="176" spans="1:17" ht="33.75">
      <c r="A176" s="1" t="s">
        <v>4760</v>
      </c>
      <c r="B176" s="1">
        <v>20104170</v>
      </c>
      <c r="C176" s="3" t="s">
        <v>7175</v>
      </c>
      <c r="D176" s="4" t="s">
        <v>3673</v>
      </c>
      <c r="E176" s="7"/>
      <c r="F176" s="8">
        <f>VLOOKUP(D176,'Parâmetro - Portes e Uco'!$A$8:$C$49,3,0)</f>
        <v>167.84640600000003</v>
      </c>
      <c r="G176" s="36">
        <v>1</v>
      </c>
      <c r="H176" s="8">
        <f>VLOOKUP(G176,'Parâmetro - Portes e Uco'!$B$14:$E$41,4,0)</f>
        <v>138.81760000000003</v>
      </c>
      <c r="I176" s="9"/>
      <c r="J176" s="16">
        <v>0</v>
      </c>
      <c r="K176" s="16"/>
      <c r="L176" s="17"/>
      <c r="M176" s="2"/>
      <c r="N176" s="8"/>
      <c r="O176" s="15">
        <v>0</v>
      </c>
      <c r="P176" s="15"/>
      <c r="Q176" s="41">
        <f>F176+H176+K176+N176+P176+0.01</f>
        <v>306.67400600000008</v>
      </c>
    </row>
    <row r="177" spans="1:17" ht="22.5">
      <c r="A177" s="1" t="s">
        <v>4760</v>
      </c>
      <c r="B177" s="1">
        <v>20104189</v>
      </c>
      <c r="C177" s="3" t="s">
        <v>117</v>
      </c>
      <c r="D177" s="4" t="s">
        <v>3674</v>
      </c>
      <c r="E177" s="7"/>
      <c r="F177" s="8">
        <f>VLOOKUP(D177,'Parâmetro - Portes e Uco'!$A$8:$C$49,3,0)</f>
        <v>287.23149000000001</v>
      </c>
      <c r="G177" s="36"/>
      <c r="H177" s="15"/>
      <c r="I177" s="9"/>
      <c r="J177" s="16">
        <v>0</v>
      </c>
      <c r="K177" s="16"/>
      <c r="L177" s="17">
        <v>9.2100000000000009</v>
      </c>
      <c r="M177" s="2">
        <v>50</v>
      </c>
      <c r="N177" s="8">
        <f>(('Parâmetro - Portes e Uco'!$H$4*'TABELA HONORÁRIOS MÉDICOS201819'!M177)/100)*'TABELA HONORÁRIOS MÉDICOS201819'!L177</f>
        <v>67.325100000000006</v>
      </c>
      <c r="O177" s="15">
        <v>0</v>
      </c>
      <c r="P177" s="15"/>
      <c r="Q177" s="41">
        <f t="shared" si="3"/>
        <v>354.55659000000003</v>
      </c>
    </row>
    <row r="178" spans="1:17">
      <c r="A178" s="1" t="s">
        <v>4760</v>
      </c>
      <c r="B178" s="1">
        <v>20104200</v>
      </c>
      <c r="C178" s="3" t="s">
        <v>118</v>
      </c>
      <c r="D178" s="4" t="s">
        <v>3672</v>
      </c>
      <c r="E178" s="7"/>
      <c r="F178" s="8">
        <f>VLOOKUP(D178,'Parâmetro - Portes e Uco'!$A$8:$C$49,3,0)</f>
        <v>53.798472000000004</v>
      </c>
      <c r="G178" s="36"/>
      <c r="H178" s="15"/>
      <c r="I178" s="9"/>
      <c r="J178" s="16">
        <v>0</v>
      </c>
      <c r="K178" s="16"/>
      <c r="L178" s="17"/>
      <c r="M178" s="2"/>
      <c r="N178" s="8"/>
      <c r="O178" s="15">
        <v>0</v>
      </c>
      <c r="P178" s="15"/>
      <c r="Q178" s="41">
        <f t="shared" si="3"/>
        <v>53.798472000000004</v>
      </c>
    </row>
    <row r="179" spans="1:17">
      <c r="A179" s="1" t="s">
        <v>4760</v>
      </c>
      <c r="B179" s="1">
        <v>20104219</v>
      </c>
      <c r="C179" s="3" t="s">
        <v>119</v>
      </c>
      <c r="D179" s="4"/>
      <c r="E179" s="7"/>
      <c r="F179" s="8">
        <f>F15</f>
        <v>71.05</v>
      </c>
      <c r="G179" s="36"/>
      <c r="H179" s="15"/>
      <c r="I179" s="9"/>
      <c r="J179" s="16">
        <v>0</v>
      </c>
      <c r="K179" s="16"/>
      <c r="L179" s="17"/>
      <c r="M179" s="2"/>
      <c r="N179" s="8"/>
      <c r="O179" s="15">
        <v>0</v>
      </c>
      <c r="P179" s="15"/>
      <c r="Q179" s="41">
        <f t="shared" si="3"/>
        <v>71.05</v>
      </c>
    </row>
    <row r="180" spans="1:17">
      <c r="A180" s="1" t="s">
        <v>4760</v>
      </c>
      <c r="B180" s="1">
        <v>20104227</v>
      </c>
      <c r="C180" s="3" t="s">
        <v>120</v>
      </c>
      <c r="D180" s="4"/>
      <c r="E180" s="7"/>
      <c r="F180" s="8">
        <f>F15</f>
        <v>71.05</v>
      </c>
      <c r="G180" s="36"/>
      <c r="H180" s="15"/>
      <c r="I180" s="9"/>
      <c r="J180" s="16">
        <v>0</v>
      </c>
      <c r="K180" s="16"/>
      <c r="L180" s="17"/>
      <c r="M180" s="2"/>
      <c r="N180" s="8"/>
      <c r="O180" s="15">
        <v>0</v>
      </c>
      <c r="P180" s="15"/>
      <c r="Q180" s="41">
        <f t="shared" si="3"/>
        <v>71.05</v>
      </c>
    </row>
    <row r="181" spans="1:17">
      <c r="A181" s="1" t="s">
        <v>4760</v>
      </c>
      <c r="B181" s="1">
        <v>20104235</v>
      </c>
      <c r="C181" s="3" t="s">
        <v>122</v>
      </c>
      <c r="D181" s="4" t="s">
        <v>3679</v>
      </c>
      <c r="E181" s="7"/>
      <c r="F181" s="8">
        <f>VLOOKUP(D181,'Parâmetro - Portes e Uco'!$A$8:$C$49,3,0)</f>
        <v>13.449618000000001</v>
      </c>
      <c r="G181" s="36"/>
      <c r="H181" s="15"/>
      <c r="I181" s="9"/>
      <c r="J181" s="16">
        <v>0</v>
      </c>
      <c r="K181" s="16"/>
      <c r="L181" s="17"/>
      <c r="M181" s="2"/>
      <c r="N181" s="8"/>
      <c r="O181" s="15">
        <v>0</v>
      </c>
      <c r="P181" s="15"/>
      <c r="Q181" s="41">
        <f t="shared" si="3"/>
        <v>13.449618000000001</v>
      </c>
    </row>
    <row r="182" spans="1:17" ht="22.5">
      <c r="A182" s="1" t="s">
        <v>4760</v>
      </c>
      <c r="B182" s="1">
        <v>20104243</v>
      </c>
      <c r="C182" s="3" t="s">
        <v>125</v>
      </c>
      <c r="D182" s="4" t="s">
        <v>3682</v>
      </c>
      <c r="E182" s="7"/>
      <c r="F182" s="8">
        <f>VLOOKUP(D182,'Parâmetro - Portes e Uco'!$A$8:$C$49,3,0)</f>
        <v>431.44592399999999</v>
      </c>
      <c r="G182" s="36"/>
      <c r="H182" s="15"/>
      <c r="I182" s="9"/>
      <c r="J182" s="16">
        <v>0</v>
      </c>
      <c r="K182" s="16"/>
      <c r="L182" s="17"/>
      <c r="M182" s="2"/>
      <c r="N182" s="8"/>
      <c r="O182" s="15">
        <v>0</v>
      </c>
      <c r="P182" s="15"/>
      <c r="Q182" s="41">
        <f t="shared" si="3"/>
        <v>431.44592399999999</v>
      </c>
    </row>
    <row r="183" spans="1:17" ht="33.75">
      <c r="A183" s="1" t="s">
        <v>4760</v>
      </c>
      <c r="B183" s="1">
        <v>20104251</v>
      </c>
      <c r="C183" s="3" t="s">
        <v>126</v>
      </c>
      <c r="D183" s="4" t="s">
        <v>3681</v>
      </c>
      <c r="E183" s="7"/>
      <c r="F183" s="8">
        <f>VLOOKUP(D183,'Parâmetro - Portes e Uco'!$A$8:$C$49,3,0)</f>
        <v>83.927844000000007</v>
      </c>
      <c r="G183" s="36"/>
      <c r="H183" s="15"/>
      <c r="I183" s="9"/>
      <c r="J183" s="16">
        <v>0</v>
      </c>
      <c r="K183" s="16"/>
      <c r="L183" s="17"/>
      <c r="M183" s="2"/>
      <c r="N183" s="8"/>
      <c r="O183" s="15">
        <v>0</v>
      </c>
      <c r="P183" s="15"/>
      <c r="Q183" s="41">
        <f t="shared" si="3"/>
        <v>83.927844000000007</v>
      </c>
    </row>
    <row r="184" spans="1:17" ht="22.5">
      <c r="A184" s="1" t="s">
        <v>4760</v>
      </c>
      <c r="B184" s="1">
        <v>20104260</v>
      </c>
      <c r="C184" s="3" t="s">
        <v>127</v>
      </c>
      <c r="D184" s="4" t="s">
        <v>3675</v>
      </c>
      <c r="E184" s="7"/>
      <c r="F184" s="8">
        <f>VLOOKUP(D184,'Parâmetro - Portes e Uco'!$A$8:$C$49,3,0)</f>
        <v>247.04971200000003</v>
      </c>
      <c r="G184" s="36"/>
      <c r="H184" s="15"/>
      <c r="I184" s="9"/>
      <c r="J184" s="16">
        <v>0</v>
      </c>
      <c r="K184" s="16"/>
      <c r="L184" s="17"/>
      <c r="M184" s="2"/>
      <c r="N184" s="8"/>
      <c r="O184" s="15">
        <v>0</v>
      </c>
      <c r="P184" s="15"/>
      <c r="Q184" s="41">
        <f t="shared" si="3"/>
        <v>247.04971200000003</v>
      </c>
    </row>
    <row r="185" spans="1:17" ht="45">
      <c r="A185" s="1" t="s">
        <v>4760</v>
      </c>
      <c r="B185" s="1">
        <v>20104278</v>
      </c>
      <c r="C185" s="3" t="s">
        <v>128</v>
      </c>
      <c r="D185" s="4" t="s">
        <v>3683</v>
      </c>
      <c r="E185" s="7"/>
      <c r="F185" s="8">
        <f>VLOOKUP(D185,'Parâmetro - Portes e Uco'!$A$8:$C$49,3,0)</f>
        <v>218.68392</v>
      </c>
      <c r="G185" s="36"/>
      <c r="H185" s="15"/>
      <c r="I185" s="9"/>
      <c r="J185" s="16">
        <v>0</v>
      </c>
      <c r="K185" s="16"/>
      <c r="L185" s="17"/>
      <c r="M185" s="2"/>
      <c r="N185" s="8"/>
      <c r="O185" s="15">
        <v>0</v>
      </c>
      <c r="P185" s="15"/>
      <c r="Q185" s="41">
        <f t="shared" si="3"/>
        <v>218.68392</v>
      </c>
    </row>
    <row r="186" spans="1:17" ht="45">
      <c r="A186" s="1" t="s">
        <v>4760</v>
      </c>
      <c r="B186" s="1">
        <v>20104286</v>
      </c>
      <c r="C186" s="3" t="s">
        <v>4129</v>
      </c>
      <c r="D186" s="4" t="s">
        <v>3672</v>
      </c>
      <c r="E186" s="7"/>
      <c r="F186" s="8">
        <f>VLOOKUP(D186,'Parâmetro - Portes e Uco'!$A$8:$C$49,3,0)</f>
        <v>53.798472000000004</v>
      </c>
      <c r="G186" s="36"/>
      <c r="H186" s="15"/>
      <c r="I186" s="9"/>
      <c r="J186" s="16">
        <v>0</v>
      </c>
      <c r="K186" s="16"/>
      <c r="L186" s="17"/>
      <c r="M186" s="2"/>
      <c r="N186" s="8"/>
      <c r="O186" s="15">
        <v>0</v>
      </c>
      <c r="P186" s="15"/>
      <c r="Q186" s="41">
        <f t="shared" si="3"/>
        <v>53.798472000000004</v>
      </c>
    </row>
    <row r="187" spans="1:17" ht="22.5">
      <c r="A187" s="1" t="s">
        <v>4760</v>
      </c>
      <c r="B187" s="1">
        <v>20104294</v>
      </c>
      <c r="C187" s="3" t="s">
        <v>123</v>
      </c>
      <c r="D187" s="4" t="s">
        <v>3676</v>
      </c>
      <c r="E187" s="7"/>
      <c r="F187" s="8">
        <f>VLOOKUP(D187,'Parâmetro - Portes e Uco'!$A$8:$C$49,3,0)</f>
        <v>199.76720399999999</v>
      </c>
      <c r="G187" s="36"/>
      <c r="H187" s="15"/>
      <c r="I187" s="9"/>
      <c r="J187" s="16">
        <v>0</v>
      </c>
      <c r="K187" s="16"/>
      <c r="L187" s="17"/>
      <c r="M187" s="2"/>
      <c r="N187" s="8"/>
      <c r="O187" s="15">
        <v>0</v>
      </c>
      <c r="P187" s="15"/>
      <c r="Q187" s="41">
        <f t="shared" si="3"/>
        <v>199.76720399999999</v>
      </c>
    </row>
    <row r="188" spans="1:17" ht="22.5">
      <c r="A188" s="1" t="s">
        <v>4760</v>
      </c>
      <c r="B188" s="1">
        <v>20104308</v>
      </c>
      <c r="C188" s="3" t="s">
        <v>124</v>
      </c>
      <c r="D188" s="4" t="s">
        <v>3678</v>
      </c>
      <c r="E188" s="7"/>
      <c r="F188" s="8">
        <f>VLOOKUP(D188,'Parâmetro - Portes e Uco'!$A$8:$C$49,3,0)</f>
        <v>40.348854000000003</v>
      </c>
      <c r="G188" s="36"/>
      <c r="H188" s="15"/>
      <c r="I188" s="9"/>
      <c r="J188" s="16">
        <v>0</v>
      </c>
      <c r="K188" s="16"/>
      <c r="L188" s="17"/>
      <c r="M188" s="2"/>
      <c r="N188" s="8"/>
      <c r="O188" s="15">
        <v>0</v>
      </c>
      <c r="P188" s="15"/>
      <c r="Q188" s="41">
        <f t="shared" si="3"/>
        <v>40.348854000000003</v>
      </c>
    </row>
    <row r="189" spans="1:17">
      <c r="A189" s="1" t="s">
        <v>4760</v>
      </c>
      <c r="B189" s="1">
        <v>20104316</v>
      </c>
      <c r="C189" s="3" t="s">
        <v>107</v>
      </c>
      <c r="D189" s="4" t="s">
        <v>3680</v>
      </c>
      <c r="E189" s="7"/>
      <c r="F189" s="8">
        <f>VLOOKUP(D189,'Parâmetro - Portes e Uco'!$A$8:$C$49,3,0)</f>
        <v>26.889953999999999</v>
      </c>
      <c r="G189" s="36"/>
      <c r="H189" s="15"/>
      <c r="I189" s="9"/>
      <c r="J189" s="16">
        <v>0</v>
      </c>
      <c r="K189" s="16"/>
      <c r="L189" s="17"/>
      <c r="M189" s="2"/>
      <c r="N189" s="8"/>
      <c r="O189" s="15">
        <v>0</v>
      </c>
      <c r="P189" s="15"/>
      <c r="Q189" s="41">
        <f t="shared" si="3"/>
        <v>26.889953999999999</v>
      </c>
    </row>
    <row r="190" spans="1:17">
      <c r="A190" s="1" t="s">
        <v>4760</v>
      </c>
      <c r="B190" s="1">
        <v>20104324</v>
      </c>
      <c r="C190" s="3" t="s">
        <v>108</v>
      </c>
      <c r="D190" s="4" t="s">
        <v>3680</v>
      </c>
      <c r="E190" s="7"/>
      <c r="F190" s="8">
        <f>VLOOKUP(D190,'Parâmetro - Portes e Uco'!$A$8:$C$49,3,0)</f>
        <v>26.889953999999999</v>
      </c>
      <c r="G190" s="36"/>
      <c r="H190" s="15"/>
      <c r="I190" s="9"/>
      <c r="J190" s="16">
        <v>0</v>
      </c>
      <c r="K190" s="16"/>
      <c r="L190" s="17"/>
      <c r="M190" s="2"/>
      <c r="N190" s="8"/>
      <c r="O190" s="15">
        <v>0</v>
      </c>
      <c r="P190" s="15"/>
      <c r="Q190" s="41">
        <f t="shared" si="3"/>
        <v>26.889953999999999</v>
      </c>
    </row>
    <row r="191" spans="1:17">
      <c r="A191" s="1" t="s">
        <v>4758</v>
      </c>
      <c r="B191" s="1">
        <v>20104332</v>
      </c>
      <c r="C191" s="3" t="s">
        <v>4045</v>
      </c>
      <c r="D191" s="4" t="s">
        <v>3672</v>
      </c>
      <c r="E191" s="7"/>
      <c r="F191" s="8">
        <f>VLOOKUP(D191,'Parâmetro - Portes e Uco'!$A$8:$C$49,3,0)</f>
        <v>53.798472000000004</v>
      </c>
      <c r="G191" s="36"/>
      <c r="H191" s="15"/>
      <c r="I191" s="9"/>
      <c r="J191" s="16">
        <v>0</v>
      </c>
      <c r="K191" s="16"/>
      <c r="L191" s="17"/>
      <c r="M191" s="2"/>
      <c r="N191" s="8"/>
      <c r="O191" s="15" t="s">
        <v>3721</v>
      </c>
      <c r="P191" s="15"/>
      <c r="Q191" s="41">
        <f t="shared" si="3"/>
        <v>53.798472000000004</v>
      </c>
    </row>
    <row r="192" spans="1:17">
      <c r="A192" s="1" t="s">
        <v>4760</v>
      </c>
      <c r="B192" s="1">
        <v>20104383</v>
      </c>
      <c r="C192" s="3" t="s">
        <v>116</v>
      </c>
      <c r="D192" s="4" t="s">
        <v>3675</v>
      </c>
      <c r="E192" s="7"/>
      <c r="F192" s="8">
        <f>VLOOKUP(D192,'Parâmetro - Portes e Uco'!$A$8:$C$49,3,0)</f>
        <v>247.04971200000003</v>
      </c>
      <c r="G192" s="36"/>
      <c r="H192" s="15"/>
      <c r="I192" s="9"/>
      <c r="J192" s="16">
        <v>0</v>
      </c>
      <c r="K192" s="16"/>
      <c r="L192" s="17"/>
      <c r="M192" s="2"/>
      <c r="N192" s="8"/>
      <c r="O192" s="15">
        <v>0</v>
      </c>
      <c r="P192" s="15"/>
      <c r="Q192" s="41">
        <f t="shared" si="3"/>
        <v>247.04971200000003</v>
      </c>
    </row>
    <row r="193" spans="1:17">
      <c r="A193" s="1" t="s">
        <v>4760</v>
      </c>
      <c r="B193" s="1">
        <v>20104391</v>
      </c>
      <c r="C193" s="3" t="s">
        <v>121</v>
      </c>
      <c r="D193" s="4" t="s">
        <v>3675</v>
      </c>
      <c r="E193" s="7"/>
      <c r="F193" s="8">
        <f>VLOOKUP(D193,'Parâmetro - Portes e Uco'!$A$8:$C$49,3,0)</f>
        <v>247.04971200000003</v>
      </c>
      <c r="G193" s="36"/>
      <c r="H193" s="15"/>
      <c r="I193" s="9"/>
      <c r="J193" s="16">
        <v>0</v>
      </c>
      <c r="K193" s="16"/>
      <c r="L193" s="17"/>
      <c r="M193" s="2"/>
      <c r="N193" s="8"/>
      <c r="O193" s="15">
        <v>0</v>
      </c>
      <c r="P193" s="15"/>
      <c r="Q193" s="41">
        <f t="shared" si="3"/>
        <v>247.04971200000003</v>
      </c>
    </row>
    <row r="194" spans="1:17" s="34" customFormat="1">
      <c r="A194" s="24" t="s">
        <v>4758</v>
      </c>
      <c r="B194" s="24">
        <v>20104430</v>
      </c>
      <c r="C194" s="25" t="s">
        <v>4041</v>
      </c>
      <c r="D194" s="26" t="s">
        <v>3858</v>
      </c>
      <c r="E194" s="27"/>
      <c r="F194" s="8">
        <v>0</v>
      </c>
      <c r="G194" s="37"/>
      <c r="H194" s="29"/>
      <c r="I194" s="30"/>
      <c r="J194" s="31">
        <v>0</v>
      </c>
      <c r="K194" s="31"/>
      <c r="L194" s="32"/>
      <c r="M194" s="33"/>
      <c r="N194" s="28"/>
      <c r="O194" s="29" t="s">
        <v>3721</v>
      </c>
      <c r="P194" s="29"/>
      <c r="Q194" s="41">
        <f t="shared" si="3"/>
        <v>0</v>
      </c>
    </row>
    <row r="195" spans="1:17" s="34" customFormat="1" ht="33.75">
      <c r="A195" s="24" t="s">
        <v>4758</v>
      </c>
      <c r="B195" s="24">
        <v>20104464</v>
      </c>
      <c r="C195" s="25" t="s">
        <v>4831</v>
      </c>
      <c r="D195" s="26"/>
      <c r="E195" s="27"/>
      <c r="F195" s="8"/>
      <c r="G195" s="37"/>
      <c r="H195" s="29"/>
      <c r="I195" s="30"/>
      <c r="J195" s="31"/>
      <c r="K195" s="31"/>
      <c r="L195" s="32"/>
      <c r="M195" s="33"/>
      <c r="N195" s="28"/>
      <c r="O195" s="29"/>
      <c r="P195" s="29"/>
      <c r="Q195" s="41">
        <v>77.930000000000007</v>
      </c>
    </row>
    <row r="196" spans="1:17">
      <c r="A196" s="3"/>
      <c r="B196" s="135">
        <v>20105002</v>
      </c>
      <c r="C196" s="263" t="s">
        <v>3760</v>
      </c>
      <c r="D196" s="264"/>
      <c r="E196" s="264"/>
      <c r="F196" s="264"/>
      <c r="G196" s="264"/>
      <c r="H196" s="264"/>
      <c r="I196" s="264"/>
      <c r="J196" s="264"/>
      <c r="K196" s="264"/>
      <c r="L196" s="264"/>
      <c r="M196" s="287"/>
      <c r="N196" s="264"/>
      <c r="O196" s="264"/>
      <c r="P196" s="264"/>
      <c r="Q196" s="265"/>
    </row>
    <row r="197" spans="1:17" s="23" customFormat="1" ht="33.75">
      <c r="A197" s="24" t="s">
        <v>4758</v>
      </c>
      <c r="B197" s="24">
        <v>20105037</v>
      </c>
      <c r="C197" s="25" t="s">
        <v>4042</v>
      </c>
      <c r="D197" s="26" t="s">
        <v>3858</v>
      </c>
      <c r="E197" s="27"/>
      <c r="F197" s="8">
        <v>0</v>
      </c>
      <c r="G197" s="37"/>
      <c r="H197" s="29"/>
      <c r="I197" s="30"/>
      <c r="J197" s="31">
        <v>0</v>
      </c>
      <c r="K197" s="31"/>
      <c r="L197" s="32"/>
      <c r="M197" s="33"/>
      <c r="N197" s="28"/>
      <c r="O197" s="29" t="s">
        <v>3721</v>
      </c>
      <c r="P197" s="29"/>
      <c r="Q197" s="41">
        <f>F197+H197+K197+N197+P197</f>
        <v>0</v>
      </c>
    </row>
    <row r="198" spans="1:17">
      <c r="A198" s="3"/>
      <c r="B198" s="135">
        <v>20199007</v>
      </c>
      <c r="C198" s="263" t="s">
        <v>3746</v>
      </c>
      <c r="D198" s="264"/>
      <c r="E198" s="264"/>
      <c r="F198" s="264"/>
      <c r="G198" s="264"/>
      <c r="H198" s="264"/>
      <c r="I198" s="264"/>
      <c r="J198" s="264"/>
      <c r="K198" s="264"/>
      <c r="L198" s="264"/>
      <c r="M198" s="287"/>
      <c r="N198" s="264"/>
      <c r="O198" s="264"/>
      <c r="P198" s="264"/>
      <c r="Q198" s="265"/>
    </row>
    <row r="199" spans="1:17">
      <c r="A199" s="3"/>
      <c r="B199" s="259" t="s">
        <v>3763</v>
      </c>
      <c r="C199" s="260"/>
      <c r="D199" s="260"/>
      <c r="E199" s="260"/>
      <c r="F199" s="260"/>
      <c r="G199" s="260"/>
      <c r="H199" s="260"/>
      <c r="I199" s="260"/>
      <c r="J199" s="260"/>
      <c r="K199" s="260"/>
      <c r="L199" s="260"/>
      <c r="M199" s="261"/>
      <c r="N199" s="260"/>
      <c r="O199" s="260"/>
      <c r="P199" s="260"/>
      <c r="Q199" s="262"/>
    </row>
    <row r="200" spans="1:17">
      <c r="A200" s="3"/>
      <c r="B200" s="259" t="s">
        <v>4130</v>
      </c>
      <c r="C200" s="260"/>
      <c r="D200" s="260"/>
      <c r="E200" s="260"/>
      <c r="F200" s="260"/>
      <c r="G200" s="260"/>
      <c r="H200" s="260"/>
      <c r="I200" s="260"/>
      <c r="J200" s="260"/>
      <c r="K200" s="260"/>
      <c r="L200" s="260"/>
      <c r="M200" s="261"/>
      <c r="N200" s="260"/>
      <c r="O200" s="260"/>
      <c r="P200" s="260"/>
      <c r="Q200" s="262"/>
    </row>
    <row r="201" spans="1:17">
      <c r="A201" s="3"/>
      <c r="B201" s="259" t="s">
        <v>3764</v>
      </c>
      <c r="C201" s="260"/>
      <c r="D201" s="260"/>
      <c r="E201" s="260"/>
      <c r="F201" s="260"/>
      <c r="G201" s="260"/>
      <c r="H201" s="260"/>
      <c r="I201" s="260"/>
      <c r="J201" s="260"/>
      <c r="K201" s="260"/>
      <c r="L201" s="260"/>
      <c r="M201" s="261"/>
      <c r="N201" s="260"/>
      <c r="O201" s="260"/>
      <c r="P201" s="260"/>
      <c r="Q201" s="262"/>
    </row>
    <row r="202" spans="1:17">
      <c r="A202" s="3"/>
      <c r="B202" s="259" t="s">
        <v>3765</v>
      </c>
      <c r="C202" s="260"/>
      <c r="D202" s="260"/>
      <c r="E202" s="260"/>
      <c r="F202" s="260"/>
      <c r="G202" s="260"/>
      <c r="H202" s="260"/>
      <c r="I202" s="260"/>
      <c r="J202" s="260"/>
      <c r="K202" s="260"/>
      <c r="L202" s="260"/>
      <c r="M202" s="261"/>
      <c r="N202" s="260"/>
      <c r="O202" s="260"/>
      <c r="P202" s="260"/>
      <c r="Q202" s="262"/>
    </row>
    <row r="203" spans="1:17">
      <c r="A203" s="3"/>
      <c r="B203" s="259" t="s">
        <v>3766</v>
      </c>
      <c r="C203" s="260"/>
      <c r="D203" s="260"/>
      <c r="E203" s="260"/>
      <c r="F203" s="260"/>
      <c r="G203" s="260"/>
      <c r="H203" s="260"/>
      <c r="I203" s="260"/>
      <c r="J203" s="260"/>
      <c r="K203" s="260"/>
      <c r="L203" s="260"/>
      <c r="M203" s="261"/>
      <c r="N203" s="260"/>
      <c r="O203" s="260"/>
      <c r="P203" s="260"/>
      <c r="Q203" s="262"/>
    </row>
    <row r="204" spans="1:17">
      <c r="A204" s="3"/>
      <c r="B204" s="259" t="s">
        <v>4131</v>
      </c>
      <c r="C204" s="260"/>
      <c r="D204" s="260"/>
      <c r="E204" s="260"/>
      <c r="F204" s="260"/>
      <c r="G204" s="260"/>
      <c r="H204" s="260"/>
      <c r="I204" s="260"/>
      <c r="J204" s="260"/>
      <c r="K204" s="260"/>
      <c r="L204" s="260"/>
      <c r="M204" s="261"/>
      <c r="N204" s="260"/>
      <c r="O204" s="260"/>
      <c r="P204" s="260"/>
      <c r="Q204" s="262"/>
    </row>
    <row r="205" spans="1:17">
      <c r="A205" s="3"/>
      <c r="B205" s="259" t="s">
        <v>3767</v>
      </c>
      <c r="C205" s="260"/>
      <c r="D205" s="260"/>
      <c r="E205" s="260"/>
      <c r="F205" s="260"/>
      <c r="G205" s="260"/>
      <c r="H205" s="260"/>
      <c r="I205" s="260"/>
      <c r="J205" s="260"/>
      <c r="K205" s="260"/>
      <c r="L205" s="260"/>
      <c r="M205" s="261"/>
      <c r="N205" s="260"/>
      <c r="O205" s="260"/>
      <c r="P205" s="260"/>
      <c r="Q205" s="262"/>
    </row>
    <row r="206" spans="1:17">
      <c r="A206" s="3"/>
      <c r="B206" s="259" t="s">
        <v>4687</v>
      </c>
      <c r="C206" s="260"/>
      <c r="D206" s="260"/>
      <c r="E206" s="260"/>
      <c r="F206" s="260"/>
      <c r="G206" s="260"/>
      <c r="H206" s="260"/>
      <c r="I206" s="260"/>
      <c r="J206" s="260"/>
      <c r="K206" s="260"/>
      <c r="L206" s="260"/>
      <c r="M206" s="261"/>
      <c r="N206" s="260"/>
      <c r="O206" s="260"/>
      <c r="P206" s="260"/>
      <c r="Q206" s="262"/>
    </row>
    <row r="207" spans="1:17">
      <c r="A207" s="3"/>
      <c r="B207" s="259" t="s">
        <v>4132</v>
      </c>
      <c r="C207" s="260"/>
      <c r="D207" s="260"/>
      <c r="E207" s="260"/>
      <c r="F207" s="260"/>
      <c r="G207" s="260"/>
      <c r="H207" s="260"/>
      <c r="I207" s="260"/>
      <c r="J207" s="260"/>
      <c r="K207" s="260"/>
      <c r="L207" s="260"/>
      <c r="M207" s="261"/>
      <c r="N207" s="260"/>
      <c r="O207" s="260"/>
      <c r="P207" s="260"/>
      <c r="Q207" s="262"/>
    </row>
    <row r="208" spans="1:17">
      <c r="A208" s="3"/>
      <c r="B208" s="259" t="s">
        <v>4133</v>
      </c>
      <c r="C208" s="260"/>
      <c r="D208" s="260"/>
      <c r="E208" s="260"/>
      <c r="F208" s="260"/>
      <c r="G208" s="260"/>
      <c r="H208" s="260"/>
      <c r="I208" s="260"/>
      <c r="J208" s="260"/>
      <c r="K208" s="260"/>
      <c r="L208" s="260"/>
      <c r="M208" s="261"/>
      <c r="N208" s="260"/>
      <c r="O208" s="260"/>
      <c r="P208" s="260"/>
      <c r="Q208" s="262"/>
    </row>
    <row r="209" spans="1:17">
      <c r="A209" s="3"/>
      <c r="B209" s="259" t="s">
        <v>4134</v>
      </c>
      <c r="C209" s="260"/>
      <c r="D209" s="260"/>
      <c r="E209" s="260"/>
      <c r="F209" s="260"/>
      <c r="G209" s="260"/>
      <c r="H209" s="260"/>
      <c r="I209" s="260"/>
      <c r="J209" s="260"/>
      <c r="K209" s="260"/>
      <c r="L209" s="260"/>
      <c r="M209" s="261"/>
      <c r="N209" s="260"/>
      <c r="O209" s="260"/>
      <c r="P209" s="260"/>
      <c r="Q209" s="262"/>
    </row>
    <row r="210" spans="1:17">
      <c r="A210" s="3"/>
      <c r="B210" s="259" t="s">
        <v>4688</v>
      </c>
      <c r="C210" s="260"/>
      <c r="D210" s="260"/>
      <c r="E210" s="260"/>
      <c r="F210" s="260"/>
      <c r="G210" s="260"/>
      <c r="H210" s="260"/>
      <c r="I210" s="260"/>
      <c r="J210" s="260"/>
      <c r="K210" s="260"/>
      <c r="L210" s="260"/>
      <c r="M210" s="261"/>
      <c r="N210" s="260"/>
      <c r="O210" s="260"/>
      <c r="P210" s="260"/>
      <c r="Q210" s="262"/>
    </row>
    <row r="211" spans="1:17">
      <c r="A211" s="3"/>
      <c r="B211" s="259" t="s">
        <v>4689</v>
      </c>
      <c r="C211" s="260"/>
      <c r="D211" s="260"/>
      <c r="E211" s="260"/>
      <c r="F211" s="260"/>
      <c r="G211" s="260"/>
      <c r="H211" s="260"/>
      <c r="I211" s="260"/>
      <c r="J211" s="260"/>
      <c r="K211" s="260"/>
      <c r="L211" s="260"/>
      <c r="M211" s="261"/>
      <c r="N211" s="260"/>
      <c r="O211" s="260"/>
      <c r="P211" s="260"/>
      <c r="Q211" s="262"/>
    </row>
    <row r="212" spans="1:17">
      <c r="A212" s="3"/>
      <c r="B212" s="259" t="s">
        <v>4135</v>
      </c>
      <c r="C212" s="260"/>
      <c r="D212" s="260"/>
      <c r="E212" s="260"/>
      <c r="F212" s="260"/>
      <c r="G212" s="260"/>
      <c r="H212" s="260"/>
      <c r="I212" s="260"/>
      <c r="J212" s="260"/>
      <c r="K212" s="260"/>
      <c r="L212" s="260"/>
      <c r="M212" s="261"/>
      <c r="N212" s="260"/>
      <c r="O212" s="260"/>
      <c r="P212" s="260"/>
      <c r="Q212" s="262"/>
    </row>
    <row r="213" spans="1:17">
      <c r="A213" s="3"/>
      <c r="B213" s="259" t="s">
        <v>4136</v>
      </c>
      <c r="C213" s="260"/>
      <c r="D213" s="260"/>
      <c r="E213" s="260"/>
      <c r="F213" s="260"/>
      <c r="G213" s="260"/>
      <c r="H213" s="260"/>
      <c r="I213" s="260"/>
      <c r="J213" s="260"/>
      <c r="K213" s="260"/>
      <c r="L213" s="260"/>
      <c r="M213" s="261"/>
      <c r="N213" s="260"/>
      <c r="O213" s="260"/>
      <c r="P213" s="260"/>
      <c r="Q213" s="262"/>
    </row>
    <row r="214" spans="1:17">
      <c r="A214" s="3"/>
      <c r="B214" s="259" t="s">
        <v>4137</v>
      </c>
      <c r="C214" s="260"/>
      <c r="D214" s="260"/>
      <c r="E214" s="260"/>
      <c r="F214" s="260"/>
      <c r="G214" s="260"/>
      <c r="H214" s="260"/>
      <c r="I214" s="260"/>
      <c r="J214" s="260"/>
      <c r="K214" s="260"/>
      <c r="L214" s="260"/>
      <c r="M214" s="261"/>
      <c r="N214" s="260"/>
      <c r="O214" s="260"/>
      <c r="P214" s="260"/>
      <c r="Q214" s="262"/>
    </row>
    <row r="215" spans="1:17">
      <c r="A215" s="3"/>
      <c r="B215" s="259" t="s">
        <v>4138</v>
      </c>
      <c r="C215" s="260"/>
      <c r="D215" s="260"/>
      <c r="E215" s="260"/>
      <c r="F215" s="260"/>
      <c r="G215" s="260"/>
      <c r="H215" s="260"/>
      <c r="I215" s="260"/>
      <c r="J215" s="260"/>
      <c r="K215" s="260"/>
      <c r="L215" s="260"/>
      <c r="M215" s="261"/>
      <c r="N215" s="260"/>
      <c r="O215" s="260"/>
      <c r="P215" s="260"/>
      <c r="Q215" s="262"/>
    </row>
    <row r="216" spans="1:17">
      <c r="A216" s="3"/>
      <c r="B216" s="259" t="s">
        <v>4139</v>
      </c>
      <c r="C216" s="260"/>
      <c r="D216" s="260"/>
      <c r="E216" s="260"/>
      <c r="F216" s="260"/>
      <c r="G216" s="260"/>
      <c r="H216" s="260"/>
      <c r="I216" s="260"/>
      <c r="J216" s="260"/>
      <c r="K216" s="260"/>
      <c r="L216" s="260"/>
      <c r="M216" s="261"/>
      <c r="N216" s="260"/>
      <c r="O216" s="260"/>
      <c r="P216" s="260"/>
      <c r="Q216" s="262"/>
    </row>
    <row r="217" spans="1:17">
      <c r="A217" s="3"/>
      <c r="B217" s="259" t="s">
        <v>4140</v>
      </c>
      <c r="C217" s="260"/>
      <c r="D217" s="260"/>
      <c r="E217" s="260"/>
      <c r="F217" s="260"/>
      <c r="G217" s="260"/>
      <c r="H217" s="260"/>
      <c r="I217" s="260"/>
      <c r="J217" s="260"/>
      <c r="K217" s="260"/>
      <c r="L217" s="260"/>
      <c r="M217" s="261"/>
      <c r="N217" s="260"/>
      <c r="O217" s="260"/>
      <c r="P217" s="260"/>
      <c r="Q217" s="262"/>
    </row>
    <row r="218" spans="1:17">
      <c r="A218" s="3"/>
      <c r="B218" s="259" t="s">
        <v>4141</v>
      </c>
      <c r="C218" s="260"/>
      <c r="D218" s="260"/>
      <c r="E218" s="260"/>
      <c r="F218" s="260"/>
      <c r="G218" s="260"/>
      <c r="H218" s="260"/>
      <c r="I218" s="260"/>
      <c r="J218" s="260"/>
      <c r="K218" s="260"/>
      <c r="L218" s="260"/>
      <c r="M218" s="261"/>
      <c r="N218" s="260"/>
      <c r="O218" s="260"/>
      <c r="P218" s="260"/>
      <c r="Q218" s="262"/>
    </row>
    <row r="219" spans="1:17">
      <c r="A219" s="3"/>
      <c r="B219" s="259" t="s">
        <v>4142</v>
      </c>
      <c r="C219" s="260"/>
      <c r="D219" s="260"/>
      <c r="E219" s="260"/>
      <c r="F219" s="260"/>
      <c r="G219" s="260"/>
      <c r="H219" s="260"/>
      <c r="I219" s="260"/>
      <c r="J219" s="260"/>
      <c r="K219" s="260"/>
      <c r="L219" s="260"/>
      <c r="M219" s="261"/>
      <c r="N219" s="260"/>
      <c r="O219" s="260"/>
      <c r="P219" s="260"/>
      <c r="Q219" s="262"/>
    </row>
    <row r="220" spans="1:17">
      <c r="A220" s="3"/>
      <c r="B220" s="259" t="s">
        <v>4143</v>
      </c>
      <c r="C220" s="260"/>
      <c r="D220" s="260"/>
      <c r="E220" s="260"/>
      <c r="F220" s="260"/>
      <c r="G220" s="260"/>
      <c r="H220" s="260"/>
      <c r="I220" s="260"/>
      <c r="J220" s="260"/>
      <c r="K220" s="260"/>
      <c r="L220" s="260"/>
      <c r="M220" s="261"/>
      <c r="N220" s="260"/>
      <c r="O220" s="260"/>
      <c r="P220" s="260"/>
      <c r="Q220" s="262"/>
    </row>
    <row r="221" spans="1:17">
      <c r="A221" s="3"/>
      <c r="B221" s="259" t="s">
        <v>4144</v>
      </c>
      <c r="C221" s="260"/>
      <c r="D221" s="260"/>
      <c r="E221" s="260"/>
      <c r="F221" s="260"/>
      <c r="G221" s="260"/>
      <c r="H221" s="260"/>
      <c r="I221" s="260"/>
      <c r="J221" s="260"/>
      <c r="K221" s="260"/>
      <c r="L221" s="260"/>
      <c r="M221" s="261"/>
      <c r="N221" s="260"/>
      <c r="O221" s="260"/>
      <c r="P221" s="260"/>
      <c r="Q221" s="262"/>
    </row>
    <row r="222" spans="1:17">
      <c r="A222" s="3"/>
      <c r="B222" s="259" t="s">
        <v>4145</v>
      </c>
      <c r="C222" s="260"/>
      <c r="D222" s="260"/>
      <c r="E222" s="260"/>
      <c r="F222" s="260"/>
      <c r="G222" s="260"/>
      <c r="H222" s="260"/>
      <c r="I222" s="260"/>
      <c r="J222" s="260"/>
      <c r="K222" s="260"/>
      <c r="L222" s="260"/>
      <c r="M222" s="261"/>
      <c r="N222" s="260"/>
      <c r="O222" s="260"/>
      <c r="P222" s="260"/>
      <c r="Q222" s="262"/>
    </row>
    <row r="223" spans="1:17">
      <c r="A223" s="3"/>
      <c r="B223" s="259" t="s">
        <v>4146</v>
      </c>
      <c r="C223" s="260"/>
      <c r="D223" s="260"/>
      <c r="E223" s="260"/>
      <c r="F223" s="260"/>
      <c r="G223" s="260"/>
      <c r="H223" s="260"/>
      <c r="I223" s="260"/>
      <c r="J223" s="260"/>
      <c r="K223" s="260"/>
      <c r="L223" s="260"/>
      <c r="M223" s="261"/>
      <c r="N223" s="260"/>
      <c r="O223" s="260"/>
      <c r="P223" s="260"/>
      <c r="Q223" s="262"/>
    </row>
    <row r="224" spans="1:17">
      <c r="A224" s="3"/>
      <c r="B224" s="259" t="s">
        <v>4147</v>
      </c>
      <c r="C224" s="260"/>
      <c r="D224" s="260"/>
      <c r="E224" s="260"/>
      <c r="F224" s="260"/>
      <c r="G224" s="260"/>
      <c r="H224" s="260"/>
      <c r="I224" s="260"/>
      <c r="J224" s="260"/>
      <c r="K224" s="260"/>
      <c r="L224" s="260"/>
      <c r="M224" s="261"/>
      <c r="N224" s="260"/>
      <c r="O224" s="260"/>
      <c r="P224" s="260"/>
      <c r="Q224" s="262"/>
    </row>
    <row r="225" spans="1:17">
      <c r="A225" s="3"/>
      <c r="B225" s="259" t="s">
        <v>4148</v>
      </c>
      <c r="C225" s="260"/>
      <c r="D225" s="260"/>
      <c r="E225" s="260"/>
      <c r="F225" s="260"/>
      <c r="G225" s="260"/>
      <c r="H225" s="260"/>
      <c r="I225" s="260"/>
      <c r="J225" s="260"/>
      <c r="K225" s="260"/>
      <c r="L225" s="260"/>
      <c r="M225" s="261"/>
      <c r="N225" s="260"/>
      <c r="O225" s="260"/>
      <c r="P225" s="260"/>
      <c r="Q225" s="262"/>
    </row>
    <row r="226" spans="1:17">
      <c r="A226" s="3"/>
      <c r="B226" s="259" t="s">
        <v>4690</v>
      </c>
      <c r="C226" s="260"/>
      <c r="D226" s="260"/>
      <c r="E226" s="260"/>
      <c r="F226" s="260"/>
      <c r="G226" s="260"/>
      <c r="H226" s="260"/>
      <c r="I226" s="260"/>
      <c r="J226" s="260"/>
      <c r="K226" s="260"/>
      <c r="L226" s="260"/>
      <c r="M226" s="261"/>
      <c r="N226" s="260"/>
      <c r="O226" s="260"/>
      <c r="P226" s="260"/>
      <c r="Q226" s="262"/>
    </row>
    <row r="227" spans="1:17">
      <c r="A227" s="3"/>
      <c r="B227" s="259" t="s">
        <v>4691</v>
      </c>
      <c r="C227" s="260"/>
      <c r="D227" s="260"/>
      <c r="E227" s="260"/>
      <c r="F227" s="260"/>
      <c r="G227" s="260"/>
      <c r="H227" s="260"/>
      <c r="I227" s="260"/>
      <c r="J227" s="260"/>
      <c r="K227" s="260"/>
      <c r="L227" s="260"/>
      <c r="M227" s="261"/>
      <c r="N227" s="260"/>
      <c r="O227" s="260"/>
      <c r="P227" s="260"/>
      <c r="Q227" s="262"/>
    </row>
    <row r="228" spans="1:17">
      <c r="A228" s="3"/>
      <c r="B228" s="259" t="s">
        <v>4692</v>
      </c>
      <c r="C228" s="260"/>
      <c r="D228" s="260"/>
      <c r="E228" s="260"/>
      <c r="F228" s="260"/>
      <c r="G228" s="260"/>
      <c r="H228" s="260"/>
      <c r="I228" s="260"/>
      <c r="J228" s="260"/>
      <c r="K228" s="260"/>
      <c r="L228" s="260"/>
      <c r="M228" s="261"/>
      <c r="N228" s="260"/>
      <c r="O228" s="260"/>
      <c r="P228" s="260"/>
      <c r="Q228" s="262"/>
    </row>
    <row r="229" spans="1:17">
      <c r="A229" s="3"/>
      <c r="B229" s="259" t="s">
        <v>4693</v>
      </c>
      <c r="C229" s="260"/>
      <c r="D229" s="260"/>
      <c r="E229" s="260"/>
      <c r="F229" s="260"/>
      <c r="G229" s="260"/>
      <c r="H229" s="260"/>
      <c r="I229" s="260"/>
      <c r="J229" s="260"/>
      <c r="K229" s="260"/>
      <c r="L229" s="260"/>
      <c r="M229" s="261"/>
      <c r="N229" s="260"/>
      <c r="O229" s="260"/>
      <c r="P229" s="260"/>
      <c r="Q229" s="262"/>
    </row>
    <row r="230" spans="1:17">
      <c r="A230" s="3"/>
      <c r="B230" s="259" t="s">
        <v>4149</v>
      </c>
      <c r="C230" s="260"/>
      <c r="D230" s="260"/>
      <c r="E230" s="260"/>
      <c r="F230" s="260"/>
      <c r="G230" s="260"/>
      <c r="H230" s="260"/>
      <c r="I230" s="260"/>
      <c r="J230" s="260"/>
      <c r="K230" s="260"/>
      <c r="L230" s="260"/>
      <c r="M230" s="261"/>
      <c r="N230" s="260"/>
      <c r="O230" s="260"/>
      <c r="P230" s="260"/>
      <c r="Q230" s="262"/>
    </row>
    <row r="231" spans="1:17">
      <c r="A231" s="3"/>
      <c r="B231" s="259" t="s">
        <v>4150</v>
      </c>
      <c r="C231" s="260"/>
      <c r="D231" s="260"/>
      <c r="E231" s="260"/>
      <c r="F231" s="260"/>
      <c r="G231" s="260"/>
      <c r="H231" s="260"/>
      <c r="I231" s="260"/>
      <c r="J231" s="260"/>
      <c r="K231" s="260"/>
      <c r="L231" s="260"/>
      <c r="M231" s="261"/>
      <c r="N231" s="260"/>
      <c r="O231" s="260"/>
      <c r="P231" s="260"/>
      <c r="Q231" s="262"/>
    </row>
    <row r="232" spans="1:17">
      <c r="A232" s="3"/>
      <c r="B232" s="259" t="s">
        <v>4151</v>
      </c>
      <c r="C232" s="260"/>
      <c r="D232" s="260"/>
      <c r="E232" s="260"/>
      <c r="F232" s="260"/>
      <c r="G232" s="260"/>
      <c r="H232" s="260"/>
      <c r="I232" s="260"/>
      <c r="J232" s="260"/>
      <c r="K232" s="260"/>
      <c r="L232" s="260"/>
      <c r="M232" s="261"/>
      <c r="N232" s="260"/>
      <c r="O232" s="260"/>
      <c r="P232" s="260"/>
      <c r="Q232" s="262"/>
    </row>
    <row r="233" spans="1:17">
      <c r="A233" s="3"/>
      <c r="B233" s="259" t="s">
        <v>4152</v>
      </c>
      <c r="C233" s="260"/>
      <c r="D233" s="260"/>
      <c r="E233" s="260"/>
      <c r="F233" s="260"/>
      <c r="G233" s="260"/>
      <c r="H233" s="260"/>
      <c r="I233" s="260"/>
      <c r="J233" s="260"/>
      <c r="K233" s="260"/>
      <c r="L233" s="260"/>
      <c r="M233" s="261"/>
      <c r="N233" s="260"/>
      <c r="O233" s="260"/>
      <c r="P233" s="260"/>
      <c r="Q233" s="262"/>
    </row>
    <row r="234" spans="1:17">
      <c r="A234" s="3"/>
      <c r="B234" s="259" t="s">
        <v>4153</v>
      </c>
      <c r="C234" s="260"/>
      <c r="D234" s="260"/>
      <c r="E234" s="260"/>
      <c r="F234" s="260"/>
      <c r="G234" s="260"/>
      <c r="H234" s="260"/>
      <c r="I234" s="260"/>
      <c r="J234" s="260"/>
      <c r="K234" s="260"/>
      <c r="L234" s="260"/>
      <c r="M234" s="261"/>
      <c r="N234" s="260"/>
      <c r="O234" s="260"/>
      <c r="P234" s="260"/>
      <c r="Q234" s="262"/>
    </row>
    <row r="235" spans="1:17">
      <c r="A235" s="3"/>
      <c r="B235" s="259" t="s">
        <v>4154</v>
      </c>
      <c r="C235" s="260"/>
      <c r="D235" s="260"/>
      <c r="E235" s="260"/>
      <c r="F235" s="260"/>
      <c r="G235" s="260"/>
      <c r="H235" s="260"/>
      <c r="I235" s="260"/>
      <c r="J235" s="260"/>
      <c r="K235" s="260"/>
      <c r="L235" s="260"/>
      <c r="M235" s="261"/>
      <c r="N235" s="260"/>
      <c r="O235" s="260"/>
      <c r="P235" s="260"/>
      <c r="Q235" s="262"/>
    </row>
    <row r="236" spans="1:17">
      <c r="A236" s="3"/>
      <c r="B236" s="259" t="s">
        <v>4155</v>
      </c>
      <c r="C236" s="260"/>
      <c r="D236" s="260"/>
      <c r="E236" s="260"/>
      <c r="F236" s="260"/>
      <c r="G236" s="260"/>
      <c r="H236" s="260"/>
      <c r="I236" s="260"/>
      <c r="J236" s="260"/>
      <c r="K236" s="260"/>
      <c r="L236" s="260"/>
      <c r="M236" s="261"/>
      <c r="N236" s="260"/>
      <c r="O236" s="260"/>
      <c r="P236" s="260"/>
      <c r="Q236" s="262"/>
    </row>
    <row r="237" spans="1:17">
      <c r="A237" s="3"/>
      <c r="B237" s="259" t="s">
        <v>4694</v>
      </c>
      <c r="C237" s="260"/>
      <c r="D237" s="260"/>
      <c r="E237" s="260"/>
      <c r="F237" s="260"/>
      <c r="G237" s="260"/>
      <c r="H237" s="260"/>
      <c r="I237" s="260"/>
      <c r="J237" s="260"/>
      <c r="K237" s="260"/>
      <c r="L237" s="260"/>
      <c r="M237" s="261"/>
      <c r="N237" s="260"/>
      <c r="O237" s="260"/>
      <c r="P237" s="260"/>
      <c r="Q237" s="262"/>
    </row>
    <row r="238" spans="1:17">
      <c r="A238" s="3"/>
      <c r="B238" s="259" t="s">
        <v>4695</v>
      </c>
      <c r="C238" s="260"/>
      <c r="D238" s="260"/>
      <c r="E238" s="260"/>
      <c r="F238" s="260"/>
      <c r="G238" s="260"/>
      <c r="H238" s="260"/>
      <c r="I238" s="260"/>
      <c r="J238" s="260"/>
      <c r="K238" s="260"/>
      <c r="L238" s="260"/>
      <c r="M238" s="261"/>
      <c r="N238" s="260"/>
      <c r="O238" s="260"/>
      <c r="P238" s="260"/>
      <c r="Q238" s="262"/>
    </row>
    <row r="239" spans="1:17">
      <c r="A239" s="3"/>
      <c r="B239" s="259" t="s">
        <v>4696</v>
      </c>
      <c r="C239" s="260"/>
      <c r="D239" s="260"/>
      <c r="E239" s="260"/>
      <c r="F239" s="260"/>
      <c r="G239" s="260"/>
      <c r="H239" s="260"/>
      <c r="I239" s="260"/>
      <c r="J239" s="260"/>
      <c r="K239" s="260"/>
      <c r="L239" s="260"/>
      <c r="M239" s="261"/>
      <c r="N239" s="260"/>
      <c r="O239" s="260"/>
      <c r="P239" s="260"/>
      <c r="Q239" s="262"/>
    </row>
    <row r="240" spans="1:17">
      <c r="A240" s="3"/>
      <c r="B240" s="259" t="s">
        <v>4697</v>
      </c>
      <c r="C240" s="260"/>
      <c r="D240" s="260"/>
      <c r="E240" s="260"/>
      <c r="F240" s="260"/>
      <c r="G240" s="260"/>
      <c r="H240" s="260"/>
      <c r="I240" s="260"/>
      <c r="J240" s="260"/>
      <c r="K240" s="260"/>
      <c r="L240" s="260"/>
      <c r="M240" s="261"/>
      <c r="N240" s="260"/>
      <c r="O240" s="260"/>
      <c r="P240" s="260"/>
      <c r="Q240" s="262"/>
    </row>
    <row r="241" spans="1:17">
      <c r="A241" s="3"/>
      <c r="B241" s="135">
        <v>20201001</v>
      </c>
      <c r="C241" s="263" t="s">
        <v>3761</v>
      </c>
      <c r="D241" s="264"/>
      <c r="E241" s="264"/>
      <c r="F241" s="264"/>
      <c r="G241" s="264"/>
      <c r="H241" s="264"/>
      <c r="I241" s="264"/>
      <c r="J241" s="264"/>
      <c r="K241" s="264"/>
      <c r="L241" s="264"/>
      <c r="M241" s="287"/>
      <c r="N241" s="264"/>
      <c r="O241" s="264"/>
      <c r="P241" s="264"/>
      <c r="Q241" s="265"/>
    </row>
    <row r="242" spans="1:17" ht="33.75">
      <c r="A242" s="1" t="s">
        <v>4760</v>
      </c>
      <c r="B242" s="1">
        <v>20201010</v>
      </c>
      <c r="C242" s="3" t="s">
        <v>129</v>
      </c>
      <c r="D242" s="4" t="s">
        <v>3684</v>
      </c>
      <c r="E242" s="7"/>
      <c r="F242" s="8">
        <f>VLOOKUP(D242,'Parâmetro - Portes e Uco'!$A$8:$C$49,3,0)</f>
        <v>2900.6899740000003</v>
      </c>
      <c r="G242" s="36"/>
      <c r="H242" s="15"/>
      <c r="I242" s="9"/>
      <c r="J242" s="16">
        <v>0</v>
      </c>
      <c r="K242" s="16"/>
      <c r="L242" s="17"/>
      <c r="M242" s="2"/>
      <c r="N242" s="8"/>
      <c r="O242" s="15">
        <v>0</v>
      </c>
      <c r="P242" s="15"/>
      <c r="Q242" s="41">
        <f t="shared" ref="Q242:Q252" si="4">F242+H242+K242+N242+P242</f>
        <v>2900.6899740000003</v>
      </c>
    </row>
    <row r="243" spans="1:17">
      <c r="A243" s="1" t="s">
        <v>4760</v>
      </c>
      <c r="B243" s="1">
        <v>20201028</v>
      </c>
      <c r="C243" s="3" t="s">
        <v>130</v>
      </c>
      <c r="D243" s="4" t="s">
        <v>3670</v>
      </c>
      <c r="E243" s="7"/>
      <c r="F243" s="8">
        <f>VLOOKUP(D243,'Parâmetro - Portes e Uco'!$A$8:$C$49,3,0)</f>
        <v>70.914480000000012</v>
      </c>
      <c r="G243" s="36"/>
      <c r="H243" s="15"/>
      <c r="I243" s="9"/>
      <c r="J243" s="16">
        <v>0</v>
      </c>
      <c r="K243" s="16"/>
      <c r="L243" s="17"/>
      <c r="M243" s="2"/>
      <c r="N243" s="8"/>
      <c r="O243" s="15">
        <v>0</v>
      </c>
      <c r="P243" s="15"/>
      <c r="Q243" s="41">
        <f t="shared" si="4"/>
        <v>70.914480000000012</v>
      </c>
    </row>
    <row r="244" spans="1:17" ht="22.5">
      <c r="A244" s="1" t="s">
        <v>4760</v>
      </c>
      <c r="B244" s="1">
        <v>20201036</v>
      </c>
      <c r="C244" s="3" t="s">
        <v>133</v>
      </c>
      <c r="D244" s="4" t="s">
        <v>3671</v>
      </c>
      <c r="E244" s="7"/>
      <c r="F244" s="8">
        <f>VLOOKUP(D244,'Parâmetro - Portes e Uco'!$A$8:$C$49,3,0)</f>
        <v>114.67910999999999</v>
      </c>
      <c r="G244" s="36"/>
      <c r="H244" s="15"/>
      <c r="I244" s="9"/>
      <c r="J244" s="16">
        <v>0</v>
      </c>
      <c r="K244" s="16"/>
      <c r="L244" s="17"/>
      <c r="M244" s="2"/>
      <c r="N244" s="8"/>
      <c r="O244" s="15">
        <v>0</v>
      </c>
      <c r="P244" s="15"/>
      <c r="Q244" s="41">
        <f t="shared" si="4"/>
        <v>114.67910999999999</v>
      </c>
    </row>
    <row r="245" spans="1:17" ht="33.75">
      <c r="A245" s="1" t="s">
        <v>4760</v>
      </c>
      <c r="B245" s="1">
        <v>20201044</v>
      </c>
      <c r="C245" s="3" t="s">
        <v>132</v>
      </c>
      <c r="D245" s="4" t="s">
        <v>3672</v>
      </c>
      <c r="E245" s="7"/>
      <c r="F245" s="8">
        <f>VLOOKUP(D245,'Parâmetro - Portes e Uco'!$A$8:$C$49,3,0)</f>
        <v>53.798472000000004</v>
      </c>
      <c r="G245" s="36"/>
      <c r="H245" s="15"/>
      <c r="I245" s="9"/>
      <c r="J245" s="16">
        <v>0</v>
      </c>
      <c r="K245" s="16"/>
      <c r="L245" s="17"/>
      <c r="M245" s="2"/>
      <c r="N245" s="8"/>
      <c r="O245" s="15">
        <v>0</v>
      </c>
      <c r="P245" s="15"/>
      <c r="Q245" s="41">
        <f t="shared" si="4"/>
        <v>53.798472000000004</v>
      </c>
    </row>
    <row r="246" spans="1:17" ht="22.5">
      <c r="A246" s="1" t="s">
        <v>4760</v>
      </c>
      <c r="B246" s="1">
        <v>20201052</v>
      </c>
      <c r="C246" s="3" t="s">
        <v>137</v>
      </c>
      <c r="D246" s="4" t="s">
        <v>3694</v>
      </c>
      <c r="E246" s="7"/>
      <c r="F246" s="8">
        <f>VLOOKUP(D246,'Parâmetro - Portes e Uco'!$A$8:$C$49,3,0)</f>
        <v>265.94786399999998</v>
      </c>
      <c r="G246" s="36"/>
      <c r="H246" s="15"/>
      <c r="I246" s="9"/>
      <c r="J246" s="16">
        <v>0</v>
      </c>
      <c r="K246" s="16"/>
      <c r="L246" s="17"/>
      <c r="M246" s="2"/>
      <c r="N246" s="8"/>
      <c r="O246" s="15">
        <v>0</v>
      </c>
      <c r="P246" s="15"/>
      <c r="Q246" s="41">
        <f t="shared" si="4"/>
        <v>265.94786399999998</v>
      </c>
    </row>
    <row r="247" spans="1:17" ht="22.5">
      <c r="A247" s="1" t="s">
        <v>4760</v>
      </c>
      <c r="B247" s="1">
        <v>20201060</v>
      </c>
      <c r="C247" s="3" t="s">
        <v>138</v>
      </c>
      <c r="D247" s="4" t="s">
        <v>3681</v>
      </c>
      <c r="E247" s="7"/>
      <c r="F247" s="8">
        <f>VLOOKUP(D247,'Parâmetro - Portes e Uco'!$A$8:$C$49,3,0)</f>
        <v>83.927844000000007</v>
      </c>
      <c r="G247" s="36"/>
      <c r="H247" s="15"/>
      <c r="I247" s="9"/>
      <c r="J247" s="16">
        <v>0</v>
      </c>
      <c r="K247" s="16"/>
      <c r="L247" s="17"/>
      <c r="M247" s="2"/>
      <c r="N247" s="8"/>
      <c r="O247" s="15">
        <v>0</v>
      </c>
      <c r="P247" s="15"/>
      <c r="Q247" s="41">
        <f t="shared" si="4"/>
        <v>83.927844000000007</v>
      </c>
    </row>
    <row r="248" spans="1:17" ht="33.75">
      <c r="A248" s="1" t="s">
        <v>4760</v>
      </c>
      <c r="B248" s="1">
        <v>20201087</v>
      </c>
      <c r="C248" s="3" t="s">
        <v>139</v>
      </c>
      <c r="D248" s="4" t="s">
        <v>3673</v>
      </c>
      <c r="E248" s="7"/>
      <c r="F248" s="8">
        <f>VLOOKUP(D248,'Parâmetro - Portes e Uco'!$A$8:$C$49,3,0)</f>
        <v>167.84640600000003</v>
      </c>
      <c r="G248" s="36"/>
      <c r="H248" s="15"/>
      <c r="I248" s="9"/>
      <c r="J248" s="16">
        <v>0</v>
      </c>
      <c r="K248" s="16"/>
      <c r="L248" s="17"/>
      <c r="M248" s="2"/>
      <c r="N248" s="8"/>
      <c r="O248" s="15">
        <v>0</v>
      </c>
      <c r="P248" s="15"/>
      <c r="Q248" s="41">
        <f t="shared" si="4"/>
        <v>167.84640600000003</v>
      </c>
    </row>
    <row r="249" spans="1:17" ht="22.5">
      <c r="A249" s="1" t="s">
        <v>4760</v>
      </c>
      <c r="B249" s="1">
        <v>20201095</v>
      </c>
      <c r="C249" s="3" t="s">
        <v>131</v>
      </c>
      <c r="D249" s="4" t="s">
        <v>3672</v>
      </c>
      <c r="E249" s="7"/>
      <c r="F249" s="8">
        <f>VLOOKUP(D249,'Parâmetro - Portes e Uco'!$A$8:$C$49,3,0)</f>
        <v>53.798472000000004</v>
      </c>
      <c r="G249" s="36"/>
      <c r="H249" s="15"/>
      <c r="I249" s="9"/>
      <c r="J249" s="16">
        <v>0</v>
      </c>
      <c r="K249" s="16"/>
      <c r="L249" s="17"/>
      <c r="M249" s="2"/>
      <c r="N249" s="8"/>
      <c r="O249" s="15">
        <v>0</v>
      </c>
      <c r="P249" s="15"/>
      <c r="Q249" s="41">
        <f t="shared" si="4"/>
        <v>53.798472000000004</v>
      </c>
    </row>
    <row r="250" spans="1:17">
      <c r="A250" s="1" t="s">
        <v>4760</v>
      </c>
      <c r="B250" s="1">
        <v>20201109</v>
      </c>
      <c r="C250" s="3" t="s">
        <v>134</v>
      </c>
      <c r="D250" s="4" t="s">
        <v>3670</v>
      </c>
      <c r="E250" s="7"/>
      <c r="F250" s="8">
        <f>VLOOKUP(D250,'Parâmetro - Portes e Uco'!$A$8:$C$49,3,0)</f>
        <v>70.914480000000012</v>
      </c>
      <c r="G250" s="36"/>
      <c r="H250" s="15"/>
      <c r="I250" s="9"/>
      <c r="J250" s="16">
        <v>0</v>
      </c>
      <c r="K250" s="16"/>
      <c r="L250" s="17"/>
      <c r="M250" s="2"/>
      <c r="N250" s="8"/>
      <c r="O250" s="15">
        <v>0</v>
      </c>
      <c r="P250" s="15"/>
      <c r="Q250" s="41">
        <f t="shared" si="4"/>
        <v>70.914480000000012</v>
      </c>
    </row>
    <row r="251" spans="1:17">
      <c r="A251" s="1" t="s">
        <v>4760</v>
      </c>
      <c r="B251" s="1">
        <v>20201117</v>
      </c>
      <c r="C251" s="3" t="s">
        <v>135</v>
      </c>
      <c r="D251" s="4" t="s">
        <v>3671</v>
      </c>
      <c r="E251" s="7"/>
      <c r="F251" s="8">
        <f>VLOOKUP(D251,'Parâmetro - Portes e Uco'!$A$8:$C$49,3,0)</f>
        <v>114.67910999999999</v>
      </c>
      <c r="G251" s="36"/>
      <c r="H251" s="15"/>
      <c r="I251" s="9"/>
      <c r="J251" s="16">
        <v>0</v>
      </c>
      <c r="K251" s="16"/>
      <c r="L251" s="17"/>
      <c r="M251" s="2"/>
      <c r="N251" s="8"/>
      <c r="O251" s="15">
        <v>0</v>
      </c>
      <c r="P251" s="15"/>
      <c r="Q251" s="41">
        <f t="shared" si="4"/>
        <v>114.67910999999999</v>
      </c>
    </row>
    <row r="252" spans="1:17">
      <c r="A252" s="1" t="s">
        <v>4760</v>
      </c>
      <c r="B252" s="1">
        <v>20201125</v>
      </c>
      <c r="C252" s="3" t="s">
        <v>136</v>
      </c>
      <c r="D252" s="4" t="s">
        <v>3677</v>
      </c>
      <c r="E252" s="7"/>
      <c r="F252" s="8">
        <f>VLOOKUP(D252,'Parâmetro - Portes e Uco'!$A$8:$C$49,3,0)</f>
        <v>146.53493400000002</v>
      </c>
      <c r="G252" s="36"/>
      <c r="H252" s="15"/>
      <c r="I252" s="9"/>
      <c r="J252" s="16">
        <v>0</v>
      </c>
      <c r="K252" s="16"/>
      <c r="L252" s="17"/>
      <c r="M252" s="2"/>
      <c r="N252" s="8"/>
      <c r="O252" s="15">
        <v>0</v>
      </c>
      <c r="P252" s="15"/>
      <c r="Q252" s="41">
        <f t="shared" si="4"/>
        <v>146.53493400000002</v>
      </c>
    </row>
    <row r="253" spans="1:17">
      <c r="A253" s="3"/>
      <c r="B253" s="135">
        <v>20201990</v>
      </c>
      <c r="C253" s="263" t="s">
        <v>3746</v>
      </c>
      <c r="D253" s="264"/>
      <c r="E253" s="264"/>
      <c r="F253" s="264"/>
      <c r="G253" s="264"/>
      <c r="H253" s="264"/>
      <c r="I253" s="264"/>
      <c r="J253" s="264"/>
      <c r="K253" s="264"/>
      <c r="L253" s="264"/>
      <c r="M253" s="287"/>
      <c r="N253" s="264"/>
      <c r="O253" s="264"/>
      <c r="P253" s="264"/>
      <c r="Q253" s="265"/>
    </row>
    <row r="254" spans="1:17">
      <c r="A254" s="3"/>
      <c r="B254" s="259" t="s">
        <v>4156</v>
      </c>
      <c r="C254" s="260"/>
      <c r="D254" s="260"/>
      <c r="E254" s="260"/>
      <c r="F254" s="260"/>
      <c r="G254" s="260"/>
      <c r="H254" s="260"/>
      <c r="I254" s="260"/>
      <c r="J254" s="260"/>
      <c r="K254" s="260"/>
      <c r="L254" s="260"/>
      <c r="M254" s="261"/>
      <c r="N254" s="260"/>
      <c r="O254" s="260"/>
      <c r="P254" s="260"/>
      <c r="Q254" s="262"/>
    </row>
    <row r="255" spans="1:17">
      <c r="A255" s="3"/>
      <c r="B255" s="259" t="s">
        <v>4157</v>
      </c>
      <c r="C255" s="260"/>
      <c r="D255" s="260"/>
      <c r="E255" s="260"/>
      <c r="F255" s="260"/>
      <c r="G255" s="260"/>
      <c r="H255" s="260"/>
      <c r="I255" s="260"/>
      <c r="J255" s="260"/>
      <c r="K255" s="260"/>
      <c r="L255" s="260"/>
      <c r="M255" s="261"/>
      <c r="N255" s="260"/>
      <c r="O255" s="260"/>
      <c r="P255" s="260"/>
      <c r="Q255" s="262"/>
    </row>
    <row r="256" spans="1:17">
      <c r="A256" s="3"/>
      <c r="B256" s="259" t="s">
        <v>4158</v>
      </c>
      <c r="C256" s="260"/>
      <c r="D256" s="260"/>
      <c r="E256" s="260"/>
      <c r="F256" s="260"/>
      <c r="G256" s="260"/>
      <c r="H256" s="260"/>
      <c r="I256" s="260"/>
      <c r="J256" s="260"/>
      <c r="K256" s="260"/>
      <c r="L256" s="260"/>
      <c r="M256" s="261"/>
      <c r="N256" s="260"/>
      <c r="O256" s="260"/>
      <c r="P256" s="260"/>
      <c r="Q256" s="262"/>
    </row>
    <row r="257" spans="1:17">
      <c r="A257" s="3"/>
      <c r="B257" s="259" t="s">
        <v>4159</v>
      </c>
      <c r="C257" s="260"/>
      <c r="D257" s="260"/>
      <c r="E257" s="260"/>
      <c r="F257" s="260"/>
      <c r="G257" s="260"/>
      <c r="H257" s="260"/>
      <c r="I257" s="260"/>
      <c r="J257" s="260"/>
      <c r="K257" s="260"/>
      <c r="L257" s="260"/>
      <c r="M257" s="261"/>
      <c r="N257" s="260"/>
      <c r="O257" s="260"/>
      <c r="P257" s="260"/>
      <c r="Q257" s="262"/>
    </row>
    <row r="258" spans="1:17">
      <c r="A258" s="3"/>
      <c r="B258" s="259" t="s">
        <v>4160</v>
      </c>
      <c r="C258" s="260"/>
      <c r="D258" s="260"/>
      <c r="E258" s="260"/>
      <c r="F258" s="260"/>
      <c r="G258" s="260"/>
      <c r="H258" s="260"/>
      <c r="I258" s="260"/>
      <c r="J258" s="260"/>
      <c r="K258" s="260"/>
      <c r="L258" s="260"/>
      <c r="M258" s="261"/>
      <c r="N258" s="260"/>
      <c r="O258" s="260"/>
      <c r="P258" s="260"/>
      <c r="Q258" s="262"/>
    </row>
    <row r="259" spans="1:17">
      <c r="A259" s="3"/>
      <c r="B259" s="135">
        <v>20202008</v>
      </c>
      <c r="C259" s="263" t="s">
        <v>4127</v>
      </c>
      <c r="D259" s="264"/>
      <c r="E259" s="264"/>
      <c r="F259" s="264"/>
      <c r="G259" s="264"/>
      <c r="H259" s="264"/>
      <c r="I259" s="264"/>
      <c r="J259" s="264"/>
      <c r="K259" s="264"/>
      <c r="L259" s="264"/>
      <c r="M259" s="287"/>
      <c r="N259" s="264"/>
      <c r="O259" s="264"/>
      <c r="P259" s="264"/>
      <c r="Q259" s="265"/>
    </row>
    <row r="260" spans="1:17">
      <c r="A260" s="1" t="s">
        <v>4760</v>
      </c>
      <c r="B260" s="1">
        <v>20202016</v>
      </c>
      <c r="C260" s="3" t="s">
        <v>140</v>
      </c>
      <c r="D260" s="4" t="s">
        <v>3680</v>
      </c>
      <c r="E260" s="7"/>
      <c r="F260" s="8">
        <f>VLOOKUP(D260,'Parâmetro - Portes e Uco'!$A$8:$C$49,3,0)</f>
        <v>26.889953999999999</v>
      </c>
      <c r="G260" s="36"/>
      <c r="H260" s="15"/>
      <c r="I260" s="9"/>
      <c r="J260" s="16">
        <v>0</v>
      </c>
      <c r="K260" s="16"/>
      <c r="L260" s="17">
        <v>1.74</v>
      </c>
      <c r="M260" s="2">
        <v>65</v>
      </c>
      <c r="N260" s="8">
        <f>(('Parâmetro - Portes e Uco'!$H$4*'TABELA HONORÁRIOS MÉDICOS201819'!M260)/100)*'TABELA HONORÁRIOS MÉDICOS201819'!L260</f>
        <v>16.535219999999999</v>
      </c>
      <c r="O260" s="15">
        <v>0</v>
      </c>
      <c r="P260" s="15"/>
      <c r="Q260" s="41">
        <f t="shared" ref="Q260:Q265" si="5">F260+H260+K260+N260+P260</f>
        <v>43.425173999999998</v>
      </c>
    </row>
    <row r="261" spans="1:17" ht="22.5">
      <c r="A261" s="1" t="s">
        <v>4760</v>
      </c>
      <c r="B261" s="1">
        <v>20202024</v>
      </c>
      <c r="C261" s="3" t="s">
        <v>141</v>
      </c>
      <c r="D261" s="4" t="s">
        <v>3679</v>
      </c>
      <c r="E261" s="7"/>
      <c r="F261" s="8">
        <f>VLOOKUP(D261,'Parâmetro - Portes e Uco'!$A$8:$C$49,3,0)</f>
        <v>13.449618000000001</v>
      </c>
      <c r="G261" s="36"/>
      <c r="H261" s="15"/>
      <c r="I261" s="9"/>
      <c r="J261" s="16">
        <v>0</v>
      </c>
      <c r="K261" s="16"/>
      <c r="L261" s="17"/>
      <c r="M261" s="2"/>
      <c r="N261" s="8"/>
      <c r="O261" s="15">
        <v>0</v>
      </c>
      <c r="P261" s="15"/>
      <c r="Q261" s="41">
        <f t="shared" si="5"/>
        <v>13.449618000000001</v>
      </c>
    </row>
    <row r="262" spans="1:17">
      <c r="A262" s="1" t="s">
        <v>4760</v>
      </c>
      <c r="B262" s="1">
        <v>20202032</v>
      </c>
      <c r="C262" s="3" t="s">
        <v>143</v>
      </c>
      <c r="D262" s="4" t="s">
        <v>3672</v>
      </c>
      <c r="E262" s="7"/>
      <c r="F262" s="8">
        <f>VLOOKUP(D262,'Parâmetro - Portes e Uco'!$A$8:$C$49,3,0)</f>
        <v>53.798472000000004</v>
      </c>
      <c r="G262" s="36"/>
      <c r="H262" s="15"/>
      <c r="I262" s="9"/>
      <c r="J262" s="16">
        <v>0</v>
      </c>
      <c r="K262" s="16"/>
      <c r="L262" s="17"/>
      <c r="M262" s="2"/>
      <c r="N262" s="8"/>
      <c r="O262" s="15">
        <v>0</v>
      </c>
      <c r="P262" s="15"/>
      <c r="Q262" s="41">
        <f t="shared" si="5"/>
        <v>53.798472000000004</v>
      </c>
    </row>
    <row r="263" spans="1:17">
      <c r="A263" s="1" t="s">
        <v>4760</v>
      </c>
      <c r="B263" s="1">
        <v>20202040</v>
      </c>
      <c r="C263" s="3" t="s">
        <v>144</v>
      </c>
      <c r="D263" s="4" t="s">
        <v>3685</v>
      </c>
      <c r="E263" s="7"/>
      <c r="F263" s="8">
        <f>VLOOKUP(D263,'Parâmetro - Portes e Uco'!$A$8:$C$49,3,0)</f>
        <v>564.99534000000006</v>
      </c>
      <c r="G263" s="36"/>
      <c r="H263" s="15"/>
      <c r="I263" s="9"/>
      <c r="J263" s="16">
        <v>0</v>
      </c>
      <c r="K263" s="16"/>
      <c r="L263" s="17">
        <v>32</v>
      </c>
      <c r="M263" s="2">
        <v>75</v>
      </c>
      <c r="N263" s="8">
        <f>(('Parâmetro - Portes e Uco'!$H$4*'TABELA HONORÁRIOS MÉDICOS201819'!M263)/100)*'TABELA HONORÁRIOS MÉDICOS201819'!L263</f>
        <v>350.88</v>
      </c>
      <c r="O263" s="15">
        <v>0</v>
      </c>
      <c r="P263" s="15"/>
      <c r="Q263" s="41">
        <f t="shared" si="5"/>
        <v>915.87534000000005</v>
      </c>
    </row>
    <row r="264" spans="1:17" ht="22.5">
      <c r="A264" s="1" t="s">
        <v>4760</v>
      </c>
      <c r="B264" s="1">
        <v>20202059</v>
      </c>
      <c r="C264" s="3" t="s">
        <v>145</v>
      </c>
      <c r="D264" s="4" t="s">
        <v>3670</v>
      </c>
      <c r="E264" s="7"/>
      <c r="F264" s="8">
        <f>VLOOKUP(D264,'Parâmetro - Portes e Uco'!$A$8:$C$49,3,0)</f>
        <v>70.914480000000012</v>
      </c>
      <c r="G264" s="36"/>
      <c r="H264" s="15"/>
      <c r="I264" s="9"/>
      <c r="J264" s="16">
        <v>0</v>
      </c>
      <c r="K264" s="16"/>
      <c r="L264" s="17">
        <v>8.26</v>
      </c>
      <c r="M264" s="2">
        <v>75</v>
      </c>
      <c r="N264" s="8">
        <f>(('Parâmetro - Portes e Uco'!$H$4*'TABELA HONORÁRIOS MÉDICOS201819'!M264)/100)*'TABELA HONORÁRIOS MÉDICOS201819'!L264</f>
        <v>90.570899999999995</v>
      </c>
      <c r="O264" s="15">
        <v>0</v>
      </c>
      <c r="P264" s="15"/>
      <c r="Q264" s="41">
        <f t="shared" si="5"/>
        <v>161.48538000000002</v>
      </c>
    </row>
    <row r="265" spans="1:17">
      <c r="A265" s="1" t="s">
        <v>4760</v>
      </c>
      <c r="B265" s="1">
        <v>20202067</v>
      </c>
      <c r="C265" s="3" t="s">
        <v>142</v>
      </c>
      <c r="D265" s="4" t="s">
        <v>3670</v>
      </c>
      <c r="E265" s="7"/>
      <c r="F265" s="8">
        <f>VLOOKUP(D265,'Parâmetro - Portes e Uco'!$A$8:$C$49,3,0)</f>
        <v>70.914480000000012</v>
      </c>
      <c r="G265" s="36"/>
      <c r="H265" s="15"/>
      <c r="I265" s="9"/>
      <c r="J265" s="16">
        <v>0</v>
      </c>
      <c r="K265" s="16"/>
      <c r="L265" s="17"/>
      <c r="M265" s="2"/>
      <c r="N265" s="8"/>
      <c r="O265" s="15">
        <v>0</v>
      </c>
      <c r="P265" s="15"/>
      <c r="Q265" s="41">
        <f t="shared" si="5"/>
        <v>70.914480000000012</v>
      </c>
    </row>
    <row r="266" spans="1:17">
      <c r="A266" s="3"/>
      <c r="B266" s="135">
        <v>20203004</v>
      </c>
      <c r="C266" s="263" t="s">
        <v>3762</v>
      </c>
      <c r="D266" s="264"/>
      <c r="E266" s="264"/>
      <c r="F266" s="264"/>
      <c r="G266" s="264"/>
      <c r="H266" s="264"/>
      <c r="I266" s="264"/>
      <c r="J266" s="264"/>
      <c r="K266" s="264"/>
      <c r="L266" s="264"/>
      <c r="M266" s="287"/>
      <c r="N266" s="264"/>
      <c r="O266" s="264"/>
      <c r="P266" s="264"/>
      <c r="Q266" s="265"/>
    </row>
    <row r="267" spans="1:17" ht="22.5">
      <c r="A267" s="1" t="s">
        <v>4760</v>
      </c>
      <c r="B267" s="1">
        <v>20203012</v>
      </c>
      <c r="C267" s="3" t="s">
        <v>147</v>
      </c>
      <c r="D267" s="4" t="s">
        <v>3680</v>
      </c>
      <c r="E267" s="7"/>
      <c r="F267" s="8">
        <f>VLOOKUP(D267,'Parâmetro - Portes e Uco'!$A$8:$C$49,3,0)</f>
        <v>26.889953999999999</v>
      </c>
      <c r="G267" s="36"/>
      <c r="H267" s="15"/>
      <c r="I267" s="9"/>
      <c r="J267" s="16">
        <v>0</v>
      </c>
      <c r="K267" s="16"/>
      <c r="L267" s="17">
        <v>0.44</v>
      </c>
      <c r="M267" s="2">
        <v>50</v>
      </c>
      <c r="N267" s="8">
        <f>(('Parâmetro - Portes e Uco'!$H$4*'TABELA HONORÁRIOS MÉDICOS201819'!M267)/100)*'TABELA HONORÁRIOS MÉDICOS201819'!L267</f>
        <v>3.2163999999999997</v>
      </c>
      <c r="O267" s="15">
        <v>0</v>
      </c>
      <c r="P267" s="15"/>
      <c r="Q267" s="41">
        <f>F267+H267+K267+N267+P267</f>
        <v>30.106354</v>
      </c>
    </row>
    <row r="268" spans="1:17" ht="22.5">
      <c r="A268" s="1" t="s">
        <v>4760</v>
      </c>
      <c r="B268" s="1">
        <v>20203020</v>
      </c>
      <c r="C268" s="3" t="s">
        <v>148</v>
      </c>
      <c r="D268" s="4" t="s">
        <v>3678</v>
      </c>
      <c r="E268" s="7"/>
      <c r="F268" s="8">
        <f>VLOOKUP(D268,'Parâmetro - Portes e Uco'!$A$8:$C$49,3,0)</f>
        <v>40.348854000000003</v>
      </c>
      <c r="G268" s="36"/>
      <c r="H268" s="15"/>
      <c r="I268" s="9"/>
      <c r="J268" s="16">
        <v>0</v>
      </c>
      <c r="K268" s="16"/>
      <c r="L268" s="17"/>
      <c r="M268" s="2"/>
      <c r="N268" s="8"/>
      <c r="O268" s="15">
        <v>0</v>
      </c>
      <c r="P268" s="15"/>
      <c r="Q268" s="41">
        <f>F268+H268+K268+N268+P268</f>
        <v>40.348854000000003</v>
      </c>
    </row>
    <row r="269" spans="1:17" ht="22.5">
      <c r="A269" s="1" t="s">
        <v>4760</v>
      </c>
      <c r="B269" s="1">
        <v>20203047</v>
      </c>
      <c r="C269" s="3" t="s">
        <v>146</v>
      </c>
      <c r="D269" s="4" t="s">
        <v>3680</v>
      </c>
      <c r="E269" s="7"/>
      <c r="F269" s="8">
        <f>VLOOKUP(D269,'Parâmetro - Portes e Uco'!$A$8:$C$49,3,0)</f>
        <v>26.889953999999999</v>
      </c>
      <c r="G269" s="36"/>
      <c r="H269" s="15"/>
      <c r="I269" s="9"/>
      <c r="J269" s="16">
        <v>0</v>
      </c>
      <c r="K269" s="16"/>
      <c r="L269" s="17">
        <v>0.3</v>
      </c>
      <c r="M269" s="2">
        <v>50</v>
      </c>
      <c r="N269" s="8">
        <f>(('Parâmetro - Portes e Uco'!$H$4*'TABELA HONORÁRIOS MÉDICOS201819'!M269)/100)*'TABELA HONORÁRIOS MÉDICOS201819'!L269</f>
        <v>2.1929999999999996</v>
      </c>
      <c r="O269" s="15">
        <v>0</v>
      </c>
      <c r="P269" s="15"/>
      <c r="Q269" s="41">
        <f>F269+H269+K269+N269+P269</f>
        <v>29.082954000000001</v>
      </c>
    </row>
    <row r="270" spans="1:17" ht="22.5">
      <c r="A270" s="1" t="s">
        <v>4760</v>
      </c>
      <c r="B270" s="1">
        <v>20203063</v>
      </c>
      <c r="C270" s="3" t="s">
        <v>149</v>
      </c>
      <c r="D270" s="4" t="s">
        <v>3680</v>
      </c>
      <c r="E270" s="7"/>
      <c r="F270" s="8">
        <f>VLOOKUP(D270,'Parâmetro - Portes e Uco'!$A$8:$C$49,3,0)</f>
        <v>26.889953999999999</v>
      </c>
      <c r="G270" s="36"/>
      <c r="H270" s="15"/>
      <c r="I270" s="9"/>
      <c r="J270" s="16">
        <v>0</v>
      </c>
      <c r="K270" s="16"/>
      <c r="L270" s="17">
        <v>1.06</v>
      </c>
      <c r="M270" s="2">
        <v>50</v>
      </c>
      <c r="N270" s="8">
        <f>(('Parâmetro - Portes e Uco'!$H$4*'TABELA HONORÁRIOS MÉDICOS201819'!M270)/100)*'TABELA HONORÁRIOS MÉDICOS201819'!L270</f>
        <v>7.7485999999999997</v>
      </c>
      <c r="O270" s="15">
        <v>0</v>
      </c>
      <c r="P270" s="15"/>
      <c r="Q270" s="41">
        <f>F270+H270+K270+N270+P270</f>
        <v>34.638553999999999</v>
      </c>
    </row>
    <row r="271" spans="1:17" ht="22.5">
      <c r="A271" s="1" t="s">
        <v>4760</v>
      </c>
      <c r="B271" s="1">
        <v>20203071</v>
      </c>
      <c r="C271" s="3" t="s">
        <v>150</v>
      </c>
      <c r="D271" s="4" t="s">
        <v>3680</v>
      </c>
      <c r="E271" s="7"/>
      <c r="F271" s="8">
        <f>VLOOKUP(D271,'Parâmetro - Portes e Uco'!$A$8:$C$49,3,0)</f>
        <v>26.889953999999999</v>
      </c>
      <c r="G271" s="36"/>
      <c r="H271" s="15"/>
      <c r="I271" s="9"/>
      <c r="J271" s="16">
        <v>0</v>
      </c>
      <c r="K271" s="16"/>
      <c r="L271" s="17">
        <v>1.06</v>
      </c>
      <c r="M271" s="2">
        <v>50</v>
      </c>
      <c r="N271" s="8">
        <f>(('Parâmetro - Portes e Uco'!$H$4*'TABELA HONORÁRIOS MÉDICOS201819'!M271)/100)*'TABELA HONORÁRIOS MÉDICOS201819'!L271</f>
        <v>7.7485999999999997</v>
      </c>
      <c r="O271" s="15">
        <v>0</v>
      </c>
      <c r="P271" s="15"/>
      <c r="Q271" s="41">
        <f>F271+H271+K271+N271+P271</f>
        <v>34.638553999999999</v>
      </c>
    </row>
    <row r="272" spans="1:17">
      <c r="A272" s="3"/>
      <c r="B272" s="135">
        <v>20204000</v>
      </c>
      <c r="C272" s="263" t="s">
        <v>3722</v>
      </c>
      <c r="D272" s="264"/>
      <c r="E272" s="264"/>
      <c r="F272" s="264"/>
      <c r="G272" s="264"/>
      <c r="H272" s="264"/>
      <c r="I272" s="264"/>
      <c r="J272" s="264"/>
      <c r="K272" s="264"/>
      <c r="L272" s="264"/>
      <c r="M272" s="287"/>
      <c r="N272" s="264"/>
      <c r="O272" s="264"/>
      <c r="P272" s="264"/>
      <c r="Q272" s="265"/>
    </row>
    <row r="273" spans="1:17">
      <c r="A273" s="1" t="s">
        <v>4760</v>
      </c>
      <c r="B273" s="1">
        <v>20204027</v>
      </c>
      <c r="C273" s="3" t="s">
        <v>151</v>
      </c>
      <c r="D273" s="4" t="s">
        <v>3681</v>
      </c>
      <c r="E273" s="7"/>
      <c r="F273" s="8">
        <f>VLOOKUP(D273,'Parâmetro - Portes e Uco'!$A$8:$C$49,3,0)</f>
        <v>83.927844000000007</v>
      </c>
      <c r="G273" s="36"/>
      <c r="H273" s="15"/>
      <c r="I273" s="9"/>
      <c r="J273" s="16">
        <v>0</v>
      </c>
      <c r="K273" s="16"/>
      <c r="L273" s="17"/>
      <c r="M273" s="2"/>
      <c r="N273" s="8"/>
      <c r="O273" s="15">
        <v>0</v>
      </c>
      <c r="P273" s="15"/>
      <c r="Q273" s="41">
        <f t="shared" ref="Q273:Q279" si="6">F273+H273+K273+N273+P273</f>
        <v>83.927844000000007</v>
      </c>
    </row>
    <row r="274" spans="1:17" ht="22.5">
      <c r="A274" s="1" t="s">
        <v>4760</v>
      </c>
      <c r="B274" s="1">
        <v>20204035</v>
      </c>
      <c r="C274" s="3" t="s">
        <v>152</v>
      </c>
      <c r="D274" s="4" t="s">
        <v>3681</v>
      </c>
      <c r="E274" s="7"/>
      <c r="F274" s="8">
        <f>VLOOKUP(D274,'Parâmetro - Portes e Uco'!$A$8:$C$49,3,0)</f>
        <v>83.927844000000007</v>
      </c>
      <c r="G274" s="36"/>
      <c r="H274" s="15"/>
      <c r="I274" s="9"/>
      <c r="J274" s="16">
        <v>0</v>
      </c>
      <c r="K274" s="16"/>
      <c r="L274" s="17"/>
      <c r="M274" s="2"/>
      <c r="N274" s="8"/>
      <c r="O274" s="15">
        <v>0</v>
      </c>
      <c r="P274" s="15"/>
      <c r="Q274" s="41">
        <f t="shared" si="6"/>
        <v>83.927844000000007</v>
      </c>
    </row>
    <row r="275" spans="1:17">
      <c r="A275" s="1" t="s">
        <v>4760</v>
      </c>
      <c r="B275" s="1">
        <v>20204043</v>
      </c>
      <c r="C275" s="3" t="s">
        <v>153</v>
      </c>
      <c r="D275" s="4" t="s">
        <v>3671</v>
      </c>
      <c r="E275" s="7"/>
      <c r="F275" s="8">
        <f>VLOOKUP(D275,'Parâmetro - Portes e Uco'!$A$8:$C$49,3,0)</f>
        <v>114.67910999999999</v>
      </c>
      <c r="G275" s="36"/>
      <c r="H275" s="15"/>
      <c r="I275" s="9"/>
      <c r="J275" s="16">
        <v>0</v>
      </c>
      <c r="K275" s="16"/>
      <c r="L275" s="17"/>
      <c r="M275" s="2"/>
      <c r="N275" s="8"/>
      <c r="O275" s="15">
        <v>0</v>
      </c>
      <c r="P275" s="15"/>
      <c r="Q275" s="41">
        <f t="shared" si="6"/>
        <v>114.67910999999999</v>
      </c>
    </row>
    <row r="276" spans="1:17" ht="33.75">
      <c r="A276" s="1" t="s">
        <v>4760</v>
      </c>
      <c r="B276" s="1">
        <v>20204086</v>
      </c>
      <c r="C276" s="3" t="s">
        <v>154</v>
      </c>
      <c r="D276" s="4" t="s">
        <v>3686</v>
      </c>
      <c r="E276" s="7"/>
      <c r="F276" s="8">
        <f>VLOOKUP(D276,'Parâmetro - Portes e Uco'!$A$8:$C$49,3,0)</f>
        <v>639.47410800000011</v>
      </c>
      <c r="G276" s="36"/>
      <c r="H276" s="15"/>
      <c r="I276" s="9"/>
      <c r="J276" s="16">
        <v>0</v>
      </c>
      <c r="K276" s="16"/>
      <c r="L276" s="17"/>
      <c r="M276" s="2"/>
      <c r="N276" s="8"/>
      <c r="O276" s="15">
        <v>0</v>
      </c>
      <c r="P276" s="15"/>
      <c r="Q276" s="41">
        <f t="shared" si="6"/>
        <v>639.47410800000011</v>
      </c>
    </row>
    <row r="277" spans="1:17">
      <c r="A277" s="1" t="s">
        <v>4760</v>
      </c>
      <c r="B277" s="1">
        <v>20204159</v>
      </c>
      <c r="C277" s="3" t="s">
        <v>116</v>
      </c>
      <c r="D277" s="4" t="s">
        <v>3675</v>
      </c>
      <c r="E277" s="7"/>
      <c r="F277" s="8">
        <f>VLOOKUP(D277,'Parâmetro - Portes e Uco'!$A$8:$C$49,3,0)</f>
        <v>247.04971200000003</v>
      </c>
      <c r="G277" s="36"/>
      <c r="H277" s="15"/>
      <c r="I277" s="9"/>
      <c r="J277" s="16">
        <v>0</v>
      </c>
      <c r="K277" s="16"/>
      <c r="L277" s="17"/>
      <c r="M277" s="2"/>
      <c r="N277" s="8"/>
      <c r="O277" s="15">
        <v>0</v>
      </c>
      <c r="P277" s="15"/>
      <c r="Q277" s="41">
        <f t="shared" si="6"/>
        <v>247.04971200000003</v>
      </c>
    </row>
    <row r="278" spans="1:17" ht="22.5">
      <c r="A278" s="1" t="s">
        <v>4760</v>
      </c>
      <c r="B278" s="1">
        <v>20204183</v>
      </c>
      <c r="C278" s="3" t="s">
        <v>4838</v>
      </c>
      <c r="D278" s="4" t="s">
        <v>3681</v>
      </c>
      <c r="E278" s="7"/>
      <c r="F278" s="8">
        <f>VLOOKUP(D278,'Parâmetro - Portes e Uco'!$A$8:$C$49,3,0)</f>
        <v>83.927844000000007</v>
      </c>
      <c r="G278" s="36"/>
      <c r="H278" s="15"/>
      <c r="I278" s="9"/>
      <c r="J278" s="16">
        <v>0</v>
      </c>
      <c r="K278" s="16"/>
      <c r="L278" s="17"/>
      <c r="M278" s="2"/>
      <c r="N278" s="8"/>
      <c r="O278" s="15">
        <v>0</v>
      </c>
      <c r="P278" s="15"/>
      <c r="Q278" s="41">
        <f t="shared" ref="Q278" si="7">F278+H278+K278+N278+P278</f>
        <v>83.927844000000007</v>
      </c>
    </row>
    <row r="279" spans="1:17">
      <c r="A279" s="1" t="s">
        <v>4760</v>
      </c>
      <c r="B279" s="1">
        <v>20204167</v>
      </c>
      <c r="C279" s="3" t="s">
        <v>121</v>
      </c>
      <c r="D279" s="4" t="s">
        <v>3675</v>
      </c>
      <c r="E279" s="7"/>
      <c r="F279" s="8">
        <f>VLOOKUP(D279,'Parâmetro - Portes e Uco'!$A$8:$C$49,3,0)</f>
        <v>247.04971200000003</v>
      </c>
      <c r="G279" s="36"/>
      <c r="H279" s="15"/>
      <c r="I279" s="9"/>
      <c r="J279" s="16">
        <v>0</v>
      </c>
      <c r="K279" s="16"/>
      <c r="L279" s="17"/>
      <c r="M279" s="2"/>
      <c r="N279" s="8"/>
      <c r="O279" s="15">
        <v>0</v>
      </c>
      <c r="P279" s="15"/>
      <c r="Q279" s="41">
        <f t="shared" si="6"/>
        <v>247.04971200000003</v>
      </c>
    </row>
    <row r="280" spans="1:17" s="34" customFormat="1" ht="33.75">
      <c r="A280" s="24" t="s">
        <v>4758</v>
      </c>
      <c r="B280" s="24">
        <v>20104183</v>
      </c>
      <c r="C280" s="25" t="s">
        <v>4832</v>
      </c>
      <c r="D280" s="26"/>
      <c r="E280" s="27"/>
      <c r="F280" s="8"/>
      <c r="G280" s="37"/>
      <c r="H280" s="29"/>
      <c r="I280" s="30"/>
      <c r="J280" s="31"/>
      <c r="K280" s="31"/>
      <c r="L280" s="32"/>
      <c r="M280" s="33"/>
      <c r="N280" s="28"/>
      <c r="O280" s="29"/>
      <c r="P280" s="29"/>
      <c r="Q280" s="41">
        <v>77.930000000000007</v>
      </c>
    </row>
    <row r="281" spans="1:17">
      <c r="A281" s="3"/>
      <c r="B281" s="135">
        <v>20299001</v>
      </c>
      <c r="C281" s="263" t="s">
        <v>3746</v>
      </c>
      <c r="D281" s="264"/>
      <c r="E281" s="264"/>
      <c r="F281" s="264"/>
      <c r="G281" s="264"/>
      <c r="H281" s="264"/>
      <c r="I281" s="264"/>
      <c r="J281" s="264"/>
      <c r="K281" s="264"/>
      <c r="L281" s="264"/>
      <c r="M281" s="287"/>
      <c r="N281" s="264"/>
      <c r="O281" s="264"/>
      <c r="P281" s="264"/>
      <c r="Q281" s="265"/>
    </row>
    <row r="282" spans="1:17">
      <c r="A282" s="3"/>
      <c r="B282" s="259" t="s">
        <v>4698</v>
      </c>
      <c r="C282" s="260"/>
      <c r="D282" s="260"/>
      <c r="E282" s="260"/>
      <c r="F282" s="260"/>
      <c r="G282" s="260"/>
      <c r="H282" s="260"/>
      <c r="I282" s="260"/>
      <c r="J282" s="260"/>
      <c r="K282" s="260"/>
      <c r="L282" s="260"/>
      <c r="M282" s="261"/>
      <c r="N282" s="260"/>
      <c r="O282" s="260"/>
      <c r="P282" s="260"/>
      <c r="Q282" s="262"/>
    </row>
    <row r="283" spans="1:17">
      <c r="A283" s="3"/>
      <c r="B283" s="259" t="s">
        <v>4161</v>
      </c>
      <c r="C283" s="260"/>
      <c r="D283" s="260"/>
      <c r="E283" s="260"/>
      <c r="F283" s="260"/>
      <c r="G283" s="260"/>
      <c r="H283" s="260"/>
      <c r="I283" s="260"/>
      <c r="J283" s="260"/>
      <c r="K283" s="260"/>
      <c r="L283" s="260"/>
      <c r="M283" s="261"/>
      <c r="N283" s="260"/>
      <c r="O283" s="260"/>
      <c r="P283" s="260"/>
      <c r="Q283" s="262"/>
    </row>
    <row r="284" spans="1:17">
      <c r="A284" s="3"/>
      <c r="B284" s="259" t="s">
        <v>4131</v>
      </c>
      <c r="C284" s="260"/>
      <c r="D284" s="260"/>
      <c r="E284" s="260"/>
      <c r="F284" s="260"/>
      <c r="G284" s="260"/>
      <c r="H284" s="260"/>
      <c r="I284" s="260"/>
      <c r="J284" s="260"/>
      <c r="K284" s="260"/>
      <c r="L284" s="260"/>
      <c r="M284" s="261"/>
      <c r="N284" s="260"/>
      <c r="O284" s="260"/>
      <c r="P284" s="260"/>
      <c r="Q284" s="262"/>
    </row>
    <row r="285" spans="1:17">
      <c r="A285" s="3"/>
      <c r="B285" s="259" t="s">
        <v>3769</v>
      </c>
      <c r="C285" s="260"/>
      <c r="D285" s="260"/>
      <c r="E285" s="260"/>
      <c r="F285" s="260"/>
      <c r="G285" s="260"/>
      <c r="H285" s="260"/>
      <c r="I285" s="260"/>
      <c r="J285" s="260"/>
      <c r="K285" s="260"/>
      <c r="L285" s="260"/>
      <c r="M285" s="261"/>
      <c r="N285" s="260"/>
      <c r="O285" s="260"/>
      <c r="P285" s="260"/>
      <c r="Q285" s="262"/>
    </row>
    <row r="286" spans="1:17">
      <c r="A286" s="3"/>
      <c r="B286" s="259" t="s">
        <v>4162</v>
      </c>
      <c r="C286" s="260"/>
      <c r="D286" s="260"/>
      <c r="E286" s="260"/>
      <c r="F286" s="260"/>
      <c r="G286" s="260"/>
      <c r="H286" s="260"/>
      <c r="I286" s="260"/>
      <c r="J286" s="260"/>
      <c r="K286" s="260"/>
      <c r="L286" s="260"/>
      <c r="M286" s="261"/>
      <c r="N286" s="260"/>
      <c r="O286" s="260"/>
      <c r="P286" s="260"/>
      <c r="Q286" s="262"/>
    </row>
    <row r="287" spans="1:17">
      <c r="A287" s="3"/>
      <c r="B287" s="259" t="s">
        <v>4163</v>
      </c>
      <c r="C287" s="260"/>
      <c r="D287" s="260"/>
      <c r="E287" s="260"/>
      <c r="F287" s="260"/>
      <c r="G287" s="260"/>
      <c r="H287" s="260"/>
      <c r="I287" s="260"/>
      <c r="J287" s="260"/>
      <c r="K287" s="260"/>
      <c r="L287" s="260"/>
      <c r="M287" s="261"/>
      <c r="N287" s="260"/>
      <c r="O287" s="260"/>
      <c r="P287" s="260"/>
      <c r="Q287" s="262"/>
    </row>
    <row r="288" spans="1:17">
      <c r="A288" s="3"/>
      <c r="B288" s="259" t="s">
        <v>4164</v>
      </c>
      <c r="C288" s="260"/>
      <c r="D288" s="260"/>
      <c r="E288" s="260"/>
      <c r="F288" s="260"/>
      <c r="G288" s="260"/>
      <c r="H288" s="260"/>
      <c r="I288" s="260"/>
      <c r="J288" s="260"/>
      <c r="K288" s="260"/>
      <c r="L288" s="260"/>
      <c r="M288" s="261"/>
      <c r="N288" s="260"/>
      <c r="O288" s="260"/>
      <c r="P288" s="260"/>
      <c r="Q288" s="262"/>
    </row>
    <row r="289" spans="1:17">
      <c r="A289" s="3"/>
      <c r="B289" s="259" t="s">
        <v>4165</v>
      </c>
      <c r="C289" s="260"/>
      <c r="D289" s="260"/>
      <c r="E289" s="260"/>
      <c r="F289" s="260"/>
      <c r="G289" s="260"/>
      <c r="H289" s="260"/>
      <c r="I289" s="260"/>
      <c r="J289" s="260"/>
      <c r="K289" s="260"/>
      <c r="L289" s="260"/>
      <c r="M289" s="261"/>
      <c r="N289" s="260"/>
      <c r="O289" s="260"/>
      <c r="P289" s="260"/>
      <c r="Q289" s="262"/>
    </row>
    <row r="290" spans="1:17">
      <c r="A290" s="3"/>
      <c r="B290" s="259" t="s">
        <v>4166</v>
      </c>
      <c r="C290" s="260"/>
      <c r="D290" s="260"/>
      <c r="E290" s="260"/>
      <c r="F290" s="260"/>
      <c r="G290" s="260"/>
      <c r="H290" s="260"/>
      <c r="I290" s="260"/>
      <c r="J290" s="260"/>
      <c r="K290" s="260"/>
      <c r="L290" s="260"/>
      <c r="M290" s="261"/>
      <c r="N290" s="260"/>
      <c r="O290" s="260"/>
      <c r="P290" s="260"/>
      <c r="Q290" s="262"/>
    </row>
    <row r="291" spans="1:17">
      <c r="A291" s="3"/>
      <c r="B291" s="135">
        <v>30101000</v>
      </c>
      <c r="C291" s="263" t="s">
        <v>3770</v>
      </c>
      <c r="D291" s="264"/>
      <c r="E291" s="264"/>
      <c r="F291" s="264"/>
      <c r="G291" s="264"/>
      <c r="H291" s="264"/>
      <c r="I291" s="264"/>
      <c r="J291" s="264"/>
      <c r="K291" s="264"/>
      <c r="L291" s="264"/>
      <c r="M291" s="287"/>
      <c r="N291" s="264"/>
      <c r="O291" s="264"/>
      <c r="P291" s="264"/>
      <c r="Q291" s="265"/>
    </row>
    <row r="292" spans="1:17">
      <c r="A292" s="1" t="s">
        <v>4760</v>
      </c>
      <c r="B292" s="1">
        <v>30101018</v>
      </c>
      <c r="C292" s="3" t="s">
        <v>155</v>
      </c>
      <c r="D292" s="4" t="s">
        <v>3673</v>
      </c>
      <c r="E292" s="7"/>
      <c r="F292" s="8">
        <f>VLOOKUP(D292,'Parâmetro - Portes e Uco'!$A$8:$C$49,3,0)</f>
        <v>167.84640600000003</v>
      </c>
      <c r="G292" s="36">
        <v>2</v>
      </c>
      <c r="H292" s="8">
        <f>VLOOKUP(G292,'Parâmetro - Portes e Uco'!$B$14:$E$41,4,0)</f>
        <v>203.1808</v>
      </c>
      <c r="I292" s="9"/>
      <c r="J292" s="16">
        <v>0</v>
      </c>
      <c r="K292" s="16"/>
      <c r="L292" s="17"/>
      <c r="M292" s="2"/>
      <c r="N292" s="8"/>
      <c r="O292" s="15">
        <v>0</v>
      </c>
      <c r="P292" s="15"/>
      <c r="Q292" s="41">
        <f t="shared" ref="Q292:Q347" si="8">F292+H292+K292+N292+P292</f>
        <v>371.02720600000004</v>
      </c>
    </row>
    <row r="293" spans="1:17">
      <c r="A293" s="1" t="s">
        <v>4760</v>
      </c>
      <c r="B293" s="1">
        <v>30101050</v>
      </c>
      <c r="C293" s="3" t="s">
        <v>157</v>
      </c>
      <c r="D293" s="4" t="s">
        <v>3676</v>
      </c>
      <c r="E293" s="7"/>
      <c r="F293" s="8">
        <f>VLOOKUP(D293,'Parâmetro - Portes e Uco'!$A$8:$C$49,3,0)</f>
        <v>199.76720399999999</v>
      </c>
      <c r="G293" s="36">
        <v>4</v>
      </c>
      <c r="H293" s="8">
        <f>VLOOKUP(G293,'Parâmetro - Portes e Uco'!$B$14:$E$41,4,0)</f>
        <v>442.14720000000005</v>
      </c>
      <c r="I293" s="9"/>
      <c r="J293" s="16">
        <v>0</v>
      </c>
      <c r="K293" s="16"/>
      <c r="L293" s="17"/>
      <c r="M293" s="2"/>
      <c r="N293" s="8"/>
      <c r="O293" s="15">
        <v>1</v>
      </c>
      <c r="P293" s="8">
        <f>F293*30%</f>
        <v>59.930161199999993</v>
      </c>
      <c r="Q293" s="41">
        <f t="shared" si="8"/>
        <v>701.84456520000015</v>
      </c>
    </row>
    <row r="294" spans="1:17">
      <c r="A294" s="1" t="s">
        <v>4760</v>
      </c>
      <c r="B294" s="1">
        <v>30101069</v>
      </c>
      <c r="C294" s="3" t="s">
        <v>158</v>
      </c>
      <c r="D294" s="4" t="s">
        <v>3674</v>
      </c>
      <c r="E294" s="7"/>
      <c r="F294" s="8">
        <f>VLOOKUP(D294,'Parâmetro - Portes e Uco'!$A$8:$C$49,3,0)</f>
        <v>287.23149000000001</v>
      </c>
      <c r="G294" s="36">
        <v>2</v>
      </c>
      <c r="H294" s="8">
        <f>VLOOKUP(G294,'Parâmetro - Portes e Uco'!$B$14:$E$41,4,0)</f>
        <v>203.1808</v>
      </c>
      <c r="I294" s="9"/>
      <c r="J294" s="16">
        <v>0</v>
      </c>
      <c r="K294" s="16"/>
      <c r="L294" s="17"/>
      <c r="M294" s="2"/>
      <c r="N294" s="8"/>
      <c r="O294" s="15">
        <v>1</v>
      </c>
      <c r="P294" s="8">
        <f>F294*30%</f>
        <v>86.169447000000005</v>
      </c>
      <c r="Q294" s="41">
        <f t="shared" si="8"/>
        <v>576.58173699999998</v>
      </c>
    </row>
    <row r="295" spans="1:17" ht="22.5">
      <c r="A295" s="1" t="s">
        <v>4760</v>
      </c>
      <c r="B295" s="1">
        <v>30101077</v>
      </c>
      <c r="C295" s="3" t="s">
        <v>159</v>
      </c>
      <c r="D295" s="4" t="s">
        <v>3670</v>
      </c>
      <c r="E295" s="7"/>
      <c r="F295" s="8">
        <f>VLOOKUP(D295,'Parâmetro - Portes e Uco'!$A$8:$C$49,3,0)</f>
        <v>70.914480000000012</v>
      </c>
      <c r="G295" s="36"/>
      <c r="H295" s="15"/>
      <c r="I295" s="9"/>
      <c r="J295" s="16">
        <v>0</v>
      </c>
      <c r="K295" s="16"/>
      <c r="L295" s="17"/>
      <c r="M295" s="2"/>
      <c r="N295" s="8"/>
      <c r="O295" s="15">
        <v>1</v>
      </c>
      <c r="P295" s="8">
        <f>F295*30%</f>
        <v>21.274344000000003</v>
      </c>
      <c r="Q295" s="41">
        <f t="shared" si="8"/>
        <v>92.188824000000011</v>
      </c>
    </row>
    <row r="296" spans="1:17">
      <c r="A296" s="1" t="s">
        <v>4760</v>
      </c>
      <c r="B296" s="1">
        <v>30101085</v>
      </c>
      <c r="C296" s="3" t="s">
        <v>160</v>
      </c>
      <c r="D296" s="4" t="s">
        <v>3670</v>
      </c>
      <c r="E296" s="7"/>
      <c r="F296" s="8">
        <f>VLOOKUP(D296,'Parâmetro - Portes e Uco'!$A$8:$C$49,3,0)</f>
        <v>70.914480000000012</v>
      </c>
      <c r="G296" s="36"/>
      <c r="H296" s="15"/>
      <c r="I296" s="9"/>
      <c r="J296" s="16">
        <v>0</v>
      </c>
      <c r="K296" s="16"/>
      <c r="L296" s="17"/>
      <c r="M296" s="2"/>
      <c r="N296" s="8"/>
      <c r="O296" s="15">
        <v>0</v>
      </c>
      <c r="P296" s="15"/>
      <c r="Q296" s="41">
        <f t="shared" si="8"/>
        <v>70.914480000000012</v>
      </c>
    </row>
    <row r="297" spans="1:17" ht="22.5">
      <c r="A297" s="1" t="s">
        <v>4760</v>
      </c>
      <c r="B297" s="1">
        <v>30101093</v>
      </c>
      <c r="C297" s="3" t="s">
        <v>161</v>
      </c>
      <c r="D297" s="4" t="s">
        <v>3680</v>
      </c>
      <c r="E297" s="7"/>
      <c r="F297" s="8">
        <f>VLOOKUP(D297,'Parâmetro - Portes e Uco'!$A$8:$C$49,3,0)</f>
        <v>26.889953999999999</v>
      </c>
      <c r="G297" s="36"/>
      <c r="H297" s="15"/>
      <c r="I297" s="9"/>
      <c r="J297" s="16">
        <v>0</v>
      </c>
      <c r="K297" s="16"/>
      <c r="L297" s="17"/>
      <c r="M297" s="2"/>
      <c r="N297" s="8"/>
      <c r="O297" s="15">
        <v>0</v>
      </c>
      <c r="P297" s="15"/>
      <c r="Q297" s="41">
        <f t="shared" si="8"/>
        <v>26.889953999999999</v>
      </c>
    </row>
    <row r="298" spans="1:17">
      <c r="A298" s="1" t="s">
        <v>4760</v>
      </c>
      <c r="B298" s="1">
        <v>30101107</v>
      </c>
      <c r="C298" s="3" t="s">
        <v>163</v>
      </c>
      <c r="D298" s="4" t="s">
        <v>3672</v>
      </c>
      <c r="E298" s="7"/>
      <c r="F298" s="8">
        <f>VLOOKUP(D298,'Parâmetro - Portes e Uco'!$A$8:$C$49,3,0)</f>
        <v>53.798472000000004</v>
      </c>
      <c r="G298" s="36"/>
      <c r="H298" s="15"/>
      <c r="I298" s="9"/>
      <c r="J298" s="16">
        <v>0</v>
      </c>
      <c r="K298" s="16"/>
      <c r="L298" s="17"/>
      <c r="M298" s="2"/>
      <c r="N298" s="8"/>
      <c r="O298" s="15">
        <v>0</v>
      </c>
      <c r="P298" s="15"/>
      <c r="Q298" s="41">
        <f t="shared" si="8"/>
        <v>53.798472000000004</v>
      </c>
    </row>
    <row r="299" spans="1:17">
      <c r="A299" s="1" t="s">
        <v>4760</v>
      </c>
      <c r="B299" s="1">
        <v>30101115</v>
      </c>
      <c r="C299" s="3" t="s">
        <v>164</v>
      </c>
      <c r="D299" s="4" t="s">
        <v>3674</v>
      </c>
      <c r="E299" s="7"/>
      <c r="F299" s="8">
        <f>VLOOKUP(D299,'Parâmetro - Portes e Uco'!$A$8:$C$49,3,0)</f>
        <v>287.23149000000001</v>
      </c>
      <c r="G299" s="36">
        <v>3</v>
      </c>
      <c r="H299" s="8">
        <f>VLOOKUP(G299,'Parâmetro - Portes e Uco'!$B$14:$E$41,4,0)</f>
        <v>299.05779999999999</v>
      </c>
      <c r="I299" s="9"/>
      <c r="J299" s="16">
        <v>0</v>
      </c>
      <c r="K299" s="16"/>
      <c r="L299" s="17"/>
      <c r="M299" s="2"/>
      <c r="N299" s="8"/>
      <c r="O299" s="15">
        <v>1</v>
      </c>
      <c r="P299" s="8">
        <f>F299*30%</f>
        <v>86.169447000000005</v>
      </c>
      <c r="Q299" s="41">
        <f t="shared" si="8"/>
        <v>672.45873699999993</v>
      </c>
    </row>
    <row r="300" spans="1:17">
      <c r="A300" s="1" t="s">
        <v>4758</v>
      </c>
      <c r="B300" s="1">
        <v>30101123</v>
      </c>
      <c r="C300" s="3" t="s">
        <v>4046</v>
      </c>
      <c r="D300" s="4" t="s">
        <v>3693</v>
      </c>
      <c r="E300" s="7">
        <v>0</v>
      </c>
      <c r="F300" s="8">
        <f>VLOOKUP(D300,'Parâmetro - Portes e Uco'!$A$8:$C$49,3,0)</f>
        <v>304.950828</v>
      </c>
      <c r="G300" s="36">
        <v>3</v>
      </c>
      <c r="H300" s="8">
        <f>VLOOKUP(G300,'Parâmetro - Portes e Uco'!$B$14:$E$41,4,0)</f>
        <v>299.05779999999999</v>
      </c>
      <c r="I300" s="9"/>
      <c r="J300" s="16">
        <v>0</v>
      </c>
      <c r="K300" s="16"/>
      <c r="L300" s="17"/>
      <c r="M300" s="2"/>
      <c r="N300" s="8"/>
      <c r="O300" s="15" t="s">
        <v>3721</v>
      </c>
      <c r="P300" s="15"/>
      <c r="Q300" s="41">
        <f t="shared" si="8"/>
        <v>604.00862800000004</v>
      </c>
    </row>
    <row r="301" spans="1:17">
      <c r="A301" s="1" t="s">
        <v>4760</v>
      </c>
      <c r="B301" s="1">
        <v>30101140</v>
      </c>
      <c r="C301" s="3" t="s">
        <v>165</v>
      </c>
      <c r="D301" s="4" t="s">
        <v>3688</v>
      </c>
      <c r="E301" s="7"/>
      <c r="F301" s="8">
        <f>VLOOKUP(D301,'Parâmetro - Portes e Uco'!$A$8:$C$49,3,0)</f>
        <v>868.77663600000005</v>
      </c>
      <c r="G301" s="36">
        <v>4</v>
      </c>
      <c r="H301" s="8">
        <f>VLOOKUP(G301,'Parâmetro - Portes e Uco'!$B$14:$E$41,4,0)</f>
        <v>442.14720000000005</v>
      </c>
      <c r="I301" s="9"/>
      <c r="J301" s="16">
        <v>0</v>
      </c>
      <c r="K301" s="16"/>
      <c r="L301" s="17"/>
      <c r="M301" s="2"/>
      <c r="N301" s="8"/>
      <c r="O301" s="15">
        <v>2</v>
      </c>
      <c r="P301" s="8">
        <f>(F301*30%)+(F301*20%)</f>
        <v>434.38831800000003</v>
      </c>
      <c r="Q301" s="41">
        <f t="shared" si="8"/>
        <v>1745.3121540000002</v>
      </c>
    </row>
    <row r="302" spans="1:17" ht="22.5">
      <c r="A302" s="1" t="s">
        <v>4760</v>
      </c>
      <c r="B302" s="1">
        <v>30101158</v>
      </c>
      <c r="C302" s="3" t="s">
        <v>166</v>
      </c>
      <c r="D302" s="4" t="s">
        <v>3689</v>
      </c>
      <c r="E302" s="7"/>
      <c r="F302" s="8">
        <f>VLOOKUP(D302,'Parâmetro - Portes e Uco'!$A$8:$C$49,3,0)</f>
        <v>332.147088</v>
      </c>
      <c r="G302" s="36">
        <v>5</v>
      </c>
      <c r="H302" s="8">
        <f>VLOOKUP(G302,'Parâmetro - Portes e Uco'!$B$14:$E$41,4,0)</f>
        <v>683.93320000000006</v>
      </c>
      <c r="I302" s="9"/>
      <c r="J302" s="16">
        <v>0</v>
      </c>
      <c r="K302" s="16"/>
      <c r="L302" s="17"/>
      <c r="M302" s="2"/>
      <c r="N302" s="8"/>
      <c r="O302" s="15">
        <v>1</v>
      </c>
      <c r="P302" s="8">
        <f>F302*30%</f>
        <v>99.64412639999999</v>
      </c>
      <c r="Q302" s="41">
        <f t="shared" si="8"/>
        <v>1115.7244144000001</v>
      </c>
    </row>
    <row r="303" spans="1:17" ht="22.5">
      <c r="A303" s="1" t="s">
        <v>4760</v>
      </c>
      <c r="B303" s="1">
        <v>30101166</v>
      </c>
      <c r="C303" s="3" t="s">
        <v>167</v>
      </c>
      <c r="D303" s="4" t="s">
        <v>3690</v>
      </c>
      <c r="E303" s="7"/>
      <c r="F303" s="8">
        <f>VLOOKUP(D303,'Parâmetro - Portes e Uco'!$A$8:$C$49,3,0)</f>
        <v>788.42236200000002</v>
      </c>
      <c r="G303" s="36">
        <v>6</v>
      </c>
      <c r="H303" s="8">
        <f>VLOOKUP(G303,'Parâmetro - Portes e Uco'!$B$14:$E$41,4,0)</f>
        <v>954.3922</v>
      </c>
      <c r="I303" s="9"/>
      <c r="J303" s="16">
        <v>0</v>
      </c>
      <c r="K303" s="16"/>
      <c r="L303" s="17"/>
      <c r="M303" s="2"/>
      <c r="N303" s="8"/>
      <c r="O303" s="15">
        <v>2</v>
      </c>
      <c r="P303" s="8">
        <f>(F303*30%)+(F303*20%)</f>
        <v>394.21118100000001</v>
      </c>
      <c r="Q303" s="41">
        <f t="shared" si="8"/>
        <v>2137.0257430000001</v>
      </c>
    </row>
    <row r="304" spans="1:17" ht="45">
      <c r="A304" s="1" t="s">
        <v>4760</v>
      </c>
      <c r="B304" s="1">
        <v>30101174</v>
      </c>
      <c r="C304" s="3" t="s">
        <v>168</v>
      </c>
      <c r="D304" s="4" t="s">
        <v>3690</v>
      </c>
      <c r="E304" s="7"/>
      <c r="F304" s="8">
        <f>VLOOKUP(D304,'Parâmetro - Portes e Uco'!$A$8:$C$49,3,0)</f>
        <v>788.42236200000002</v>
      </c>
      <c r="G304" s="36">
        <v>4</v>
      </c>
      <c r="H304" s="8">
        <f>VLOOKUP(G304,'Parâmetro - Portes e Uco'!$B$14:$E$41,4,0)</f>
        <v>442.14720000000005</v>
      </c>
      <c r="I304" s="9"/>
      <c r="J304" s="16">
        <v>0</v>
      </c>
      <c r="K304" s="16"/>
      <c r="L304" s="17"/>
      <c r="M304" s="2"/>
      <c r="N304" s="8"/>
      <c r="O304" s="15">
        <v>2</v>
      </c>
      <c r="P304" s="8">
        <f>(F304*30%)+(F304*20%)</f>
        <v>394.21118100000001</v>
      </c>
      <c r="Q304" s="41">
        <f t="shared" si="8"/>
        <v>1624.7807430000003</v>
      </c>
    </row>
    <row r="305" spans="1:17" ht="45">
      <c r="A305" s="1" t="s">
        <v>4760</v>
      </c>
      <c r="B305" s="1">
        <v>30101182</v>
      </c>
      <c r="C305" s="3" t="s">
        <v>169</v>
      </c>
      <c r="D305" s="4" t="s">
        <v>3690</v>
      </c>
      <c r="E305" s="7"/>
      <c r="F305" s="8">
        <f>VLOOKUP(D305,'Parâmetro - Portes e Uco'!$A$8:$C$49,3,0)</f>
        <v>788.42236200000002</v>
      </c>
      <c r="G305" s="36">
        <v>4</v>
      </c>
      <c r="H305" s="8">
        <f>VLOOKUP(G305,'Parâmetro - Portes e Uco'!$B$14:$E$41,4,0)</f>
        <v>442.14720000000005</v>
      </c>
      <c r="I305" s="9"/>
      <c r="J305" s="16">
        <v>0</v>
      </c>
      <c r="K305" s="16"/>
      <c r="L305" s="17"/>
      <c r="M305" s="2"/>
      <c r="N305" s="8"/>
      <c r="O305" s="15">
        <v>2</v>
      </c>
      <c r="P305" s="8">
        <f>(F305*30%)+(F305*20%)</f>
        <v>394.21118100000001</v>
      </c>
      <c r="Q305" s="41">
        <f t="shared" si="8"/>
        <v>1624.7807430000003</v>
      </c>
    </row>
    <row r="306" spans="1:17">
      <c r="A306" s="1" t="s">
        <v>4760</v>
      </c>
      <c r="B306" s="1">
        <v>30101204</v>
      </c>
      <c r="C306" s="3" t="s">
        <v>170</v>
      </c>
      <c r="D306" s="4" t="s">
        <v>3677</v>
      </c>
      <c r="E306" s="7"/>
      <c r="F306" s="8">
        <f>VLOOKUP(D306,'Parâmetro - Portes e Uco'!$A$8:$C$49,3,0)</f>
        <v>146.53493400000002</v>
      </c>
      <c r="G306" s="36">
        <v>2</v>
      </c>
      <c r="H306" s="8">
        <f>VLOOKUP(G306,'Parâmetro - Portes e Uco'!$B$14:$E$41,4,0)</f>
        <v>203.1808</v>
      </c>
      <c r="I306" s="9"/>
      <c r="J306" s="16">
        <v>0</v>
      </c>
      <c r="K306" s="16"/>
      <c r="L306" s="17"/>
      <c r="M306" s="2"/>
      <c r="N306" s="8"/>
      <c r="O306" s="15">
        <v>0</v>
      </c>
      <c r="P306" s="15"/>
      <c r="Q306" s="41">
        <f t="shared" si="8"/>
        <v>349.715734</v>
      </c>
    </row>
    <row r="307" spans="1:17" ht="22.5">
      <c r="A307" s="1" t="s">
        <v>4760</v>
      </c>
      <c r="B307" s="1">
        <v>30101212</v>
      </c>
      <c r="C307" s="3" t="s">
        <v>171</v>
      </c>
      <c r="D307" s="4" t="s">
        <v>3678</v>
      </c>
      <c r="E307" s="7"/>
      <c r="F307" s="8">
        <f>VLOOKUP(D307,'Parâmetro - Portes e Uco'!$A$8:$C$49,3,0)</f>
        <v>40.348854000000003</v>
      </c>
      <c r="G307" s="36">
        <v>1</v>
      </c>
      <c r="H307" s="8">
        <f>VLOOKUP(G307,'Parâmetro - Portes e Uco'!$B$14:$E$41,4,0)</f>
        <v>138.81760000000003</v>
      </c>
      <c r="I307" s="9"/>
      <c r="J307" s="16">
        <v>0</v>
      </c>
      <c r="K307" s="16"/>
      <c r="L307" s="17"/>
      <c r="M307" s="2"/>
      <c r="N307" s="8"/>
      <c r="O307" s="15">
        <v>0</v>
      </c>
      <c r="P307" s="15"/>
      <c r="Q307" s="41">
        <f t="shared" si="8"/>
        <v>179.16645400000004</v>
      </c>
    </row>
    <row r="308" spans="1:17" ht="22.5">
      <c r="A308" s="1" t="s">
        <v>4760</v>
      </c>
      <c r="B308" s="1">
        <v>30101220</v>
      </c>
      <c r="C308" s="3" t="s">
        <v>172</v>
      </c>
      <c r="D308" s="4" t="s">
        <v>3681</v>
      </c>
      <c r="E308" s="7"/>
      <c r="F308" s="8">
        <f>VLOOKUP(D308,'Parâmetro - Portes e Uco'!$A$8:$C$49,3,0)</f>
        <v>83.927844000000007</v>
      </c>
      <c r="G308" s="36">
        <v>1</v>
      </c>
      <c r="H308" s="8">
        <f>VLOOKUP(G308,'Parâmetro - Portes e Uco'!$B$14:$E$41,4,0)</f>
        <v>138.81760000000003</v>
      </c>
      <c r="I308" s="9"/>
      <c r="J308" s="16">
        <v>0</v>
      </c>
      <c r="K308" s="16"/>
      <c r="L308" s="17"/>
      <c r="M308" s="2"/>
      <c r="N308" s="8"/>
      <c r="O308" s="15">
        <v>0</v>
      </c>
      <c r="P308" s="15"/>
      <c r="Q308" s="41">
        <f t="shared" si="8"/>
        <v>222.74544400000002</v>
      </c>
    </row>
    <row r="309" spans="1:17" ht="22.5">
      <c r="A309" s="1" t="s">
        <v>4760</v>
      </c>
      <c r="B309" s="1">
        <v>30101239</v>
      </c>
      <c r="C309" s="3" t="s">
        <v>173</v>
      </c>
      <c r="D309" s="4" t="s">
        <v>3681</v>
      </c>
      <c r="E309" s="7"/>
      <c r="F309" s="8">
        <f>VLOOKUP(D309,'Parâmetro - Portes e Uco'!$A$8:$C$49,3,0)</f>
        <v>83.927844000000007</v>
      </c>
      <c r="G309" s="36">
        <v>1</v>
      </c>
      <c r="H309" s="8">
        <f>VLOOKUP(G309,'Parâmetro - Portes e Uco'!$B$14:$E$41,4,0)</f>
        <v>138.81760000000003</v>
      </c>
      <c r="I309" s="9"/>
      <c r="J309" s="16">
        <v>0</v>
      </c>
      <c r="K309" s="16"/>
      <c r="L309" s="17"/>
      <c r="M309" s="2"/>
      <c r="N309" s="8"/>
      <c r="O309" s="15">
        <v>0</v>
      </c>
      <c r="P309" s="15"/>
      <c r="Q309" s="41">
        <f t="shared" si="8"/>
        <v>222.74544400000002</v>
      </c>
    </row>
    <row r="310" spans="1:17" ht="22.5">
      <c r="A310" s="1" t="s">
        <v>4760</v>
      </c>
      <c r="B310" s="1">
        <v>30101247</v>
      </c>
      <c r="C310" s="3" t="s">
        <v>174</v>
      </c>
      <c r="D310" s="4" t="s">
        <v>3671</v>
      </c>
      <c r="E310" s="7"/>
      <c r="F310" s="8">
        <f>VLOOKUP(D310,'Parâmetro - Portes e Uco'!$A$8:$C$49,3,0)</f>
        <v>114.67910999999999</v>
      </c>
      <c r="G310" s="36"/>
      <c r="H310" s="15"/>
      <c r="I310" s="9"/>
      <c r="J310" s="16">
        <v>0</v>
      </c>
      <c r="K310" s="16"/>
      <c r="L310" s="17"/>
      <c r="M310" s="2"/>
      <c r="N310" s="8"/>
      <c r="O310" s="15">
        <v>0</v>
      </c>
      <c r="P310" s="15"/>
      <c r="Q310" s="41">
        <f t="shared" si="8"/>
        <v>114.67910999999999</v>
      </c>
    </row>
    <row r="311" spans="1:17" ht="22.5">
      <c r="A311" s="1" t="s">
        <v>4760</v>
      </c>
      <c r="B311" s="1">
        <v>30101255</v>
      </c>
      <c r="C311" s="3" t="s">
        <v>175</v>
      </c>
      <c r="D311" s="4" t="s">
        <v>3672</v>
      </c>
      <c r="E311" s="7"/>
      <c r="F311" s="8">
        <f>VLOOKUP(D311,'Parâmetro - Portes e Uco'!$A$8:$C$49,3,0)</f>
        <v>53.798472000000004</v>
      </c>
      <c r="G311" s="36"/>
      <c r="H311" s="15"/>
      <c r="I311" s="9"/>
      <c r="J311" s="16">
        <v>0</v>
      </c>
      <c r="K311" s="16"/>
      <c r="L311" s="17"/>
      <c r="M311" s="2"/>
      <c r="N311" s="8"/>
      <c r="O311" s="15">
        <v>0</v>
      </c>
      <c r="P311" s="15"/>
      <c r="Q311" s="41">
        <f t="shared" si="8"/>
        <v>53.798472000000004</v>
      </c>
    </row>
    <row r="312" spans="1:17">
      <c r="A312" s="1" t="s">
        <v>4760</v>
      </c>
      <c r="B312" s="1">
        <v>30101263</v>
      </c>
      <c r="C312" s="3" t="s">
        <v>176</v>
      </c>
      <c r="D312" s="4" t="s">
        <v>3675</v>
      </c>
      <c r="E312" s="7"/>
      <c r="F312" s="8">
        <f>VLOOKUP(D312,'Parâmetro - Portes e Uco'!$A$8:$C$49,3,0)</f>
        <v>247.04971200000003</v>
      </c>
      <c r="G312" s="36"/>
      <c r="H312" s="15"/>
      <c r="I312" s="9"/>
      <c r="J312" s="16">
        <v>0</v>
      </c>
      <c r="K312" s="16"/>
      <c r="L312" s="17"/>
      <c r="M312" s="2"/>
      <c r="N312" s="8"/>
      <c r="O312" s="15">
        <v>0</v>
      </c>
      <c r="P312" s="15"/>
      <c r="Q312" s="41">
        <f t="shared" si="8"/>
        <v>247.04971200000003</v>
      </c>
    </row>
    <row r="313" spans="1:17">
      <c r="A313" s="1" t="s">
        <v>4760</v>
      </c>
      <c r="B313" s="1">
        <v>30101271</v>
      </c>
      <c r="C313" s="3" t="s">
        <v>177</v>
      </c>
      <c r="D313" s="4" t="s">
        <v>3688</v>
      </c>
      <c r="E313" s="7"/>
      <c r="F313" s="8">
        <f>VLOOKUP(D313,'Parâmetro - Portes e Uco'!$A$8:$C$49,3,0)</f>
        <v>868.77663600000005</v>
      </c>
      <c r="G313" s="36">
        <v>5</v>
      </c>
      <c r="H313" s="8">
        <f>VLOOKUP(G313,'Parâmetro - Portes e Uco'!$B$14:$E$41,4,0)</f>
        <v>683.93320000000006</v>
      </c>
      <c r="I313" s="9"/>
      <c r="J313" s="16">
        <v>0</v>
      </c>
      <c r="K313" s="16"/>
      <c r="L313" s="17"/>
      <c r="M313" s="2"/>
      <c r="N313" s="8"/>
      <c r="O313" s="15">
        <v>2</v>
      </c>
      <c r="P313" s="8">
        <f>(F313*30%)+(F313*20%)</f>
        <v>434.38831800000003</v>
      </c>
      <c r="Q313" s="41">
        <f t="shared" si="8"/>
        <v>1987.098154</v>
      </c>
    </row>
    <row r="314" spans="1:17" ht="22.5">
      <c r="A314" s="1" t="s">
        <v>4760</v>
      </c>
      <c r="B314" s="1">
        <v>30101280</v>
      </c>
      <c r="C314" s="3" t="s">
        <v>178</v>
      </c>
      <c r="D314" s="4" t="s">
        <v>3673</v>
      </c>
      <c r="E314" s="7"/>
      <c r="F314" s="8">
        <f>VLOOKUP(D314,'Parâmetro - Portes e Uco'!$A$8:$C$49,3,0)</f>
        <v>167.84640600000003</v>
      </c>
      <c r="G314" s="36">
        <v>2</v>
      </c>
      <c r="H314" s="8">
        <f>VLOOKUP(G314,'Parâmetro - Portes e Uco'!$B$14:$E$41,4,0)</f>
        <v>203.1808</v>
      </c>
      <c r="I314" s="9"/>
      <c r="J314" s="16">
        <v>0</v>
      </c>
      <c r="K314" s="16"/>
      <c r="L314" s="17"/>
      <c r="M314" s="2"/>
      <c r="N314" s="8"/>
      <c r="O314" s="15">
        <v>0</v>
      </c>
      <c r="P314" s="15"/>
      <c r="Q314" s="41">
        <f t="shared" si="8"/>
        <v>371.02720600000004</v>
      </c>
    </row>
    <row r="315" spans="1:17" ht="22.5">
      <c r="A315" s="1" t="s">
        <v>4760</v>
      </c>
      <c r="B315" s="1">
        <v>30101298</v>
      </c>
      <c r="C315" s="3" t="s">
        <v>179</v>
      </c>
      <c r="D315" s="4" t="s">
        <v>3681</v>
      </c>
      <c r="E315" s="7"/>
      <c r="F315" s="8">
        <f>VLOOKUP(D315,'Parâmetro - Portes e Uco'!$A$8:$C$49,3,0)</f>
        <v>83.927844000000007</v>
      </c>
      <c r="G315" s="36"/>
      <c r="H315" s="15"/>
      <c r="I315" s="9"/>
      <c r="J315" s="16">
        <v>0</v>
      </c>
      <c r="K315" s="16"/>
      <c r="L315" s="17"/>
      <c r="M315" s="2"/>
      <c r="N315" s="8"/>
      <c r="O315" s="15">
        <v>0</v>
      </c>
      <c r="P315" s="15"/>
      <c r="Q315" s="41">
        <f t="shared" si="8"/>
        <v>83.927844000000007</v>
      </c>
    </row>
    <row r="316" spans="1:17">
      <c r="A316" s="1" t="s">
        <v>4760</v>
      </c>
      <c r="B316" s="1">
        <v>30101301</v>
      </c>
      <c r="C316" s="3" t="s">
        <v>180</v>
      </c>
      <c r="D316" s="4" t="s">
        <v>3674</v>
      </c>
      <c r="E316" s="7"/>
      <c r="F316" s="8">
        <f>VLOOKUP(D316,'Parâmetro - Portes e Uco'!$A$8:$C$49,3,0)</f>
        <v>287.23149000000001</v>
      </c>
      <c r="G316" s="36">
        <v>2</v>
      </c>
      <c r="H316" s="8">
        <f>VLOOKUP(G316,'Parâmetro - Portes e Uco'!$B$14:$E$41,4,0)</f>
        <v>203.1808</v>
      </c>
      <c r="I316" s="9"/>
      <c r="J316" s="16">
        <v>0</v>
      </c>
      <c r="K316" s="16"/>
      <c r="L316" s="17"/>
      <c r="M316" s="2"/>
      <c r="N316" s="8"/>
      <c r="O316" s="15">
        <v>1</v>
      </c>
      <c r="P316" s="8">
        <f>F316*30%</f>
        <v>86.169447000000005</v>
      </c>
      <c r="Q316" s="41">
        <f t="shared" si="8"/>
        <v>576.58173699999998</v>
      </c>
    </row>
    <row r="317" spans="1:17">
      <c r="A317" s="1" t="s">
        <v>4760</v>
      </c>
      <c r="B317" s="1">
        <v>30101310</v>
      </c>
      <c r="C317" s="3" t="s">
        <v>181</v>
      </c>
      <c r="D317" s="4" t="s">
        <v>3674</v>
      </c>
      <c r="E317" s="7"/>
      <c r="F317" s="8">
        <f>VLOOKUP(D317,'Parâmetro - Portes e Uco'!$A$8:$C$49,3,0)</f>
        <v>287.23149000000001</v>
      </c>
      <c r="G317" s="36">
        <v>2</v>
      </c>
      <c r="H317" s="8">
        <f>VLOOKUP(G317,'Parâmetro - Portes e Uco'!$B$14:$E$41,4,0)</f>
        <v>203.1808</v>
      </c>
      <c r="I317" s="9"/>
      <c r="J317" s="16">
        <v>0</v>
      </c>
      <c r="K317" s="16"/>
      <c r="L317" s="17"/>
      <c r="M317" s="2"/>
      <c r="N317" s="8"/>
      <c r="O317" s="15">
        <v>1</v>
      </c>
      <c r="P317" s="8">
        <f>F317*30%</f>
        <v>86.169447000000005</v>
      </c>
      <c r="Q317" s="41">
        <f t="shared" si="8"/>
        <v>576.58173699999998</v>
      </c>
    </row>
    <row r="318" spans="1:17">
      <c r="A318" s="1" t="s">
        <v>4760</v>
      </c>
      <c r="B318" s="1">
        <v>30101328</v>
      </c>
      <c r="C318" s="3" t="s">
        <v>182</v>
      </c>
      <c r="D318" s="4" t="s">
        <v>3674</v>
      </c>
      <c r="E318" s="7"/>
      <c r="F318" s="8">
        <f>VLOOKUP(D318,'Parâmetro - Portes e Uco'!$A$8:$C$49,3,0)</f>
        <v>287.23149000000001</v>
      </c>
      <c r="G318" s="36">
        <v>2</v>
      </c>
      <c r="H318" s="8">
        <f>VLOOKUP(G318,'Parâmetro - Portes e Uco'!$B$14:$E$41,4,0)</f>
        <v>203.1808</v>
      </c>
      <c r="I318" s="9"/>
      <c r="J318" s="16">
        <v>0</v>
      </c>
      <c r="K318" s="16"/>
      <c r="L318" s="17"/>
      <c r="M318" s="2"/>
      <c r="N318" s="8"/>
      <c r="O318" s="15">
        <v>1</v>
      </c>
      <c r="P318" s="8">
        <f>F318*30%</f>
        <v>86.169447000000005</v>
      </c>
      <c r="Q318" s="41">
        <f t="shared" si="8"/>
        <v>576.58173699999998</v>
      </c>
    </row>
    <row r="319" spans="1:17">
      <c r="A319" s="1" t="s">
        <v>4760</v>
      </c>
      <c r="B319" s="1">
        <v>30101336</v>
      </c>
      <c r="C319" s="3" t="s">
        <v>183</v>
      </c>
      <c r="D319" s="4" t="s">
        <v>3674</v>
      </c>
      <c r="E319" s="7"/>
      <c r="F319" s="8">
        <f>VLOOKUP(D319,'Parâmetro - Portes e Uco'!$A$8:$C$49,3,0)</f>
        <v>287.23149000000001</v>
      </c>
      <c r="G319" s="36">
        <v>2</v>
      </c>
      <c r="H319" s="8">
        <f>VLOOKUP(G319,'Parâmetro - Portes e Uco'!$B$14:$E$41,4,0)</f>
        <v>203.1808</v>
      </c>
      <c r="I319" s="9"/>
      <c r="J319" s="16">
        <v>0</v>
      </c>
      <c r="K319" s="16"/>
      <c r="L319" s="17"/>
      <c r="M319" s="2"/>
      <c r="N319" s="8"/>
      <c r="O319" s="15">
        <v>2</v>
      </c>
      <c r="P319" s="8">
        <f>(F319*30%)+(F319*20%)</f>
        <v>143.615745</v>
      </c>
      <c r="Q319" s="41">
        <f t="shared" si="8"/>
        <v>634.02803500000005</v>
      </c>
    </row>
    <row r="320" spans="1:17">
      <c r="A320" s="1" t="s">
        <v>4760</v>
      </c>
      <c r="B320" s="1">
        <v>30101344</v>
      </c>
      <c r="C320" s="3" t="s">
        <v>184</v>
      </c>
      <c r="D320" s="4" t="s">
        <v>3674</v>
      </c>
      <c r="E320" s="7"/>
      <c r="F320" s="8">
        <f>VLOOKUP(D320,'Parâmetro - Portes e Uco'!$A$8:$C$49,3,0)</f>
        <v>287.23149000000001</v>
      </c>
      <c r="G320" s="36">
        <v>2</v>
      </c>
      <c r="H320" s="8">
        <f>VLOOKUP(G320,'Parâmetro - Portes e Uco'!$B$14:$E$41,4,0)</f>
        <v>203.1808</v>
      </c>
      <c r="I320" s="9"/>
      <c r="J320" s="16">
        <v>0</v>
      </c>
      <c r="K320" s="16"/>
      <c r="L320" s="17"/>
      <c r="M320" s="2"/>
      <c r="N320" s="8"/>
      <c r="O320" s="15">
        <v>2</v>
      </c>
      <c r="P320" s="8">
        <f>(F320*30%)+(F320*20%)</f>
        <v>143.615745</v>
      </c>
      <c r="Q320" s="41">
        <f t="shared" si="8"/>
        <v>634.02803500000005</v>
      </c>
    </row>
    <row r="321" spans="1:17">
      <c r="A321" s="1" t="s">
        <v>4760</v>
      </c>
      <c r="B321" s="1">
        <v>30101352</v>
      </c>
      <c r="C321" s="3" t="s">
        <v>185</v>
      </c>
      <c r="D321" s="4" t="s">
        <v>3672</v>
      </c>
      <c r="E321" s="7"/>
      <c r="F321" s="8">
        <f>VLOOKUP(D321,'Parâmetro - Portes e Uco'!$A$8:$C$49,3,0)</f>
        <v>53.798472000000004</v>
      </c>
      <c r="G321" s="36"/>
      <c r="H321" s="15"/>
      <c r="I321" s="9"/>
      <c r="J321" s="16">
        <v>0</v>
      </c>
      <c r="K321" s="16"/>
      <c r="L321" s="17"/>
      <c r="M321" s="2"/>
      <c r="N321" s="8"/>
      <c r="O321" s="15">
        <v>0</v>
      </c>
      <c r="P321" s="15"/>
      <c r="Q321" s="41">
        <f t="shared" si="8"/>
        <v>53.798472000000004</v>
      </c>
    </row>
    <row r="322" spans="1:17">
      <c r="A322" s="1" t="s">
        <v>4760</v>
      </c>
      <c r="B322" s="1">
        <v>30101360</v>
      </c>
      <c r="C322" s="3" t="s">
        <v>186</v>
      </c>
      <c r="D322" s="4" t="s">
        <v>3689</v>
      </c>
      <c r="E322" s="7"/>
      <c r="F322" s="8">
        <f>VLOOKUP(D322,'Parâmetro - Portes e Uco'!$A$8:$C$49,3,0)</f>
        <v>332.147088</v>
      </c>
      <c r="G322" s="36">
        <v>4</v>
      </c>
      <c r="H322" s="8">
        <f>VLOOKUP(G322,'Parâmetro - Portes e Uco'!$B$14:$E$41,4,0)</f>
        <v>442.14720000000005</v>
      </c>
      <c r="I322" s="9"/>
      <c r="J322" s="16">
        <v>0</v>
      </c>
      <c r="K322" s="16"/>
      <c r="L322" s="17"/>
      <c r="M322" s="2"/>
      <c r="N322" s="8"/>
      <c r="O322" s="15">
        <v>2</v>
      </c>
      <c r="P322" s="8">
        <f>(F322*30%)+(F322*20%)</f>
        <v>166.073544</v>
      </c>
      <c r="Q322" s="41">
        <f t="shared" si="8"/>
        <v>940.36783200000002</v>
      </c>
    </row>
    <row r="323" spans="1:17">
      <c r="A323" s="1" t="s">
        <v>4760</v>
      </c>
      <c r="B323" s="1">
        <v>30101379</v>
      </c>
      <c r="C323" s="3" t="s">
        <v>187</v>
      </c>
      <c r="D323" s="4" t="s">
        <v>3690</v>
      </c>
      <c r="E323" s="7"/>
      <c r="F323" s="8">
        <f>VLOOKUP(D323,'Parâmetro - Portes e Uco'!$A$8:$C$49,3,0)</f>
        <v>788.42236200000002</v>
      </c>
      <c r="G323" s="36">
        <v>5</v>
      </c>
      <c r="H323" s="8">
        <f>VLOOKUP(G323,'Parâmetro - Portes e Uco'!$B$14:$E$41,4,0)</f>
        <v>683.93320000000006</v>
      </c>
      <c r="I323" s="9"/>
      <c r="J323" s="16">
        <v>0</v>
      </c>
      <c r="K323" s="16"/>
      <c r="L323" s="17"/>
      <c r="M323" s="2"/>
      <c r="N323" s="8"/>
      <c r="O323" s="15">
        <v>2</v>
      </c>
      <c r="P323" s="8">
        <f>(F323*30%)+(F323*20%)</f>
        <v>394.21118100000001</v>
      </c>
      <c r="Q323" s="41">
        <f t="shared" si="8"/>
        <v>1866.5667430000003</v>
      </c>
    </row>
    <row r="324" spans="1:17" ht="22.5">
      <c r="A324" s="1" t="s">
        <v>4760</v>
      </c>
      <c r="B324" s="1">
        <v>30101387</v>
      </c>
      <c r="C324" s="3" t="s">
        <v>188</v>
      </c>
      <c r="D324" s="4" t="s">
        <v>3677</v>
      </c>
      <c r="E324" s="7"/>
      <c r="F324" s="8">
        <f>VLOOKUP(D324,'Parâmetro - Portes e Uco'!$A$8:$C$49,3,0)</f>
        <v>146.53493400000002</v>
      </c>
      <c r="G324" s="36">
        <v>2</v>
      </c>
      <c r="H324" s="8">
        <f>VLOOKUP(G324,'Parâmetro - Portes e Uco'!$B$14:$E$41,4,0)</f>
        <v>203.1808</v>
      </c>
      <c r="I324" s="9"/>
      <c r="J324" s="16">
        <v>0</v>
      </c>
      <c r="K324" s="16"/>
      <c r="L324" s="17"/>
      <c r="M324" s="2"/>
      <c r="N324" s="8"/>
      <c r="O324" s="15">
        <v>0</v>
      </c>
      <c r="P324" s="15"/>
      <c r="Q324" s="41">
        <f t="shared" si="8"/>
        <v>349.715734</v>
      </c>
    </row>
    <row r="325" spans="1:17">
      <c r="A325" s="1" t="s">
        <v>4760</v>
      </c>
      <c r="B325" s="1">
        <v>30101425</v>
      </c>
      <c r="C325" s="3" t="s">
        <v>189</v>
      </c>
      <c r="D325" s="4" t="s">
        <v>3691</v>
      </c>
      <c r="E325" s="7"/>
      <c r="F325" s="8">
        <f>VLOOKUP(D325,'Parâmetro - Portes e Uco'!$A$8:$C$49,3,0)</f>
        <v>721.04432400000007</v>
      </c>
      <c r="G325" s="36">
        <v>3</v>
      </c>
      <c r="H325" s="8">
        <f>VLOOKUP(G325,'Parâmetro - Portes e Uco'!$B$14:$E$41,4,0)</f>
        <v>299.05779999999999</v>
      </c>
      <c r="I325" s="9"/>
      <c r="J325" s="16">
        <v>0</v>
      </c>
      <c r="K325" s="16"/>
      <c r="L325" s="17"/>
      <c r="M325" s="2"/>
      <c r="N325" s="8"/>
      <c r="O325" s="15">
        <v>1</v>
      </c>
      <c r="P325" s="8">
        <f>F325*30%</f>
        <v>216.31329720000002</v>
      </c>
      <c r="Q325" s="41">
        <f t="shared" si="8"/>
        <v>1236.4154212000001</v>
      </c>
    </row>
    <row r="326" spans="1:17">
      <c r="A326" s="1" t="s">
        <v>4760</v>
      </c>
      <c r="B326" s="1">
        <v>30101433</v>
      </c>
      <c r="C326" s="3" t="s">
        <v>190</v>
      </c>
      <c r="D326" s="4" t="s">
        <v>3692</v>
      </c>
      <c r="E326" s="7"/>
      <c r="F326" s="8">
        <f>VLOOKUP(D326,'Parâmetro - Portes e Uco'!$A$8:$C$49,3,0)</f>
        <v>1427.8964699999999</v>
      </c>
      <c r="G326" s="36">
        <v>5</v>
      </c>
      <c r="H326" s="8">
        <f>VLOOKUP(G326,'Parâmetro - Portes e Uco'!$B$14:$E$41,4,0)</f>
        <v>683.93320000000006</v>
      </c>
      <c r="I326" s="9"/>
      <c r="J326" s="16">
        <v>0</v>
      </c>
      <c r="K326" s="16"/>
      <c r="L326" s="17"/>
      <c r="M326" s="2"/>
      <c r="N326" s="8"/>
      <c r="O326" s="15">
        <v>2</v>
      </c>
      <c r="P326" s="8">
        <f>(F326*30%)+(F326*20%)</f>
        <v>713.94823499999995</v>
      </c>
      <c r="Q326" s="41">
        <f t="shared" si="8"/>
        <v>2825.7779049999999</v>
      </c>
    </row>
    <row r="327" spans="1:17">
      <c r="A327" s="1" t="s">
        <v>4760</v>
      </c>
      <c r="B327" s="1">
        <v>30101441</v>
      </c>
      <c r="C327" s="3" t="s">
        <v>192</v>
      </c>
      <c r="D327" s="4" t="s">
        <v>3693</v>
      </c>
      <c r="E327" s="7"/>
      <c r="F327" s="8">
        <f>VLOOKUP(D327,'Parâmetro - Portes e Uco'!$A$8:$C$49,3,0)</f>
        <v>304.950828</v>
      </c>
      <c r="G327" s="36">
        <v>2</v>
      </c>
      <c r="H327" s="8">
        <f>VLOOKUP(G327,'Parâmetro - Portes e Uco'!$B$14:$E$41,4,0)</f>
        <v>203.1808</v>
      </c>
      <c r="I327" s="9"/>
      <c r="J327" s="16">
        <v>0</v>
      </c>
      <c r="K327" s="16"/>
      <c r="L327" s="17"/>
      <c r="M327" s="2"/>
      <c r="N327" s="8"/>
      <c r="O327" s="15">
        <v>1</v>
      </c>
      <c r="P327" s="8">
        <f>F327*30%</f>
        <v>91.485248400000003</v>
      </c>
      <c r="Q327" s="41">
        <f t="shared" si="8"/>
        <v>599.61687640000002</v>
      </c>
    </row>
    <row r="328" spans="1:17" ht="22.5">
      <c r="A328" s="1" t="s">
        <v>4760</v>
      </c>
      <c r="B328" s="1">
        <v>30101450</v>
      </c>
      <c r="C328" s="3" t="s">
        <v>196</v>
      </c>
      <c r="D328" s="4" t="s">
        <v>3694</v>
      </c>
      <c r="E328" s="7"/>
      <c r="F328" s="8">
        <f>VLOOKUP(D328,'Parâmetro - Portes e Uco'!$A$8:$C$49,3,0)</f>
        <v>265.94786399999998</v>
      </c>
      <c r="G328" s="36">
        <v>2</v>
      </c>
      <c r="H328" s="8">
        <f>VLOOKUP(G328,'Parâmetro - Portes e Uco'!$B$14:$E$41,4,0)</f>
        <v>203.1808</v>
      </c>
      <c r="I328" s="9"/>
      <c r="J328" s="16">
        <v>0</v>
      </c>
      <c r="K328" s="16"/>
      <c r="L328" s="17"/>
      <c r="M328" s="2"/>
      <c r="N328" s="8"/>
      <c r="O328" s="15">
        <v>1</v>
      </c>
      <c r="P328" s="8">
        <f>F328*30%</f>
        <v>79.784359199999997</v>
      </c>
      <c r="Q328" s="41">
        <f t="shared" si="8"/>
        <v>548.9130232</v>
      </c>
    </row>
    <row r="329" spans="1:17">
      <c r="A329" s="1" t="s">
        <v>4760</v>
      </c>
      <c r="B329" s="1">
        <v>30101468</v>
      </c>
      <c r="C329" s="3" t="s">
        <v>191</v>
      </c>
      <c r="D329" s="4" t="s">
        <v>3673</v>
      </c>
      <c r="E329" s="7"/>
      <c r="F329" s="8">
        <f>VLOOKUP(D329,'Parâmetro - Portes e Uco'!$A$8:$C$49,3,0)</f>
        <v>167.84640600000003</v>
      </c>
      <c r="G329" s="36"/>
      <c r="H329" s="15"/>
      <c r="I329" s="9"/>
      <c r="J329" s="16">
        <v>0</v>
      </c>
      <c r="K329" s="16"/>
      <c r="L329" s="17"/>
      <c r="M329" s="2"/>
      <c r="N329" s="8"/>
      <c r="O329" s="15">
        <v>1</v>
      </c>
      <c r="P329" s="8">
        <f>F329*30%</f>
        <v>50.353921800000009</v>
      </c>
      <c r="Q329" s="41">
        <f t="shared" si="8"/>
        <v>218.20032780000003</v>
      </c>
    </row>
    <row r="330" spans="1:17" ht="22.5">
      <c r="A330" s="1" t="s">
        <v>4760</v>
      </c>
      <c r="B330" s="1">
        <v>30101476</v>
      </c>
      <c r="C330" s="3" t="s">
        <v>193</v>
      </c>
      <c r="D330" s="4" t="s">
        <v>3674</v>
      </c>
      <c r="E330" s="7"/>
      <c r="F330" s="8">
        <f>VLOOKUP(D330,'Parâmetro - Portes e Uco'!$A$8:$C$49,3,0)</f>
        <v>287.23149000000001</v>
      </c>
      <c r="G330" s="36">
        <v>2</v>
      </c>
      <c r="H330" s="8">
        <f>VLOOKUP(G330,'Parâmetro - Portes e Uco'!$B$14:$E$41,4,0)</f>
        <v>203.1808</v>
      </c>
      <c r="I330" s="9"/>
      <c r="J330" s="16">
        <v>0</v>
      </c>
      <c r="K330" s="16"/>
      <c r="L330" s="17"/>
      <c r="M330" s="2"/>
      <c r="N330" s="8"/>
      <c r="O330" s="15">
        <v>1</v>
      </c>
      <c r="P330" s="8">
        <f>F330*30%</f>
        <v>86.169447000000005</v>
      </c>
      <c r="Q330" s="41">
        <f t="shared" si="8"/>
        <v>576.58173699999998</v>
      </c>
    </row>
    <row r="331" spans="1:17">
      <c r="A331" s="1" t="s">
        <v>4760</v>
      </c>
      <c r="B331" s="1">
        <v>30101484</v>
      </c>
      <c r="C331" s="3" t="s">
        <v>194</v>
      </c>
      <c r="D331" s="4" t="s">
        <v>3670</v>
      </c>
      <c r="E331" s="7"/>
      <c r="F331" s="8">
        <f>VLOOKUP(D331,'Parâmetro - Portes e Uco'!$A$8:$C$49,3,0)</f>
        <v>70.914480000000012</v>
      </c>
      <c r="G331" s="36"/>
      <c r="H331" s="15"/>
      <c r="I331" s="9"/>
      <c r="J331" s="16">
        <v>0</v>
      </c>
      <c r="K331" s="16"/>
      <c r="L331" s="17"/>
      <c r="M331" s="2"/>
      <c r="N331" s="8"/>
      <c r="O331" s="15">
        <v>0</v>
      </c>
      <c r="P331" s="15"/>
      <c r="Q331" s="41">
        <f t="shared" si="8"/>
        <v>70.914480000000012</v>
      </c>
    </row>
    <row r="332" spans="1:17" ht="22.5">
      <c r="A332" s="1" t="s">
        <v>4760</v>
      </c>
      <c r="B332" s="1">
        <v>30101492</v>
      </c>
      <c r="C332" s="3" t="s">
        <v>197</v>
      </c>
      <c r="D332" s="4" t="s">
        <v>3677</v>
      </c>
      <c r="E332" s="7"/>
      <c r="F332" s="8">
        <f>VLOOKUP(D332,'Parâmetro - Portes e Uco'!$A$8:$C$49,3,0)</f>
        <v>146.53493400000002</v>
      </c>
      <c r="G332" s="36"/>
      <c r="H332" s="15"/>
      <c r="I332" s="9"/>
      <c r="J332" s="16">
        <v>0</v>
      </c>
      <c r="K332" s="16"/>
      <c r="L332" s="17"/>
      <c r="M332" s="2"/>
      <c r="N332" s="8"/>
      <c r="O332" s="15">
        <v>0</v>
      </c>
      <c r="P332" s="15"/>
      <c r="Q332" s="41">
        <f t="shared" si="8"/>
        <v>146.53493400000002</v>
      </c>
    </row>
    <row r="333" spans="1:17" ht="22.5">
      <c r="A333" s="1" t="s">
        <v>4760</v>
      </c>
      <c r="B333" s="1">
        <v>30101506</v>
      </c>
      <c r="C333" s="3" t="s">
        <v>198</v>
      </c>
      <c r="D333" s="4" t="s">
        <v>3681</v>
      </c>
      <c r="E333" s="7"/>
      <c r="F333" s="8">
        <f>VLOOKUP(D333,'Parâmetro - Portes e Uco'!$A$8:$C$49,3,0)</f>
        <v>83.927844000000007</v>
      </c>
      <c r="G333" s="36">
        <v>2</v>
      </c>
      <c r="H333" s="8">
        <f>VLOOKUP(G333,'Parâmetro - Portes e Uco'!$B$14:$E$41,4,0)</f>
        <v>203.1808</v>
      </c>
      <c r="I333" s="9"/>
      <c r="J333" s="16">
        <v>0</v>
      </c>
      <c r="K333" s="16"/>
      <c r="L333" s="17"/>
      <c r="M333" s="2"/>
      <c r="N333" s="8"/>
      <c r="O333" s="15">
        <v>0</v>
      </c>
      <c r="P333" s="15"/>
      <c r="Q333" s="41">
        <f t="shared" si="8"/>
        <v>287.10864400000003</v>
      </c>
    </row>
    <row r="334" spans="1:17">
      <c r="A334" s="1" t="s">
        <v>4760</v>
      </c>
      <c r="B334" s="1">
        <v>30101514</v>
      </c>
      <c r="C334" s="3" t="s">
        <v>199</v>
      </c>
      <c r="D334" s="4" t="s">
        <v>3678</v>
      </c>
      <c r="E334" s="7"/>
      <c r="F334" s="8">
        <f>VLOOKUP(D334,'Parâmetro - Portes e Uco'!$A$8:$C$49,3,0)</f>
        <v>40.348854000000003</v>
      </c>
      <c r="G334" s="36">
        <v>2</v>
      </c>
      <c r="H334" s="8">
        <f>VLOOKUP(G334,'Parâmetro - Portes e Uco'!$B$14:$E$41,4,0)</f>
        <v>203.1808</v>
      </c>
      <c r="I334" s="9"/>
      <c r="J334" s="16">
        <v>0</v>
      </c>
      <c r="K334" s="16"/>
      <c r="L334" s="17"/>
      <c r="M334" s="2"/>
      <c r="N334" s="8"/>
      <c r="O334" s="15">
        <v>0</v>
      </c>
      <c r="P334" s="15"/>
      <c r="Q334" s="41">
        <f t="shared" si="8"/>
        <v>243.52965399999999</v>
      </c>
    </row>
    <row r="335" spans="1:17" ht="22.5">
      <c r="A335" s="1" t="s">
        <v>4760</v>
      </c>
      <c r="B335" s="1">
        <v>30101522</v>
      </c>
      <c r="C335" s="3" t="s">
        <v>200</v>
      </c>
      <c r="D335" s="4" t="s">
        <v>3686</v>
      </c>
      <c r="E335" s="7"/>
      <c r="F335" s="8">
        <f>VLOOKUP(D335,'Parâmetro - Portes e Uco'!$A$8:$C$49,3,0)</f>
        <v>639.47410800000011</v>
      </c>
      <c r="G335" s="36">
        <v>3</v>
      </c>
      <c r="H335" s="8">
        <f>VLOOKUP(G335,'Parâmetro - Portes e Uco'!$B$14:$E$41,4,0)</f>
        <v>299.05779999999999</v>
      </c>
      <c r="I335" s="9"/>
      <c r="J335" s="16">
        <v>0</v>
      </c>
      <c r="K335" s="16"/>
      <c r="L335" s="17"/>
      <c r="M335" s="2"/>
      <c r="N335" s="8"/>
      <c r="O335" s="15">
        <v>1</v>
      </c>
      <c r="P335" s="8">
        <f t="shared" ref="P335:P341" si="9">F335*30%</f>
        <v>191.84223240000003</v>
      </c>
      <c r="Q335" s="41">
        <f t="shared" si="8"/>
        <v>1130.3741404000002</v>
      </c>
    </row>
    <row r="336" spans="1:17" ht="33.75">
      <c r="A336" s="1" t="s">
        <v>4760</v>
      </c>
      <c r="B336" s="1">
        <v>30101530</v>
      </c>
      <c r="C336" s="3" t="s">
        <v>201</v>
      </c>
      <c r="D336" s="4" t="s">
        <v>3690</v>
      </c>
      <c r="E336" s="7"/>
      <c r="F336" s="8">
        <f>VLOOKUP(D336,'Parâmetro - Portes e Uco'!$A$8:$C$49,3,0)</f>
        <v>788.42236200000002</v>
      </c>
      <c r="G336" s="36">
        <v>4</v>
      </c>
      <c r="H336" s="8">
        <f>VLOOKUP(G336,'Parâmetro - Portes e Uco'!$B$14:$E$41,4,0)</f>
        <v>442.14720000000005</v>
      </c>
      <c r="I336" s="9"/>
      <c r="J336" s="16">
        <v>0</v>
      </c>
      <c r="K336" s="16"/>
      <c r="L336" s="17"/>
      <c r="M336" s="2"/>
      <c r="N336" s="8"/>
      <c r="O336" s="15">
        <v>1</v>
      </c>
      <c r="P336" s="8">
        <f t="shared" si="9"/>
        <v>236.52670860000001</v>
      </c>
      <c r="Q336" s="41">
        <f t="shared" si="8"/>
        <v>1467.0962706</v>
      </c>
    </row>
    <row r="337" spans="1:17" ht="22.5">
      <c r="A337" s="1" t="s">
        <v>4760</v>
      </c>
      <c r="B337" s="1">
        <v>30101549</v>
      </c>
      <c r="C337" s="3" t="s">
        <v>202</v>
      </c>
      <c r="D337" s="4" t="s">
        <v>3690</v>
      </c>
      <c r="E337" s="7"/>
      <c r="F337" s="8">
        <f>VLOOKUP(D337,'Parâmetro - Portes e Uco'!$A$8:$C$49,3,0)</f>
        <v>788.42236200000002</v>
      </c>
      <c r="G337" s="36">
        <v>4</v>
      </c>
      <c r="H337" s="8">
        <f>VLOOKUP(G337,'Parâmetro - Portes e Uco'!$B$14:$E$41,4,0)</f>
        <v>442.14720000000005</v>
      </c>
      <c r="I337" s="9"/>
      <c r="J337" s="16">
        <v>0</v>
      </c>
      <c r="K337" s="16"/>
      <c r="L337" s="17"/>
      <c r="M337" s="2"/>
      <c r="N337" s="8"/>
      <c r="O337" s="15">
        <v>1</v>
      </c>
      <c r="P337" s="8">
        <f t="shared" si="9"/>
        <v>236.52670860000001</v>
      </c>
      <c r="Q337" s="41">
        <f t="shared" si="8"/>
        <v>1467.0962706</v>
      </c>
    </row>
    <row r="338" spans="1:17" ht="22.5">
      <c r="A338" s="1" t="s">
        <v>4760</v>
      </c>
      <c r="B338" s="1">
        <v>30101557</v>
      </c>
      <c r="C338" s="3" t="s">
        <v>203</v>
      </c>
      <c r="D338" s="4" t="s">
        <v>3690</v>
      </c>
      <c r="E338" s="7"/>
      <c r="F338" s="8">
        <f>VLOOKUP(D338,'Parâmetro - Portes e Uco'!$A$8:$C$49,3,0)</f>
        <v>788.42236200000002</v>
      </c>
      <c r="G338" s="36">
        <v>4</v>
      </c>
      <c r="H338" s="8">
        <f>VLOOKUP(G338,'Parâmetro - Portes e Uco'!$B$14:$E$41,4,0)</f>
        <v>442.14720000000005</v>
      </c>
      <c r="I338" s="9"/>
      <c r="J338" s="16">
        <v>0</v>
      </c>
      <c r="K338" s="16"/>
      <c r="L338" s="17"/>
      <c r="M338" s="2"/>
      <c r="N338" s="8"/>
      <c r="O338" s="15">
        <v>1</v>
      </c>
      <c r="P338" s="8">
        <f t="shared" si="9"/>
        <v>236.52670860000001</v>
      </c>
      <c r="Q338" s="41">
        <f t="shared" si="8"/>
        <v>1467.0962706</v>
      </c>
    </row>
    <row r="339" spans="1:17" ht="22.5">
      <c r="A339" s="1" t="s">
        <v>4760</v>
      </c>
      <c r="B339" s="1">
        <v>30101565</v>
      </c>
      <c r="C339" s="3" t="s">
        <v>204</v>
      </c>
      <c r="D339" s="4" t="s">
        <v>3691</v>
      </c>
      <c r="E339" s="7"/>
      <c r="F339" s="8">
        <f>VLOOKUP(D339,'Parâmetro - Portes e Uco'!$A$8:$C$49,3,0)</f>
        <v>721.04432400000007</v>
      </c>
      <c r="G339" s="36">
        <v>4</v>
      </c>
      <c r="H339" s="8">
        <f>VLOOKUP(G339,'Parâmetro - Portes e Uco'!$B$14:$E$41,4,0)</f>
        <v>442.14720000000005</v>
      </c>
      <c r="I339" s="9"/>
      <c r="J339" s="16">
        <v>0</v>
      </c>
      <c r="K339" s="16"/>
      <c r="L339" s="17"/>
      <c r="M339" s="2"/>
      <c r="N339" s="8"/>
      <c r="O339" s="15">
        <v>1</v>
      </c>
      <c r="P339" s="8">
        <f t="shared" si="9"/>
        <v>216.31329720000002</v>
      </c>
      <c r="Q339" s="41">
        <f t="shared" si="8"/>
        <v>1379.5048212000002</v>
      </c>
    </row>
    <row r="340" spans="1:17" ht="22.5">
      <c r="A340" s="1" t="s">
        <v>4760</v>
      </c>
      <c r="B340" s="1">
        <v>30101573</v>
      </c>
      <c r="C340" s="3" t="s">
        <v>205</v>
      </c>
      <c r="D340" s="4" t="s">
        <v>3691</v>
      </c>
      <c r="E340" s="7"/>
      <c r="F340" s="8">
        <f>VLOOKUP(D340,'Parâmetro - Portes e Uco'!$A$8:$C$49,3,0)</f>
        <v>721.04432400000007</v>
      </c>
      <c r="G340" s="36">
        <v>4</v>
      </c>
      <c r="H340" s="8">
        <f>VLOOKUP(G340,'Parâmetro - Portes e Uco'!$B$14:$E$41,4,0)</f>
        <v>442.14720000000005</v>
      </c>
      <c r="I340" s="9"/>
      <c r="J340" s="16">
        <v>0</v>
      </c>
      <c r="K340" s="16"/>
      <c r="L340" s="17"/>
      <c r="M340" s="2"/>
      <c r="N340" s="8"/>
      <c r="O340" s="15">
        <v>1</v>
      </c>
      <c r="P340" s="8">
        <f t="shared" si="9"/>
        <v>216.31329720000002</v>
      </c>
      <c r="Q340" s="41">
        <f t="shared" si="8"/>
        <v>1379.5048212000002</v>
      </c>
    </row>
    <row r="341" spans="1:17" ht="22.5">
      <c r="A341" s="1" t="s">
        <v>4760</v>
      </c>
      <c r="B341" s="1">
        <v>30101581</v>
      </c>
      <c r="C341" s="3" t="s">
        <v>206</v>
      </c>
      <c r="D341" s="4" t="s">
        <v>3695</v>
      </c>
      <c r="E341" s="7"/>
      <c r="F341" s="8">
        <f>VLOOKUP(D341,'Parâmetro - Portes e Uco'!$A$8:$C$49,3,0)</f>
        <v>609.92950200000007</v>
      </c>
      <c r="G341" s="36">
        <v>3</v>
      </c>
      <c r="H341" s="8">
        <f>VLOOKUP(G341,'Parâmetro - Portes e Uco'!$B$14:$E$41,4,0)</f>
        <v>299.05779999999999</v>
      </c>
      <c r="I341" s="9"/>
      <c r="J341" s="16">
        <v>0</v>
      </c>
      <c r="K341" s="16"/>
      <c r="L341" s="17"/>
      <c r="M341" s="2"/>
      <c r="N341" s="8"/>
      <c r="O341" s="15">
        <v>1</v>
      </c>
      <c r="P341" s="8">
        <f t="shared" si="9"/>
        <v>182.97885060000002</v>
      </c>
      <c r="Q341" s="41">
        <f t="shared" si="8"/>
        <v>1091.9661526</v>
      </c>
    </row>
    <row r="342" spans="1:17">
      <c r="A342" s="1" t="s">
        <v>4760</v>
      </c>
      <c r="B342" s="1">
        <v>30101590</v>
      </c>
      <c r="C342" s="3" t="s">
        <v>207</v>
      </c>
      <c r="D342" s="4" t="s">
        <v>3677</v>
      </c>
      <c r="E342" s="7"/>
      <c r="F342" s="8">
        <f>VLOOKUP(D342,'Parâmetro - Portes e Uco'!$A$8:$C$49,3,0)</f>
        <v>146.53493400000002</v>
      </c>
      <c r="G342" s="36"/>
      <c r="H342" s="15"/>
      <c r="I342" s="9"/>
      <c r="J342" s="16">
        <v>0</v>
      </c>
      <c r="K342" s="16"/>
      <c r="L342" s="17"/>
      <c r="M342" s="2"/>
      <c r="N342" s="8"/>
      <c r="O342" s="15">
        <v>0</v>
      </c>
      <c r="P342" s="15"/>
      <c r="Q342" s="41">
        <f t="shared" si="8"/>
        <v>146.53493400000002</v>
      </c>
    </row>
    <row r="343" spans="1:17" ht="22.5">
      <c r="A343" s="1" t="s">
        <v>4760</v>
      </c>
      <c r="B343" s="1">
        <v>30101603</v>
      </c>
      <c r="C343" s="3" t="s">
        <v>208</v>
      </c>
      <c r="D343" s="4" t="s">
        <v>3670</v>
      </c>
      <c r="E343" s="7"/>
      <c r="F343" s="8">
        <f>VLOOKUP(D343,'Parâmetro - Portes e Uco'!$A$8:$C$49,3,0)</f>
        <v>70.914480000000012</v>
      </c>
      <c r="G343" s="36">
        <v>2</v>
      </c>
      <c r="H343" s="8">
        <f>VLOOKUP(G343,'Parâmetro - Portes e Uco'!$B$14:$E$41,4,0)</f>
        <v>203.1808</v>
      </c>
      <c r="I343" s="9"/>
      <c r="J343" s="16">
        <v>0</v>
      </c>
      <c r="K343" s="16"/>
      <c r="L343" s="17"/>
      <c r="M343" s="2"/>
      <c r="N343" s="8"/>
      <c r="O343" s="15">
        <v>1</v>
      </c>
      <c r="P343" s="8">
        <f>F343*30%</f>
        <v>21.274344000000003</v>
      </c>
      <c r="Q343" s="41">
        <f t="shared" si="8"/>
        <v>295.36962399999999</v>
      </c>
    </row>
    <row r="344" spans="1:17">
      <c r="A344" s="1" t="s">
        <v>4760</v>
      </c>
      <c r="B344" s="1">
        <v>30101611</v>
      </c>
      <c r="C344" s="3" t="s">
        <v>211</v>
      </c>
      <c r="D344" s="4" t="s">
        <v>3677</v>
      </c>
      <c r="E344" s="7"/>
      <c r="F344" s="8">
        <f>VLOOKUP(D344,'Parâmetro - Portes e Uco'!$A$8:$C$49,3,0)</f>
        <v>146.53493400000002</v>
      </c>
      <c r="G344" s="36">
        <v>2</v>
      </c>
      <c r="H344" s="8">
        <f>VLOOKUP(G344,'Parâmetro - Portes e Uco'!$B$14:$E$41,4,0)</f>
        <v>203.1808</v>
      </c>
      <c r="I344" s="9"/>
      <c r="J344" s="16">
        <v>0</v>
      </c>
      <c r="K344" s="16"/>
      <c r="L344" s="17"/>
      <c r="M344" s="2"/>
      <c r="N344" s="8"/>
      <c r="O344" s="15">
        <v>1</v>
      </c>
      <c r="P344" s="8">
        <f>F344*30%</f>
        <v>43.960480200000006</v>
      </c>
      <c r="Q344" s="41">
        <f t="shared" si="8"/>
        <v>393.6762142</v>
      </c>
    </row>
    <row r="345" spans="1:17" ht="22.5">
      <c r="A345" s="1" t="s">
        <v>4760</v>
      </c>
      <c r="B345" s="1">
        <v>30101620</v>
      </c>
      <c r="C345" s="3" t="s">
        <v>209</v>
      </c>
      <c r="D345" s="4" t="s">
        <v>3670</v>
      </c>
      <c r="E345" s="7"/>
      <c r="F345" s="8">
        <f>VLOOKUP(D345,'Parâmetro - Portes e Uco'!$A$8:$C$49,3,0)</f>
        <v>70.914480000000012</v>
      </c>
      <c r="G345" s="36"/>
      <c r="H345" s="15"/>
      <c r="I345" s="9"/>
      <c r="J345" s="16">
        <v>0</v>
      </c>
      <c r="K345" s="16"/>
      <c r="L345" s="17"/>
      <c r="M345" s="2"/>
      <c r="N345" s="8"/>
      <c r="O345" s="15">
        <v>0</v>
      </c>
      <c r="P345" s="15"/>
      <c r="Q345" s="41">
        <f t="shared" si="8"/>
        <v>70.914480000000012</v>
      </c>
    </row>
    <row r="346" spans="1:17">
      <c r="A346" s="1" t="s">
        <v>4760</v>
      </c>
      <c r="B346" s="1">
        <v>30101638</v>
      </c>
      <c r="C346" s="3" t="s">
        <v>210</v>
      </c>
      <c r="D346" s="4" t="s">
        <v>3671</v>
      </c>
      <c r="E346" s="7"/>
      <c r="F346" s="8">
        <f>VLOOKUP(D346,'Parâmetro - Portes e Uco'!$A$8:$C$49,3,0)</f>
        <v>114.67910999999999</v>
      </c>
      <c r="G346" s="36"/>
      <c r="H346" s="15"/>
      <c r="I346" s="9"/>
      <c r="J346" s="16">
        <v>0</v>
      </c>
      <c r="K346" s="16"/>
      <c r="L346" s="17"/>
      <c r="M346" s="2"/>
      <c r="N346" s="8"/>
      <c r="O346" s="15">
        <v>0</v>
      </c>
      <c r="P346" s="15"/>
      <c r="Q346" s="41">
        <f t="shared" si="8"/>
        <v>114.67910999999999</v>
      </c>
    </row>
    <row r="347" spans="1:17" ht="22.5">
      <c r="A347" s="1" t="s">
        <v>4760</v>
      </c>
      <c r="B347" s="1">
        <v>30101646</v>
      </c>
      <c r="C347" s="3" t="s">
        <v>212</v>
      </c>
      <c r="D347" s="4" t="s">
        <v>3678</v>
      </c>
      <c r="E347" s="7"/>
      <c r="F347" s="8">
        <f>VLOOKUP(D347,'Parâmetro - Portes e Uco'!$A$8:$C$49,3,0)</f>
        <v>40.348854000000003</v>
      </c>
      <c r="G347" s="36"/>
      <c r="H347" s="15"/>
      <c r="I347" s="9"/>
      <c r="J347" s="16">
        <v>0</v>
      </c>
      <c r="K347" s="16"/>
      <c r="L347" s="17"/>
      <c r="M347" s="2"/>
      <c r="N347" s="8"/>
      <c r="O347" s="15">
        <v>0</v>
      </c>
      <c r="P347" s="15"/>
      <c r="Q347" s="41">
        <f t="shared" si="8"/>
        <v>40.348854000000003</v>
      </c>
    </row>
    <row r="348" spans="1:17">
      <c r="A348" s="1" t="s">
        <v>4760</v>
      </c>
      <c r="B348" s="1">
        <v>30101662</v>
      </c>
      <c r="C348" s="3" t="s">
        <v>213</v>
      </c>
      <c r="D348" s="4" t="s">
        <v>3671</v>
      </c>
      <c r="E348" s="7"/>
      <c r="F348" s="8">
        <f>VLOOKUP(D348,'Parâmetro - Portes e Uco'!$A$8:$C$49,3,0)</f>
        <v>114.67910999999999</v>
      </c>
      <c r="G348" s="36"/>
      <c r="H348" s="15"/>
      <c r="I348" s="9"/>
      <c r="J348" s="16">
        <v>0</v>
      </c>
      <c r="K348" s="16"/>
      <c r="L348" s="17"/>
      <c r="M348" s="2"/>
      <c r="N348" s="8"/>
      <c r="O348" s="15">
        <v>0</v>
      </c>
      <c r="P348" s="15"/>
      <c r="Q348" s="41">
        <f t="shared" ref="Q348:Q374" si="10">F348+H348+K348+N348+P348</f>
        <v>114.67910999999999</v>
      </c>
    </row>
    <row r="349" spans="1:17">
      <c r="A349" s="1" t="s">
        <v>4760</v>
      </c>
      <c r="B349" s="1">
        <v>30101670</v>
      </c>
      <c r="C349" s="3" t="s">
        <v>214</v>
      </c>
      <c r="D349" s="4" t="s">
        <v>3676</v>
      </c>
      <c r="E349" s="7"/>
      <c r="F349" s="8">
        <f>VLOOKUP(D349,'Parâmetro - Portes e Uco'!$A$8:$C$49,3,0)</f>
        <v>199.76720399999999</v>
      </c>
      <c r="G349" s="36">
        <v>2</v>
      </c>
      <c r="H349" s="8">
        <f>VLOOKUP(G349,'Parâmetro - Portes e Uco'!$B$14:$E$41,4,0)</f>
        <v>203.1808</v>
      </c>
      <c r="I349" s="9"/>
      <c r="J349" s="16">
        <v>0</v>
      </c>
      <c r="K349" s="16"/>
      <c r="L349" s="17"/>
      <c r="M349" s="2"/>
      <c r="N349" s="8"/>
      <c r="O349" s="15">
        <v>1</v>
      </c>
      <c r="P349" s="8">
        <f>F349*30%</f>
        <v>59.930161199999993</v>
      </c>
      <c r="Q349" s="41">
        <f t="shared" si="10"/>
        <v>462.87816519999996</v>
      </c>
    </row>
    <row r="350" spans="1:17">
      <c r="A350" s="1" t="s">
        <v>4760</v>
      </c>
      <c r="B350" s="1">
        <v>30101689</v>
      </c>
      <c r="C350" s="3" t="s">
        <v>215</v>
      </c>
      <c r="D350" s="4" t="s">
        <v>3687</v>
      </c>
      <c r="E350" s="7"/>
      <c r="F350" s="8">
        <f>VLOOKUP(D350,'Parâmetro - Portes e Uco'!$A$8:$C$49,3,0)</f>
        <v>678.47707200000002</v>
      </c>
      <c r="G350" s="36">
        <v>5</v>
      </c>
      <c r="H350" s="8">
        <f>VLOOKUP(G350,'Parâmetro - Portes e Uco'!$B$14:$E$41,4,0)</f>
        <v>683.93320000000006</v>
      </c>
      <c r="I350" s="9"/>
      <c r="J350" s="16">
        <v>0</v>
      </c>
      <c r="K350" s="16"/>
      <c r="L350" s="17"/>
      <c r="M350" s="2"/>
      <c r="N350" s="8"/>
      <c r="O350" s="15">
        <v>2</v>
      </c>
      <c r="P350" s="8">
        <f>(F350*30%)+(F350*20%)</f>
        <v>339.23853600000001</v>
      </c>
      <c r="Q350" s="41">
        <f t="shared" si="10"/>
        <v>1701.6488080000001</v>
      </c>
    </row>
    <row r="351" spans="1:17">
      <c r="A351" s="1" t="s">
        <v>4760</v>
      </c>
      <c r="B351" s="1">
        <v>30101697</v>
      </c>
      <c r="C351" s="3" t="s">
        <v>216</v>
      </c>
      <c r="D351" s="4" t="s">
        <v>3687</v>
      </c>
      <c r="E351" s="7"/>
      <c r="F351" s="8">
        <f>VLOOKUP(D351,'Parâmetro - Portes e Uco'!$A$8:$C$49,3,0)</f>
        <v>678.47707200000002</v>
      </c>
      <c r="G351" s="36">
        <v>5</v>
      </c>
      <c r="H351" s="8">
        <f>VLOOKUP(G351,'Parâmetro - Portes e Uco'!$B$14:$E$41,4,0)</f>
        <v>683.93320000000006</v>
      </c>
      <c r="I351" s="9"/>
      <c r="J351" s="16">
        <v>0</v>
      </c>
      <c r="K351" s="16"/>
      <c r="L351" s="17"/>
      <c r="M351" s="2"/>
      <c r="N351" s="8"/>
      <c r="O351" s="15">
        <v>2</v>
      </c>
      <c r="P351" s="8">
        <f>(F351*30%)+(F351*20%)</f>
        <v>339.23853600000001</v>
      </c>
      <c r="Q351" s="41">
        <f t="shared" si="10"/>
        <v>1701.6488080000001</v>
      </c>
    </row>
    <row r="352" spans="1:17">
      <c r="A352" s="1" t="s">
        <v>4758</v>
      </c>
      <c r="B352" s="1">
        <v>30101700</v>
      </c>
      <c r="C352" s="3" t="s">
        <v>3986</v>
      </c>
      <c r="D352" s="4" t="s">
        <v>3695</v>
      </c>
      <c r="E352" s="7">
        <v>0</v>
      </c>
      <c r="F352" s="8">
        <f>VLOOKUP(D352,'Parâmetro - Portes e Uco'!$A$8:$C$49,3,0)</f>
        <v>609.92950200000007</v>
      </c>
      <c r="G352" s="36">
        <v>3</v>
      </c>
      <c r="H352" s="8">
        <f>VLOOKUP(G352,'Parâmetro - Portes e Uco'!$B$14:$E$41,4,0)</f>
        <v>299.05779999999999</v>
      </c>
      <c r="I352" s="9"/>
      <c r="J352" s="16">
        <v>0</v>
      </c>
      <c r="K352" s="16"/>
      <c r="L352" s="17"/>
      <c r="M352" s="2"/>
      <c r="N352" s="8"/>
      <c r="O352" s="15">
        <v>2</v>
      </c>
      <c r="P352" s="8">
        <f>(F352*30%)+(F352*20%)</f>
        <v>304.96475100000004</v>
      </c>
      <c r="Q352" s="41">
        <f t="shared" si="10"/>
        <v>1213.952053</v>
      </c>
    </row>
    <row r="353" spans="1:17">
      <c r="A353" s="1" t="s">
        <v>4758</v>
      </c>
      <c r="B353" s="1">
        <v>30101719</v>
      </c>
      <c r="C353" s="3" t="s">
        <v>3987</v>
      </c>
      <c r="D353" s="4" t="s">
        <v>3686</v>
      </c>
      <c r="E353" s="7">
        <v>0</v>
      </c>
      <c r="F353" s="8">
        <f>VLOOKUP(D353,'Parâmetro - Portes e Uco'!$A$8:$C$49,3,0)</f>
        <v>639.47410800000011</v>
      </c>
      <c r="G353" s="36">
        <v>4</v>
      </c>
      <c r="H353" s="8">
        <f>VLOOKUP(G353,'Parâmetro - Portes e Uco'!$B$14:$E$41,4,0)</f>
        <v>442.14720000000005</v>
      </c>
      <c r="I353" s="9"/>
      <c r="J353" s="16">
        <v>0</v>
      </c>
      <c r="K353" s="16"/>
      <c r="L353" s="17"/>
      <c r="M353" s="2"/>
      <c r="N353" s="8"/>
      <c r="O353" s="15">
        <v>2</v>
      </c>
      <c r="P353" s="8">
        <f>(F353*30%)+(F353*20%)</f>
        <v>319.73705400000006</v>
      </c>
      <c r="Q353" s="41">
        <f t="shared" si="10"/>
        <v>1401.3583620000004</v>
      </c>
    </row>
    <row r="354" spans="1:17">
      <c r="A354" s="1" t="s">
        <v>4760</v>
      </c>
      <c r="B354" s="1">
        <v>30101735</v>
      </c>
      <c r="C354" s="3" t="s">
        <v>217</v>
      </c>
      <c r="D354" s="4" t="s">
        <v>3681</v>
      </c>
      <c r="E354" s="7"/>
      <c r="F354" s="8">
        <f>VLOOKUP(D354,'Parâmetro - Portes e Uco'!$A$8:$C$49,3,0)</f>
        <v>83.927844000000007</v>
      </c>
      <c r="G354" s="36"/>
      <c r="H354" s="15"/>
      <c r="I354" s="9"/>
      <c r="J354" s="16">
        <v>0</v>
      </c>
      <c r="K354" s="16"/>
      <c r="L354" s="17"/>
      <c r="M354" s="2"/>
      <c r="N354" s="8"/>
      <c r="O354" s="15">
        <v>0</v>
      </c>
      <c r="P354" s="15"/>
      <c r="Q354" s="41">
        <f t="shared" si="10"/>
        <v>83.927844000000007</v>
      </c>
    </row>
    <row r="355" spans="1:17">
      <c r="A355" s="1" t="s">
        <v>4760</v>
      </c>
      <c r="B355" s="1">
        <v>30101743</v>
      </c>
      <c r="C355" s="3" t="s">
        <v>218</v>
      </c>
      <c r="D355" s="4" t="s">
        <v>3674</v>
      </c>
      <c r="E355" s="7"/>
      <c r="F355" s="8">
        <f>VLOOKUP(D355,'Parâmetro - Portes e Uco'!$A$8:$C$49,3,0)</f>
        <v>287.23149000000001</v>
      </c>
      <c r="G355" s="36">
        <v>3</v>
      </c>
      <c r="H355" s="8">
        <f>VLOOKUP(G355,'Parâmetro - Portes e Uco'!$B$14:$E$41,4,0)</f>
        <v>299.05779999999999</v>
      </c>
      <c r="I355" s="9"/>
      <c r="J355" s="16">
        <v>0</v>
      </c>
      <c r="K355" s="16"/>
      <c r="L355" s="17"/>
      <c r="M355" s="2"/>
      <c r="N355" s="8"/>
      <c r="O355" s="15">
        <v>2</v>
      </c>
      <c r="P355" s="8">
        <f>(F355*30%)+(F355*20%)</f>
        <v>143.615745</v>
      </c>
      <c r="Q355" s="41">
        <f t="shared" si="10"/>
        <v>729.905035</v>
      </c>
    </row>
    <row r="356" spans="1:17" ht="22.5">
      <c r="A356" s="1" t="s">
        <v>4760</v>
      </c>
      <c r="B356" s="1">
        <v>30101751</v>
      </c>
      <c r="C356" s="3" t="s">
        <v>219</v>
      </c>
      <c r="D356" s="4" t="s">
        <v>3674</v>
      </c>
      <c r="E356" s="7"/>
      <c r="F356" s="8">
        <f>VLOOKUP(D356,'Parâmetro - Portes e Uco'!$A$8:$C$49,3,0)</f>
        <v>287.23149000000001</v>
      </c>
      <c r="G356" s="36">
        <v>3</v>
      </c>
      <c r="H356" s="8">
        <f>VLOOKUP(G356,'Parâmetro - Portes e Uco'!$B$14:$E$41,4,0)</f>
        <v>299.05779999999999</v>
      </c>
      <c r="I356" s="9"/>
      <c r="J356" s="16">
        <v>0</v>
      </c>
      <c r="K356" s="16"/>
      <c r="L356" s="17"/>
      <c r="M356" s="2"/>
      <c r="N356" s="8"/>
      <c r="O356" s="15">
        <v>1</v>
      </c>
      <c r="P356" s="8">
        <f>F356*30%</f>
        <v>86.169447000000005</v>
      </c>
      <c r="Q356" s="41">
        <f t="shared" si="10"/>
        <v>672.45873699999993</v>
      </c>
    </row>
    <row r="357" spans="1:17">
      <c r="A357" s="1" t="s">
        <v>4760</v>
      </c>
      <c r="B357" s="1">
        <v>30101760</v>
      </c>
      <c r="C357" s="3" t="s">
        <v>220</v>
      </c>
      <c r="D357" s="4" t="s">
        <v>3674</v>
      </c>
      <c r="E357" s="7"/>
      <c r="F357" s="8">
        <f>VLOOKUP(D357,'Parâmetro - Portes e Uco'!$A$8:$C$49,3,0)</f>
        <v>287.23149000000001</v>
      </c>
      <c r="G357" s="36">
        <v>3</v>
      </c>
      <c r="H357" s="8">
        <f>VLOOKUP(G357,'Parâmetro - Portes e Uco'!$B$14:$E$41,4,0)</f>
        <v>299.05779999999999</v>
      </c>
      <c r="I357" s="9"/>
      <c r="J357" s="16">
        <v>0</v>
      </c>
      <c r="K357" s="16"/>
      <c r="L357" s="17"/>
      <c r="M357" s="2"/>
      <c r="N357" s="8"/>
      <c r="O357" s="15">
        <v>2</v>
      </c>
      <c r="P357" s="8">
        <f>(F357*30%)+(F357*20%)</f>
        <v>143.615745</v>
      </c>
      <c r="Q357" s="41">
        <f t="shared" si="10"/>
        <v>729.905035</v>
      </c>
    </row>
    <row r="358" spans="1:17">
      <c r="A358" s="1" t="s">
        <v>4760</v>
      </c>
      <c r="B358" s="1">
        <v>30101778</v>
      </c>
      <c r="C358" s="3" t="s">
        <v>221</v>
      </c>
      <c r="D358" s="4" t="s">
        <v>3674</v>
      </c>
      <c r="E358" s="7"/>
      <c r="F358" s="8">
        <f>VLOOKUP(D358,'Parâmetro - Portes e Uco'!$A$8:$C$49,3,0)</f>
        <v>287.23149000000001</v>
      </c>
      <c r="G358" s="36">
        <v>3</v>
      </c>
      <c r="H358" s="8">
        <f>VLOOKUP(G358,'Parâmetro - Portes e Uco'!$B$14:$E$41,4,0)</f>
        <v>299.05779999999999</v>
      </c>
      <c r="I358" s="9"/>
      <c r="J358" s="16">
        <v>0</v>
      </c>
      <c r="K358" s="16"/>
      <c r="L358" s="17"/>
      <c r="M358" s="2"/>
      <c r="N358" s="8"/>
      <c r="O358" s="15">
        <v>1</v>
      </c>
      <c r="P358" s="8">
        <f>F358*30%</f>
        <v>86.169447000000005</v>
      </c>
      <c r="Q358" s="41">
        <f t="shared" si="10"/>
        <v>672.45873699999993</v>
      </c>
    </row>
    <row r="359" spans="1:17" ht="22.5">
      <c r="A359" s="1" t="s">
        <v>4760</v>
      </c>
      <c r="B359" s="1">
        <v>30101786</v>
      </c>
      <c r="C359" s="3" t="s">
        <v>222</v>
      </c>
      <c r="D359" s="4" t="s">
        <v>3674</v>
      </c>
      <c r="E359" s="7"/>
      <c r="F359" s="8">
        <f>VLOOKUP(D359,'Parâmetro - Portes e Uco'!$A$8:$C$49,3,0)</f>
        <v>287.23149000000001</v>
      </c>
      <c r="G359" s="36">
        <v>3</v>
      </c>
      <c r="H359" s="8">
        <f>VLOOKUP(G359,'Parâmetro - Portes e Uco'!$B$14:$E$41,4,0)</f>
        <v>299.05779999999999</v>
      </c>
      <c r="I359" s="9"/>
      <c r="J359" s="16">
        <v>0</v>
      </c>
      <c r="K359" s="16"/>
      <c r="L359" s="17"/>
      <c r="M359" s="2"/>
      <c r="N359" s="8"/>
      <c r="O359" s="15">
        <v>1</v>
      </c>
      <c r="P359" s="8">
        <f>F359*30%</f>
        <v>86.169447000000005</v>
      </c>
      <c r="Q359" s="41">
        <f t="shared" si="10"/>
        <v>672.45873699999993</v>
      </c>
    </row>
    <row r="360" spans="1:17" ht="22.5">
      <c r="A360" s="1" t="s">
        <v>4760</v>
      </c>
      <c r="B360" s="1">
        <v>30101794</v>
      </c>
      <c r="C360" s="3" t="s">
        <v>223</v>
      </c>
      <c r="D360" s="4" t="s">
        <v>3670</v>
      </c>
      <c r="E360" s="7"/>
      <c r="F360" s="8">
        <f>VLOOKUP(D360,'Parâmetro - Portes e Uco'!$A$8:$C$49,3,0)</f>
        <v>70.914480000000012</v>
      </c>
      <c r="G360" s="36"/>
      <c r="H360" s="15"/>
      <c r="I360" s="9"/>
      <c r="J360" s="16">
        <v>0</v>
      </c>
      <c r="K360" s="16"/>
      <c r="L360" s="17"/>
      <c r="M360" s="2"/>
      <c r="N360" s="8"/>
      <c r="O360" s="15">
        <v>0</v>
      </c>
      <c r="P360" s="15"/>
      <c r="Q360" s="41">
        <f t="shared" si="10"/>
        <v>70.914480000000012</v>
      </c>
    </row>
    <row r="361" spans="1:17">
      <c r="A361" s="1" t="s">
        <v>4760</v>
      </c>
      <c r="B361" s="1">
        <v>30101808</v>
      </c>
      <c r="C361" s="3" t="s">
        <v>224</v>
      </c>
      <c r="D361" s="4" t="s">
        <v>3674</v>
      </c>
      <c r="E361" s="7"/>
      <c r="F361" s="8">
        <f>VLOOKUP(D361,'Parâmetro - Portes e Uco'!$A$8:$C$49,3,0)</f>
        <v>287.23149000000001</v>
      </c>
      <c r="G361" s="36">
        <v>3</v>
      </c>
      <c r="H361" s="8">
        <f>VLOOKUP(G361,'Parâmetro - Portes e Uco'!$B$14:$E$41,4,0)</f>
        <v>299.05779999999999</v>
      </c>
      <c r="I361" s="9"/>
      <c r="J361" s="16">
        <v>0</v>
      </c>
      <c r="K361" s="16"/>
      <c r="L361" s="17"/>
      <c r="M361" s="2"/>
      <c r="N361" s="8"/>
      <c r="O361" s="15">
        <v>1</v>
      </c>
      <c r="P361" s="8">
        <f>F361*30%</f>
        <v>86.169447000000005</v>
      </c>
      <c r="Q361" s="41">
        <f t="shared" si="10"/>
        <v>672.45873699999993</v>
      </c>
    </row>
    <row r="362" spans="1:17">
      <c r="A362" s="1" t="s">
        <v>4760</v>
      </c>
      <c r="B362" s="1">
        <v>30101816</v>
      </c>
      <c r="C362" s="3" t="s">
        <v>225</v>
      </c>
      <c r="D362" s="4" t="s">
        <v>3674</v>
      </c>
      <c r="E362" s="7"/>
      <c r="F362" s="8">
        <f>VLOOKUP(D362,'Parâmetro - Portes e Uco'!$A$8:$C$49,3,0)</f>
        <v>287.23149000000001</v>
      </c>
      <c r="G362" s="36">
        <v>3</v>
      </c>
      <c r="H362" s="8">
        <f>VLOOKUP(G362,'Parâmetro - Portes e Uco'!$B$14:$E$41,4,0)</f>
        <v>299.05779999999999</v>
      </c>
      <c r="I362" s="9"/>
      <c r="J362" s="16">
        <v>0</v>
      </c>
      <c r="K362" s="16"/>
      <c r="L362" s="17"/>
      <c r="M362" s="2"/>
      <c r="N362" s="8"/>
      <c r="O362" s="15">
        <v>1</v>
      </c>
      <c r="P362" s="8">
        <f>F362*30%</f>
        <v>86.169447000000005</v>
      </c>
      <c r="Q362" s="41">
        <f t="shared" si="10"/>
        <v>672.45873699999993</v>
      </c>
    </row>
    <row r="363" spans="1:17">
      <c r="A363" s="1" t="s">
        <v>4760</v>
      </c>
      <c r="B363" s="1">
        <v>30101824</v>
      </c>
      <c r="C363" s="3" t="s">
        <v>226</v>
      </c>
      <c r="D363" s="4" t="s">
        <v>3691</v>
      </c>
      <c r="E363" s="7"/>
      <c r="F363" s="8">
        <f>VLOOKUP(D363,'Parâmetro - Portes e Uco'!$A$8:$C$49,3,0)</f>
        <v>721.04432400000007</v>
      </c>
      <c r="G363" s="36">
        <v>3</v>
      </c>
      <c r="H363" s="8">
        <f>VLOOKUP(G363,'Parâmetro - Portes e Uco'!$B$14:$E$41,4,0)</f>
        <v>299.05779999999999</v>
      </c>
      <c r="I363" s="9"/>
      <c r="J363" s="16">
        <v>0</v>
      </c>
      <c r="K363" s="16"/>
      <c r="L363" s="17"/>
      <c r="M363" s="2"/>
      <c r="N363" s="8"/>
      <c r="O363" s="15">
        <v>1</v>
      </c>
      <c r="P363" s="8">
        <f>F363*30%</f>
        <v>216.31329720000002</v>
      </c>
      <c r="Q363" s="41">
        <f t="shared" si="10"/>
        <v>1236.4154212000001</v>
      </c>
    </row>
    <row r="364" spans="1:17">
      <c r="A364" s="1" t="s">
        <v>4760</v>
      </c>
      <c r="B364" s="1">
        <v>30101832</v>
      </c>
      <c r="C364" s="3" t="s">
        <v>227</v>
      </c>
      <c r="D364" s="4" t="s">
        <v>3688</v>
      </c>
      <c r="E364" s="7"/>
      <c r="F364" s="8">
        <f>VLOOKUP(D364,'Parâmetro - Portes e Uco'!$A$8:$C$49,3,0)</f>
        <v>868.77663600000005</v>
      </c>
      <c r="G364" s="36">
        <v>4</v>
      </c>
      <c r="H364" s="8">
        <f>VLOOKUP(G364,'Parâmetro - Portes e Uco'!$B$14:$E$41,4,0)</f>
        <v>442.14720000000005</v>
      </c>
      <c r="I364" s="9"/>
      <c r="J364" s="16">
        <v>0</v>
      </c>
      <c r="K364" s="16"/>
      <c r="L364" s="17"/>
      <c r="M364" s="2"/>
      <c r="N364" s="8"/>
      <c r="O364" s="15">
        <v>2</v>
      </c>
      <c r="P364" s="8">
        <f>(F364*30%)+(F364*20%)</f>
        <v>434.38831800000003</v>
      </c>
      <c r="Q364" s="41">
        <f t="shared" si="10"/>
        <v>1745.3121540000002</v>
      </c>
    </row>
    <row r="365" spans="1:17">
      <c r="A365" s="1" t="s">
        <v>4760</v>
      </c>
      <c r="B365" s="1">
        <v>30101840</v>
      </c>
      <c r="C365" s="3" t="s">
        <v>228</v>
      </c>
      <c r="D365" s="4" t="s">
        <v>3681</v>
      </c>
      <c r="E365" s="7"/>
      <c r="F365" s="8">
        <f>VLOOKUP(D365,'Parâmetro - Portes e Uco'!$A$8:$C$49,3,0)</f>
        <v>83.927844000000007</v>
      </c>
      <c r="G365" s="36"/>
      <c r="H365" s="15"/>
      <c r="I365" s="9"/>
      <c r="J365" s="16">
        <v>0</v>
      </c>
      <c r="K365" s="16"/>
      <c r="L365" s="17"/>
      <c r="M365" s="2"/>
      <c r="N365" s="8"/>
      <c r="O365" s="15">
        <v>0</v>
      </c>
      <c r="P365" s="15"/>
      <c r="Q365" s="41">
        <f t="shared" si="10"/>
        <v>83.927844000000007</v>
      </c>
    </row>
    <row r="366" spans="1:17" ht="22.5">
      <c r="A366" s="1" t="s">
        <v>4760</v>
      </c>
      <c r="B366" s="1">
        <v>30101867</v>
      </c>
      <c r="C366" s="3" t="s">
        <v>229</v>
      </c>
      <c r="D366" s="4" t="s">
        <v>3691</v>
      </c>
      <c r="E366" s="7"/>
      <c r="F366" s="8">
        <f>VLOOKUP(D366,'Parâmetro - Portes e Uco'!$A$8:$C$49,3,0)</f>
        <v>721.04432400000007</v>
      </c>
      <c r="G366" s="36">
        <v>4</v>
      </c>
      <c r="H366" s="8">
        <f>VLOOKUP(G366,'Parâmetro - Portes e Uco'!$B$14:$E$41,4,0)</f>
        <v>442.14720000000005</v>
      </c>
      <c r="I366" s="9"/>
      <c r="J366" s="16">
        <v>0</v>
      </c>
      <c r="K366" s="16"/>
      <c r="L366" s="17"/>
      <c r="M366" s="2"/>
      <c r="N366" s="8"/>
      <c r="O366" s="15">
        <v>1</v>
      </c>
      <c r="P366" s="8">
        <f>F366*30%</f>
        <v>216.31329720000002</v>
      </c>
      <c r="Q366" s="41">
        <f t="shared" si="10"/>
        <v>1379.5048212000002</v>
      </c>
    </row>
    <row r="367" spans="1:17" ht="22.5">
      <c r="A367" s="1" t="s">
        <v>4760</v>
      </c>
      <c r="B367" s="1">
        <v>30101875</v>
      </c>
      <c r="C367" s="3" t="s">
        <v>230</v>
      </c>
      <c r="D367" s="4" t="s">
        <v>3691</v>
      </c>
      <c r="E367" s="7"/>
      <c r="F367" s="8">
        <f>VLOOKUP(D367,'Parâmetro - Portes e Uco'!$A$8:$C$49,3,0)</f>
        <v>721.04432400000007</v>
      </c>
      <c r="G367" s="36">
        <v>4</v>
      </c>
      <c r="H367" s="8">
        <f>VLOOKUP(G367,'Parâmetro - Portes e Uco'!$B$14:$E$41,4,0)</f>
        <v>442.14720000000005</v>
      </c>
      <c r="I367" s="9"/>
      <c r="J367" s="16">
        <v>0</v>
      </c>
      <c r="K367" s="16"/>
      <c r="L367" s="17"/>
      <c r="M367" s="2"/>
      <c r="N367" s="8"/>
      <c r="O367" s="15">
        <v>1</v>
      </c>
      <c r="P367" s="8">
        <f>F367*30%</f>
        <v>216.31329720000002</v>
      </c>
      <c r="Q367" s="41">
        <f t="shared" si="10"/>
        <v>1379.5048212000002</v>
      </c>
    </row>
    <row r="368" spans="1:17" ht="22.5">
      <c r="A368" s="1" t="s">
        <v>4760</v>
      </c>
      <c r="B368" s="1">
        <v>30101883</v>
      </c>
      <c r="C368" s="3" t="s">
        <v>231</v>
      </c>
      <c r="D368" s="4" t="s">
        <v>3690</v>
      </c>
      <c r="E368" s="7"/>
      <c r="F368" s="8">
        <f>VLOOKUP(D368,'Parâmetro - Portes e Uco'!$A$8:$C$49,3,0)</f>
        <v>788.42236200000002</v>
      </c>
      <c r="G368" s="36">
        <v>5</v>
      </c>
      <c r="H368" s="8">
        <f>VLOOKUP(G368,'Parâmetro - Portes e Uco'!$B$14:$E$41,4,0)</f>
        <v>683.93320000000006</v>
      </c>
      <c r="I368" s="9"/>
      <c r="J368" s="16">
        <v>0</v>
      </c>
      <c r="K368" s="16"/>
      <c r="L368" s="17"/>
      <c r="M368" s="2"/>
      <c r="N368" s="8"/>
      <c r="O368" s="15">
        <v>1</v>
      </c>
      <c r="P368" s="8">
        <f>F368*30%</f>
        <v>236.52670860000001</v>
      </c>
      <c r="Q368" s="41">
        <f t="shared" si="10"/>
        <v>1708.8822706000001</v>
      </c>
    </row>
    <row r="369" spans="1:17">
      <c r="A369" s="1" t="s">
        <v>4760</v>
      </c>
      <c r="B369" s="1">
        <v>30101891</v>
      </c>
      <c r="C369" s="3" t="s">
        <v>232</v>
      </c>
      <c r="D369" s="4" t="s">
        <v>3677</v>
      </c>
      <c r="E369" s="7"/>
      <c r="F369" s="8">
        <f>VLOOKUP(D369,'Parâmetro - Portes e Uco'!$A$8:$C$49,3,0)</f>
        <v>146.53493400000002</v>
      </c>
      <c r="G369" s="36">
        <v>2</v>
      </c>
      <c r="H369" s="8">
        <f>VLOOKUP(G369,'Parâmetro - Portes e Uco'!$B$14:$E$41,4,0)</f>
        <v>203.1808</v>
      </c>
      <c r="I369" s="9"/>
      <c r="J369" s="16">
        <v>0</v>
      </c>
      <c r="K369" s="16"/>
      <c r="L369" s="17"/>
      <c r="M369" s="2"/>
      <c r="N369" s="8"/>
      <c r="O369" s="15">
        <v>0</v>
      </c>
      <c r="P369" s="15"/>
      <c r="Q369" s="41">
        <f t="shared" si="10"/>
        <v>349.715734</v>
      </c>
    </row>
    <row r="370" spans="1:17">
      <c r="A370" s="1" t="s">
        <v>4760</v>
      </c>
      <c r="B370" s="1">
        <v>30101913</v>
      </c>
      <c r="C370" s="3" t="s">
        <v>233</v>
      </c>
      <c r="D370" s="4" t="s">
        <v>3676</v>
      </c>
      <c r="E370" s="7"/>
      <c r="F370" s="8">
        <f>VLOOKUP(D370,'Parâmetro - Portes e Uco'!$A$8:$C$49,3,0)</f>
        <v>199.76720399999999</v>
      </c>
      <c r="G370" s="36">
        <v>1</v>
      </c>
      <c r="H370" s="8">
        <f>VLOOKUP(G370,'Parâmetro - Portes e Uco'!$B$14:$E$41,4,0)</f>
        <v>138.81760000000003</v>
      </c>
      <c r="I370" s="9"/>
      <c r="J370" s="16">
        <v>0</v>
      </c>
      <c r="K370" s="16"/>
      <c r="L370" s="17"/>
      <c r="M370" s="2"/>
      <c r="N370" s="8"/>
      <c r="O370" s="15">
        <v>1</v>
      </c>
      <c r="P370" s="8">
        <f>F370*30%</f>
        <v>59.930161199999993</v>
      </c>
      <c r="Q370" s="41">
        <f t="shared" si="10"/>
        <v>398.51496520000001</v>
      </c>
    </row>
    <row r="371" spans="1:17" ht="22.5">
      <c r="A371" s="1" t="s">
        <v>4760</v>
      </c>
      <c r="B371" s="1">
        <v>30101921</v>
      </c>
      <c r="C371" s="3" t="s">
        <v>195</v>
      </c>
      <c r="D371" s="4" t="s">
        <v>3677</v>
      </c>
      <c r="E371" s="7"/>
      <c r="F371" s="8">
        <f>VLOOKUP(D371,'Parâmetro - Portes e Uco'!$A$8:$C$49,3,0)</f>
        <v>146.53493400000002</v>
      </c>
      <c r="G371" s="36"/>
      <c r="H371" s="15"/>
      <c r="I371" s="9"/>
      <c r="J371" s="16">
        <v>0</v>
      </c>
      <c r="K371" s="16"/>
      <c r="L371" s="17"/>
      <c r="M371" s="2"/>
      <c r="N371" s="8"/>
      <c r="O371" s="15">
        <v>1</v>
      </c>
      <c r="P371" s="8">
        <f>F371*30%</f>
        <v>43.960480200000006</v>
      </c>
      <c r="Q371" s="41">
        <f t="shared" si="10"/>
        <v>190.49541420000003</v>
      </c>
    </row>
    <row r="372" spans="1:17">
      <c r="A372" s="1" t="s">
        <v>4760</v>
      </c>
      <c r="B372" s="1">
        <v>30101930</v>
      </c>
      <c r="C372" s="3" t="s">
        <v>156</v>
      </c>
      <c r="D372" s="4" t="s">
        <v>3670</v>
      </c>
      <c r="E372" s="7"/>
      <c r="F372" s="8">
        <f>VLOOKUP(D372,'Parâmetro - Portes e Uco'!$A$8:$C$49,3,0)</f>
        <v>70.914480000000012</v>
      </c>
      <c r="G372" s="36"/>
      <c r="H372" s="15"/>
      <c r="I372" s="9"/>
      <c r="J372" s="16">
        <v>0</v>
      </c>
      <c r="K372" s="16"/>
      <c r="L372" s="17"/>
      <c r="M372" s="2"/>
      <c r="N372" s="8"/>
      <c r="O372" s="15">
        <v>0</v>
      </c>
      <c r="P372" s="15"/>
      <c r="Q372" s="41">
        <f t="shared" si="10"/>
        <v>70.914480000000012</v>
      </c>
    </row>
    <row r="373" spans="1:17">
      <c r="A373" s="1" t="s">
        <v>4760</v>
      </c>
      <c r="B373" s="1">
        <v>30101948</v>
      </c>
      <c r="C373" s="3" t="s">
        <v>162</v>
      </c>
      <c r="D373" s="4" t="s">
        <v>3671</v>
      </c>
      <c r="E373" s="7"/>
      <c r="F373" s="8">
        <f>VLOOKUP(D373,'Parâmetro - Portes e Uco'!$A$8:$C$49,3,0)</f>
        <v>114.67910999999999</v>
      </c>
      <c r="G373" s="36">
        <v>2</v>
      </c>
      <c r="H373" s="8">
        <f>VLOOKUP(G373,'Parâmetro - Portes e Uco'!$B$14:$E$41,4,0)</f>
        <v>203.1808</v>
      </c>
      <c r="I373" s="9"/>
      <c r="J373" s="16">
        <v>0</v>
      </c>
      <c r="K373" s="16"/>
      <c r="L373" s="17"/>
      <c r="M373" s="2"/>
      <c r="N373" s="8"/>
      <c r="O373" s="15">
        <v>1</v>
      </c>
      <c r="P373" s="8">
        <f>F373*30%</f>
        <v>34.403732999999995</v>
      </c>
      <c r="Q373" s="41">
        <f t="shared" si="10"/>
        <v>352.263643</v>
      </c>
    </row>
    <row r="374" spans="1:17">
      <c r="A374" s="1" t="s">
        <v>4760</v>
      </c>
      <c r="B374" s="1">
        <v>30101956</v>
      </c>
      <c r="C374" s="3" t="s">
        <v>234</v>
      </c>
      <c r="D374" s="4" t="s">
        <v>3670</v>
      </c>
      <c r="E374" s="7"/>
      <c r="F374" s="8">
        <f>VLOOKUP(D374,'Parâmetro - Portes e Uco'!$A$8:$C$49,3,0)</f>
        <v>70.914480000000012</v>
      </c>
      <c r="G374" s="36">
        <v>2</v>
      </c>
      <c r="H374" s="8">
        <f>VLOOKUP(G374,'Parâmetro - Portes e Uco'!$B$14:$E$41,4,0)</f>
        <v>203.1808</v>
      </c>
      <c r="I374" s="9"/>
      <c r="J374" s="16">
        <v>0</v>
      </c>
      <c r="K374" s="16"/>
      <c r="L374" s="17"/>
      <c r="M374" s="2"/>
      <c r="N374" s="8"/>
      <c r="O374" s="15">
        <v>1</v>
      </c>
      <c r="P374" s="8">
        <f>F374*30%</f>
        <v>21.274344000000003</v>
      </c>
      <c r="Q374" s="41">
        <f t="shared" si="10"/>
        <v>295.36962399999999</v>
      </c>
    </row>
    <row r="375" spans="1:17">
      <c r="A375" s="3"/>
      <c r="B375" s="135">
        <v>30199000</v>
      </c>
      <c r="C375" s="263" t="s">
        <v>3746</v>
      </c>
      <c r="D375" s="264"/>
      <c r="E375" s="264"/>
      <c r="F375" s="264"/>
      <c r="G375" s="264"/>
      <c r="H375" s="264"/>
      <c r="I375" s="264"/>
      <c r="J375" s="264"/>
      <c r="K375" s="264"/>
      <c r="L375" s="264"/>
      <c r="M375" s="287"/>
      <c r="N375" s="264"/>
      <c r="O375" s="264"/>
      <c r="P375" s="264"/>
      <c r="Q375" s="265"/>
    </row>
    <row r="376" spans="1:17">
      <c r="A376" s="3"/>
      <c r="B376" s="259" t="s">
        <v>3771</v>
      </c>
      <c r="C376" s="260"/>
      <c r="D376" s="260"/>
      <c r="E376" s="260"/>
      <c r="F376" s="260"/>
      <c r="G376" s="260"/>
      <c r="H376" s="260"/>
      <c r="I376" s="260"/>
      <c r="J376" s="260"/>
      <c r="K376" s="260"/>
      <c r="L376" s="260"/>
      <c r="M376" s="261"/>
      <c r="N376" s="260"/>
      <c r="O376" s="260"/>
      <c r="P376" s="260"/>
      <c r="Q376" s="262"/>
    </row>
    <row r="377" spans="1:17">
      <c r="A377" s="3"/>
      <c r="B377" s="259" t="s">
        <v>4167</v>
      </c>
      <c r="C377" s="260"/>
      <c r="D377" s="260"/>
      <c r="E377" s="260"/>
      <c r="F377" s="260"/>
      <c r="G377" s="260"/>
      <c r="H377" s="260"/>
      <c r="I377" s="260"/>
      <c r="J377" s="260"/>
      <c r="K377" s="260"/>
      <c r="L377" s="260"/>
      <c r="M377" s="261"/>
      <c r="N377" s="260"/>
      <c r="O377" s="260"/>
      <c r="P377" s="260"/>
      <c r="Q377" s="262"/>
    </row>
    <row r="378" spans="1:17">
      <c r="A378" s="3"/>
      <c r="B378" s="259" t="s">
        <v>4168</v>
      </c>
      <c r="C378" s="260"/>
      <c r="D378" s="260"/>
      <c r="E378" s="260"/>
      <c r="F378" s="260"/>
      <c r="G378" s="260"/>
      <c r="H378" s="260"/>
      <c r="I378" s="260"/>
      <c r="J378" s="260"/>
      <c r="K378" s="260"/>
      <c r="L378" s="260"/>
      <c r="M378" s="261"/>
      <c r="N378" s="260"/>
      <c r="O378" s="260"/>
      <c r="P378" s="260"/>
      <c r="Q378" s="262"/>
    </row>
    <row r="379" spans="1:17">
      <c r="A379" s="3"/>
      <c r="B379" s="259" t="s">
        <v>4169</v>
      </c>
      <c r="C379" s="260"/>
      <c r="D379" s="260"/>
      <c r="E379" s="260"/>
      <c r="F379" s="260"/>
      <c r="G379" s="260"/>
      <c r="H379" s="260"/>
      <c r="I379" s="260"/>
      <c r="J379" s="260"/>
      <c r="K379" s="260"/>
      <c r="L379" s="260"/>
      <c r="M379" s="261"/>
      <c r="N379" s="260"/>
      <c r="O379" s="260"/>
      <c r="P379" s="260"/>
      <c r="Q379" s="262"/>
    </row>
    <row r="380" spans="1:17">
      <c r="A380" s="3"/>
      <c r="B380" s="259" t="s">
        <v>4170</v>
      </c>
      <c r="C380" s="260"/>
      <c r="D380" s="260"/>
      <c r="E380" s="260"/>
      <c r="F380" s="260"/>
      <c r="G380" s="260"/>
      <c r="H380" s="260"/>
      <c r="I380" s="260"/>
      <c r="J380" s="260"/>
      <c r="K380" s="260"/>
      <c r="L380" s="260"/>
      <c r="M380" s="261"/>
      <c r="N380" s="260"/>
      <c r="O380" s="260"/>
      <c r="P380" s="260"/>
      <c r="Q380" s="262"/>
    </row>
    <row r="381" spans="1:17">
      <c r="A381" s="3"/>
      <c r="B381" s="259" t="s">
        <v>4171</v>
      </c>
      <c r="C381" s="260"/>
      <c r="D381" s="260"/>
      <c r="E381" s="260"/>
      <c r="F381" s="260"/>
      <c r="G381" s="260"/>
      <c r="H381" s="260"/>
      <c r="I381" s="260"/>
      <c r="J381" s="260"/>
      <c r="K381" s="260"/>
      <c r="L381" s="260"/>
      <c r="M381" s="261"/>
      <c r="N381" s="260"/>
      <c r="O381" s="260"/>
      <c r="P381" s="260"/>
      <c r="Q381" s="262"/>
    </row>
    <row r="382" spans="1:17">
      <c r="A382" s="3"/>
      <c r="B382" s="259" t="s">
        <v>4172</v>
      </c>
      <c r="C382" s="260"/>
      <c r="D382" s="260"/>
      <c r="E382" s="260"/>
      <c r="F382" s="260"/>
      <c r="G382" s="260"/>
      <c r="H382" s="260"/>
      <c r="I382" s="260"/>
      <c r="J382" s="260"/>
      <c r="K382" s="260"/>
      <c r="L382" s="260"/>
      <c r="M382" s="261"/>
      <c r="N382" s="260"/>
      <c r="O382" s="260"/>
      <c r="P382" s="260"/>
      <c r="Q382" s="262"/>
    </row>
    <row r="383" spans="1:17">
      <c r="A383" s="3"/>
      <c r="B383" s="259" t="s">
        <v>4173</v>
      </c>
      <c r="C383" s="260"/>
      <c r="D383" s="260"/>
      <c r="E383" s="260"/>
      <c r="F383" s="260"/>
      <c r="G383" s="260"/>
      <c r="H383" s="260"/>
      <c r="I383" s="260"/>
      <c r="J383" s="260"/>
      <c r="K383" s="260"/>
      <c r="L383" s="260"/>
      <c r="M383" s="261"/>
      <c r="N383" s="260"/>
      <c r="O383" s="260"/>
      <c r="P383" s="260"/>
      <c r="Q383" s="262"/>
    </row>
    <row r="384" spans="1:17">
      <c r="A384" s="3"/>
      <c r="B384" s="292" t="s">
        <v>4174</v>
      </c>
      <c r="C384" s="293"/>
      <c r="D384" s="293"/>
      <c r="E384" s="293"/>
      <c r="F384" s="293"/>
      <c r="G384" s="293"/>
      <c r="H384" s="293"/>
      <c r="I384" s="293"/>
      <c r="J384" s="293"/>
      <c r="K384" s="293"/>
      <c r="L384" s="293"/>
      <c r="M384" s="294"/>
      <c r="N384" s="293"/>
      <c r="O384" s="293"/>
      <c r="P384" s="293"/>
      <c r="Q384" s="295"/>
    </row>
    <row r="385" spans="1:17">
      <c r="A385" s="3"/>
      <c r="B385" s="259" t="s">
        <v>4175</v>
      </c>
      <c r="C385" s="260"/>
      <c r="D385" s="260"/>
      <c r="E385" s="260"/>
      <c r="F385" s="260"/>
      <c r="G385" s="260"/>
      <c r="H385" s="260"/>
      <c r="I385" s="260"/>
      <c r="J385" s="260"/>
      <c r="K385" s="260"/>
      <c r="L385" s="260"/>
      <c r="M385" s="261"/>
      <c r="N385" s="260"/>
      <c r="O385" s="260"/>
      <c r="P385" s="260"/>
      <c r="Q385" s="262"/>
    </row>
    <row r="386" spans="1:17">
      <c r="A386" s="3"/>
      <c r="B386" s="259" t="s">
        <v>4176</v>
      </c>
      <c r="C386" s="260"/>
      <c r="D386" s="260"/>
      <c r="E386" s="260"/>
      <c r="F386" s="260"/>
      <c r="G386" s="260"/>
      <c r="H386" s="260"/>
      <c r="I386" s="260"/>
      <c r="J386" s="260"/>
      <c r="K386" s="260"/>
      <c r="L386" s="260"/>
      <c r="M386" s="261"/>
      <c r="N386" s="260"/>
      <c r="O386" s="260"/>
      <c r="P386" s="260"/>
      <c r="Q386" s="262"/>
    </row>
    <row r="387" spans="1:17">
      <c r="A387" s="3"/>
      <c r="B387" s="135">
        <v>30201004</v>
      </c>
      <c r="C387" s="263" t="s">
        <v>3772</v>
      </c>
      <c r="D387" s="264"/>
      <c r="E387" s="264"/>
      <c r="F387" s="264"/>
      <c r="G387" s="264"/>
      <c r="H387" s="264"/>
      <c r="I387" s="264"/>
      <c r="J387" s="264"/>
      <c r="K387" s="264"/>
      <c r="L387" s="264"/>
      <c r="M387" s="287"/>
      <c r="N387" s="264"/>
      <c r="O387" s="264"/>
      <c r="P387" s="264"/>
      <c r="Q387" s="265"/>
    </row>
    <row r="388" spans="1:17">
      <c r="A388" s="1" t="s">
        <v>4760</v>
      </c>
      <c r="B388" s="1">
        <v>30201012</v>
      </c>
      <c r="C388" s="3" t="s">
        <v>235</v>
      </c>
      <c r="D388" s="4" t="s">
        <v>3670</v>
      </c>
      <c r="E388" s="7"/>
      <c r="F388" s="8">
        <f>VLOOKUP(D388,'Parâmetro - Portes e Uco'!$A$8:$C$49,3,0)</f>
        <v>70.914480000000012</v>
      </c>
      <c r="G388" s="36"/>
      <c r="H388" s="15"/>
      <c r="I388" s="9"/>
      <c r="J388" s="16">
        <v>0</v>
      </c>
      <c r="K388" s="16"/>
      <c r="L388" s="17"/>
      <c r="M388" s="2"/>
      <c r="N388" s="8"/>
      <c r="O388" s="15">
        <v>0</v>
      </c>
      <c r="P388" s="15"/>
      <c r="Q388" s="41">
        <f t="shared" ref="Q388:Q399" si="11">F388+H388+K388+N388+P388</f>
        <v>70.914480000000012</v>
      </c>
    </row>
    <row r="389" spans="1:17">
      <c r="A389" s="1" t="s">
        <v>4760</v>
      </c>
      <c r="B389" s="1">
        <v>30201020</v>
      </c>
      <c r="C389" s="3" t="s">
        <v>236</v>
      </c>
      <c r="D389" s="4" t="s">
        <v>3674</v>
      </c>
      <c r="E389" s="7"/>
      <c r="F389" s="8">
        <f>VLOOKUP(D389,'Parâmetro - Portes e Uco'!$A$8:$C$49,3,0)</f>
        <v>287.23149000000001</v>
      </c>
      <c r="G389" s="36">
        <v>3</v>
      </c>
      <c r="H389" s="8">
        <f>VLOOKUP(G389,'Parâmetro - Portes e Uco'!$B$14:$E$41,4,0)</f>
        <v>299.05779999999999</v>
      </c>
      <c r="I389" s="9"/>
      <c r="J389" s="16">
        <v>0</v>
      </c>
      <c r="K389" s="16"/>
      <c r="L389" s="17"/>
      <c r="M389" s="2"/>
      <c r="N389" s="8"/>
      <c r="O389" s="15">
        <v>2</v>
      </c>
      <c r="P389" s="8">
        <f>(F389*30%)+(F389*20%)</f>
        <v>143.615745</v>
      </c>
      <c r="Q389" s="41">
        <f t="shared" si="11"/>
        <v>729.905035</v>
      </c>
    </row>
    <row r="390" spans="1:17">
      <c r="A390" s="1" t="s">
        <v>4760</v>
      </c>
      <c r="B390" s="1">
        <v>30201039</v>
      </c>
      <c r="C390" s="3" t="s">
        <v>237</v>
      </c>
      <c r="D390" s="4" t="s">
        <v>3685</v>
      </c>
      <c r="E390" s="7"/>
      <c r="F390" s="8">
        <f>VLOOKUP(D390,'Parâmetro - Portes e Uco'!$A$8:$C$49,3,0)</f>
        <v>564.99534000000006</v>
      </c>
      <c r="G390" s="36">
        <v>3</v>
      </c>
      <c r="H390" s="8">
        <f>VLOOKUP(G390,'Parâmetro - Portes e Uco'!$B$14:$E$41,4,0)</f>
        <v>299.05779999999999</v>
      </c>
      <c r="I390" s="9"/>
      <c r="J390" s="16">
        <v>0</v>
      </c>
      <c r="K390" s="16"/>
      <c r="L390" s="17"/>
      <c r="M390" s="2"/>
      <c r="N390" s="8"/>
      <c r="O390" s="15">
        <v>2</v>
      </c>
      <c r="P390" s="8">
        <f>(F390*30%)+(F390*20%)</f>
        <v>282.49767000000003</v>
      </c>
      <c r="Q390" s="41">
        <f t="shared" si="11"/>
        <v>1146.55081</v>
      </c>
    </row>
    <row r="391" spans="1:17">
      <c r="A391" s="1" t="s">
        <v>4760</v>
      </c>
      <c r="B391" s="1">
        <v>30201047</v>
      </c>
      <c r="C391" s="3" t="s">
        <v>238</v>
      </c>
      <c r="D391" s="4" t="s">
        <v>3696</v>
      </c>
      <c r="E391" s="7"/>
      <c r="F391" s="8">
        <f>VLOOKUP(D391,'Parâmetro - Portes e Uco'!$A$8:$C$49,3,0)</f>
        <v>1010.6334419999999</v>
      </c>
      <c r="G391" s="36">
        <v>5</v>
      </c>
      <c r="H391" s="8">
        <f>VLOOKUP(G391,'Parâmetro - Portes e Uco'!$B$14:$E$41,4,0)</f>
        <v>683.93320000000006</v>
      </c>
      <c r="I391" s="9"/>
      <c r="J391" s="16">
        <v>0</v>
      </c>
      <c r="K391" s="16"/>
      <c r="L391" s="17"/>
      <c r="M391" s="2"/>
      <c r="N391" s="8"/>
      <c r="O391" s="15">
        <v>2</v>
      </c>
      <c r="P391" s="8">
        <f>(F391*30%)+(F391*20%)</f>
        <v>505.31672100000003</v>
      </c>
      <c r="Q391" s="41">
        <f t="shared" si="11"/>
        <v>2199.8833629999999</v>
      </c>
    </row>
    <row r="392" spans="1:17">
      <c r="A392" s="1" t="s">
        <v>4760</v>
      </c>
      <c r="B392" s="1">
        <v>30201055</v>
      </c>
      <c r="C392" s="3" t="s">
        <v>239</v>
      </c>
      <c r="D392" s="4" t="s">
        <v>3670</v>
      </c>
      <c r="E392" s="7"/>
      <c r="F392" s="8">
        <f>VLOOKUP(D392,'Parâmetro - Portes e Uco'!$A$8:$C$49,3,0)</f>
        <v>70.914480000000012</v>
      </c>
      <c r="G392" s="36"/>
      <c r="H392" s="15"/>
      <c r="I392" s="9"/>
      <c r="J392" s="16">
        <v>0</v>
      </c>
      <c r="K392" s="16"/>
      <c r="L392" s="17"/>
      <c r="M392" s="2"/>
      <c r="N392" s="8"/>
      <c r="O392" s="15">
        <v>1</v>
      </c>
      <c r="P392" s="8">
        <f>F392*30%</f>
        <v>21.274344000000003</v>
      </c>
      <c r="Q392" s="41">
        <f t="shared" si="11"/>
        <v>92.188824000000011</v>
      </c>
    </row>
    <row r="393" spans="1:17">
      <c r="A393" s="1" t="s">
        <v>4760</v>
      </c>
      <c r="B393" s="1">
        <v>30201063</v>
      </c>
      <c r="C393" s="3" t="s">
        <v>240</v>
      </c>
      <c r="D393" s="4" t="s">
        <v>3681</v>
      </c>
      <c r="E393" s="7"/>
      <c r="F393" s="8">
        <f>VLOOKUP(D393,'Parâmetro - Portes e Uco'!$A$8:$C$49,3,0)</f>
        <v>83.927844000000007</v>
      </c>
      <c r="G393" s="36"/>
      <c r="H393" s="15"/>
      <c r="I393" s="9"/>
      <c r="J393" s="16">
        <v>0</v>
      </c>
      <c r="K393" s="16"/>
      <c r="L393" s="17"/>
      <c r="M393" s="2"/>
      <c r="N393" s="8"/>
      <c r="O393" s="15">
        <v>0</v>
      </c>
      <c r="P393" s="15"/>
      <c r="Q393" s="41">
        <f t="shared" si="11"/>
        <v>83.927844000000007</v>
      </c>
    </row>
    <row r="394" spans="1:17">
      <c r="A394" s="1" t="s">
        <v>4760</v>
      </c>
      <c r="B394" s="1">
        <v>30201071</v>
      </c>
      <c r="C394" s="3" t="s">
        <v>241</v>
      </c>
      <c r="D394" s="4" t="s">
        <v>3690</v>
      </c>
      <c r="E394" s="7"/>
      <c r="F394" s="8">
        <f>VLOOKUP(D394,'Parâmetro - Portes e Uco'!$A$8:$C$49,3,0)</f>
        <v>788.42236200000002</v>
      </c>
      <c r="G394" s="36">
        <v>4</v>
      </c>
      <c r="H394" s="8">
        <f>VLOOKUP(G394,'Parâmetro - Portes e Uco'!$B$14:$E$41,4,0)</f>
        <v>442.14720000000005</v>
      </c>
      <c r="I394" s="9"/>
      <c r="J394" s="16">
        <v>0</v>
      </c>
      <c r="K394" s="16"/>
      <c r="L394" s="17"/>
      <c r="M394" s="2"/>
      <c r="N394" s="8"/>
      <c r="O394" s="15">
        <v>1</v>
      </c>
      <c r="P394" s="8">
        <f>F394*30%</f>
        <v>236.52670860000001</v>
      </c>
      <c r="Q394" s="41">
        <f t="shared" si="11"/>
        <v>1467.0962706</v>
      </c>
    </row>
    <row r="395" spans="1:17">
      <c r="A395" s="1" t="s">
        <v>4760</v>
      </c>
      <c r="B395" s="1">
        <v>30201080</v>
      </c>
      <c r="C395" s="3" t="s">
        <v>242</v>
      </c>
      <c r="D395" s="4" t="s">
        <v>3689</v>
      </c>
      <c r="E395" s="7"/>
      <c r="F395" s="8">
        <f>VLOOKUP(D395,'Parâmetro - Portes e Uco'!$A$8:$C$49,3,0)</f>
        <v>332.147088</v>
      </c>
      <c r="G395" s="36">
        <v>3</v>
      </c>
      <c r="H395" s="8">
        <f>VLOOKUP(G395,'Parâmetro - Portes e Uco'!$B$14:$E$41,4,0)</f>
        <v>299.05779999999999</v>
      </c>
      <c r="I395" s="9"/>
      <c r="J395" s="16">
        <v>0</v>
      </c>
      <c r="K395" s="16"/>
      <c r="L395" s="17"/>
      <c r="M395" s="2"/>
      <c r="N395" s="8"/>
      <c r="O395" s="15">
        <v>1</v>
      </c>
      <c r="P395" s="8">
        <f>F395*30%</f>
        <v>99.64412639999999</v>
      </c>
      <c r="Q395" s="41">
        <f t="shared" si="11"/>
        <v>730.84901439999999</v>
      </c>
    </row>
    <row r="396" spans="1:17">
      <c r="A396" s="1" t="s">
        <v>4760</v>
      </c>
      <c r="B396" s="1">
        <v>30201098</v>
      </c>
      <c r="C396" s="3" t="s">
        <v>243</v>
      </c>
      <c r="D396" s="4" t="s">
        <v>3696</v>
      </c>
      <c r="E396" s="7"/>
      <c r="F396" s="8">
        <f>VLOOKUP(D396,'Parâmetro - Portes e Uco'!$A$8:$C$49,3,0)</f>
        <v>1010.6334419999999</v>
      </c>
      <c r="G396" s="36">
        <v>5</v>
      </c>
      <c r="H396" s="8">
        <f>VLOOKUP(G396,'Parâmetro - Portes e Uco'!$B$14:$E$41,4,0)</f>
        <v>683.93320000000006</v>
      </c>
      <c r="I396" s="9"/>
      <c r="J396" s="16">
        <v>0</v>
      </c>
      <c r="K396" s="16"/>
      <c r="L396" s="17"/>
      <c r="M396" s="2"/>
      <c r="N396" s="8"/>
      <c r="O396" s="15">
        <v>2</v>
      </c>
      <c r="P396" s="8">
        <f>(F396*30%)+(F396*20%)</f>
        <v>505.31672100000003</v>
      </c>
      <c r="Q396" s="41">
        <f t="shared" si="11"/>
        <v>2199.8833629999999</v>
      </c>
    </row>
    <row r="397" spans="1:17">
      <c r="A397" s="1" t="s">
        <v>4760</v>
      </c>
      <c r="B397" s="1">
        <v>30201101</v>
      </c>
      <c r="C397" s="3" t="s">
        <v>244</v>
      </c>
      <c r="D397" s="4" t="s">
        <v>3674</v>
      </c>
      <c r="E397" s="7"/>
      <c r="F397" s="8">
        <f>VLOOKUP(D397,'Parâmetro - Portes e Uco'!$A$8:$C$49,3,0)</f>
        <v>287.23149000000001</v>
      </c>
      <c r="G397" s="36">
        <v>3</v>
      </c>
      <c r="H397" s="8">
        <f>VLOOKUP(G397,'Parâmetro - Portes e Uco'!$B$14:$E$41,4,0)</f>
        <v>299.05779999999999</v>
      </c>
      <c r="I397" s="9"/>
      <c r="J397" s="16">
        <v>0</v>
      </c>
      <c r="K397" s="16"/>
      <c r="L397" s="17"/>
      <c r="M397" s="2"/>
      <c r="N397" s="8"/>
      <c r="O397" s="15">
        <v>1</v>
      </c>
      <c r="P397" s="8">
        <f>F397*30%</f>
        <v>86.169447000000005</v>
      </c>
      <c r="Q397" s="41">
        <f t="shared" si="11"/>
        <v>672.45873699999993</v>
      </c>
    </row>
    <row r="398" spans="1:17">
      <c r="A398" s="1" t="s">
        <v>4760</v>
      </c>
      <c r="B398" s="1">
        <v>30201110</v>
      </c>
      <c r="C398" s="3" t="s">
        <v>245</v>
      </c>
      <c r="D398" s="4" t="s">
        <v>3674</v>
      </c>
      <c r="E398" s="7"/>
      <c r="F398" s="8">
        <f>VLOOKUP(D398,'Parâmetro - Portes e Uco'!$A$8:$C$49,3,0)</f>
        <v>287.23149000000001</v>
      </c>
      <c r="G398" s="36">
        <v>3</v>
      </c>
      <c r="H398" s="8">
        <f>VLOOKUP(G398,'Parâmetro - Portes e Uco'!$B$14:$E$41,4,0)</f>
        <v>299.05779999999999</v>
      </c>
      <c r="I398" s="9"/>
      <c r="J398" s="16">
        <v>0</v>
      </c>
      <c r="K398" s="16"/>
      <c r="L398" s="17"/>
      <c r="M398" s="2"/>
      <c r="N398" s="8"/>
      <c r="O398" s="15">
        <v>1</v>
      </c>
      <c r="P398" s="8">
        <f>F398*30%</f>
        <v>86.169447000000005</v>
      </c>
      <c r="Q398" s="41">
        <f t="shared" si="11"/>
        <v>672.45873699999993</v>
      </c>
    </row>
    <row r="399" spans="1:17">
      <c r="A399" s="1" t="s">
        <v>4758</v>
      </c>
      <c r="B399" s="1">
        <v>30201128</v>
      </c>
      <c r="C399" s="3" t="s">
        <v>4047</v>
      </c>
      <c r="D399" s="4" t="s">
        <v>3685</v>
      </c>
      <c r="E399" s="7"/>
      <c r="F399" s="8">
        <f>VLOOKUP(D399,'Parâmetro - Portes e Uco'!$A$8:$C$49,3,0)</f>
        <v>564.99534000000006</v>
      </c>
      <c r="G399" s="36">
        <v>3</v>
      </c>
      <c r="H399" s="8">
        <f>VLOOKUP(G399,'Parâmetro - Portes e Uco'!$B$14:$E$41,4,0)</f>
        <v>299.05779999999999</v>
      </c>
      <c r="I399" s="9"/>
      <c r="J399" s="16">
        <v>0</v>
      </c>
      <c r="K399" s="16"/>
      <c r="L399" s="17"/>
      <c r="M399" s="2"/>
      <c r="N399" s="8"/>
      <c r="O399" s="15">
        <v>2</v>
      </c>
      <c r="P399" s="8">
        <f>(F399*30%)+(F399*20%)</f>
        <v>282.49767000000003</v>
      </c>
      <c r="Q399" s="41">
        <f t="shared" si="11"/>
        <v>1146.55081</v>
      </c>
    </row>
    <row r="400" spans="1:17">
      <c r="A400" s="3"/>
      <c r="B400" s="135">
        <v>30202000</v>
      </c>
      <c r="C400" s="263" t="s">
        <v>3773</v>
      </c>
      <c r="D400" s="264"/>
      <c r="E400" s="264"/>
      <c r="F400" s="264"/>
      <c r="G400" s="264"/>
      <c r="H400" s="264"/>
      <c r="I400" s="264"/>
      <c r="J400" s="264"/>
      <c r="K400" s="264"/>
      <c r="L400" s="264"/>
      <c r="M400" s="287"/>
      <c r="N400" s="264"/>
      <c r="O400" s="264"/>
      <c r="P400" s="264"/>
      <c r="Q400" s="265"/>
    </row>
    <row r="401" spans="1:17">
      <c r="A401" s="1" t="s">
        <v>4760</v>
      </c>
      <c r="B401" s="1">
        <v>30202019</v>
      </c>
      <c r="C401" s="3" t="s">
        <v>246</v>
      </c>
      <c r="D401" s="4" t="s">
        <v>3691</v>
      </c>
      <c r="E401" s="7"/>
      <c r="F401" s="8">
        <f>VLOOKUP(D401,'Parâmetro - Portes e Uco'!$A$8:$C$49,3,0)</f>
        <v>721.04432400000007</v>
      </c>
      <c r="G401" s="36">
        <v>4</v>
      </c>
      <c r="H401" s="8">
        <f>VLOOKUP(G401,'Parâmetro - Portes e Uco'!$B$14:$E$41,4,0)</f>
        <v>442.14720000000005</v>
      </c>
      <c r="I401" s="9"/>
      <c r="J401" s="16">
        <v>0</v>
      </c>
      <c r="K401" s="16"/>
      <c r="L401" s="17"/>
      <c r="M401" s="2"/>
      <c r="N401" s="8"/>
      <c r="O401" s="15">
        <v>1</v>
      </c>
      <c r="P401" s="8">
        <f>F401*30%</f>
        <v>216.31329720000002</v>
      </c>
      <c r="Q401" s="41">
        <f t="shared" ref="Q401:Q415" si="12">F401+H401+K401+N401+P401</f>
        <v>1379.5048212000002</v>
      </c>
    </row>
    <row r="402" spans="1:17">
      <c r="A402" s="1" t="s">
        <v>4760</v>
      </c>
      <c r="B402" s="1">
        <v>30202027</v>
      </c>
      <c r="C402" s="3" t="s">
        <v>247</v>
      </c>
      <c r="D402" s="4" t="s">
        <v>3670</v>
      </c>
      <c r="E402" s="7"/>
      <c r="F402" s="8">
        <f>VLOOKUP(D402,'Parâmetro - Portes e Uco'!$A$8:$C$49,3,0)</f>
        <v>70.914480000000012</v>
      </c>
      <c r="G402" s="36"/>
      <c r="H402" s="15"/>
      <c r="I402" s="9"/>
      <c r="J402" s="16">
        <v>0</v>
      </c>
      <c r="K402" s="16"/>
      <c r="L402" s="17"/>
      <c r="M402" s="2"/>
      <c r="N402" s="8"/>
      <c r="O402" s="15">
        <v>0</v>
      </c>
      <c r="P402" s="15"/>
      <c r="Q402" s="41">
        <f t="shared" si="12"/>
        <v>70.914480000000012</v>
      </c>
    </row>
    <row r="403" spans="1:17" ht="22.5">
      <c r="A403" s="1" t="s">
        <v>4760</v>
      </c>
      <c r="B403" s="1">
        <v>30202035</v>
      </c>
      <c r="C403" s="3" t="s">
        <v>248</v>
      </c>
      <c r="D403" s="4" t="s">
        <v>3686</v>
      </c>
      <c r="E403" s="7"/>
      <c r="F403" s="8">
        <f>VLOOKUP(D403,'Parâmetro - Portes e Uco'!$A$8:$C$49,3,0)</f>
        <v>639.47410800000011</v>
      </c>
      <c r="G403" s="36">
        <v>4</v>
      </c>
      <c r="H403" s="8">
        <f>VLOOKUP(G403,'Parâmetro - Portes e Uco'!$B$14:$E$41,4,0)</f>
        <v>442.14720000000005</v>
      </c>
      <c r="I403" s="9"/>
      <c r="J403" s="16">
        <v>0</v>
      </c>
      <c r="K403" s="16"/>
      <c r="L403" s="17"/>
      <c r="M403" s="2"/>
      <c r="N403" s="8"/>
      <c r="O403" s="15">
        <v>3</v>
      </c>
      <c r="P403" s="39">
        <f>(F403*30%)+(F403*20%)+(F403*20%)</f>
        <v>447.63187560000006</v>
      </c>
      <c r="Q403" s="41">
        <f t="shared" si="12"/>
        <v>1529.2531836000003</v>
      </c>
    </row>
    <row r="404" spans="1:17">
      <c r="A404" s="1" t="s">
        <v>4760</v>
      </c>
      <c r="B404" s="1">
        <v>30202043</v>
      </c>
      <c r="C404" s="3" t="s">
        <v>249</v>
      </c>
      <c r="D404" s="4" t="s">
        <v>3697</v>
      </c>
      <c r="E404" s="7"/>
      <c r="F404" s="8">
        <f>VLOOKUP(D404,'Parâmetro - Portes e Uco'!$A$8:$C$49,3,0)</f>
        <v>932.61823200000003</v>
      </c>
      <c r="G404" s="36">
        <v>5</v>
      </c>
      <c r="H404" s="8">
        <f>VLOOKUP(G404,'Parâmetro - Portes e Uco'!$B$14:$E$41,4,0)</f>
        <v>683.93320000000006</v>
      </c>
      <c r="I404" s="9"/>
      <c r="J404" s="16">
        <v>0</v>
      </c>
      <c r="K404" s="16"/>
      <c r="L404" s="17"/>
      <c r="M404" s="2"/>
      <c r="N404" s="8"/>
      <c r="O404" s="15">
        <v>3</v>
      </c>
      <c r="P404" s="39">
        <f>(F404*30%)+(F404*20%)+(F404*20%)</f>
        <v>652.83276240000009</v>
      </c>
      <c r="Q404" s="41">
        <f t="shared" si="12"/>
        <v>2269.3841944000005</v>
      </c>
    </row>
    <row r="405" spans="1:17">
      <c r="A405" s="1" t="s">
        <v>4760</v>
      </c>
      <c r="B405" s="1">
        <v>30202051</v>
      </c>
      <c r="C405" s="3" t="s">
        <v>250</v>
      </c>
      <c r="D405" s="4" t="s">
        <v>3674</v>
      </c>
      <c r="E405" s="7"/>
      <c r="F405" s="8">
        <f>VLOOKUP(D405,'Parâmetro - Portes e Uco'!$A$8:$C$49,3,0)</f>
        <v>287.23149000000001</v>
      </c>
      <c r="G405" s="36">
        <v>4</v>
      </c>
      <c r="H405" s="8">
        <f>VLOOKUP(G405,'Parâmetro - Portes e Uco'!$B$14:$E$41,4,0)</f>
        <v>442.14720000000005</v>
      </c>
      <c r="I405" s="9"/>
      <c r="J405" s="16">
        <v>0</v>
      </c>
      <c r="K405" s="16"/>
      <c r="L405" s="17"/>
      <c r="M405" s="2"/>
      <c r="N405" s="8"/>
      <c r="O405" s="15">
        <v>1</v>
      </c>
      <c r="P405" s="8">
        <f>F405*30%</f>
        <v>86.169447000000005</v>
      </c>
      <c r="Q405" s="41">
        <f t="shared" si="12"/>
        <v>815.548137</v>
      </c>
    </row>
    <row r="406" spans="1:17">
      <c r="A406" s="1" t="s">
        <v>4760</v>
      </c>
      <c r="B406" s="1">
        <v>30202060</v>
      </c>
      <c r="C406" s="3" t="s">
        <v>251</v>
      </c>
      <c r="D406" s="4" t="s">
        <v>3689</v>
      </c>
      <c r="E406" s="7"/>
      <c r="F406" s="8">
        <f>VLOOKUP(D406,'Parâmetro - Portes e Uco'!$A$8:$C$49,3,0)</f>
        <v>332.147088</v>
      </c>
      <c r="G406" s="36">
        <v>3</v>
      </c>
      <c r="H406" s="8">
        <f>VLOOKUP(G406,'Parâmetro - Portes e Uco'!$B$14:$E$41,4,0)</f>
        <v>299.05779999999999</v>
      </c>
      <c r="I406" s="9"/>
      <c r="J406" s="16">
        <v>0</v>
      </c>
      <c r="K406" s="16"/>
      <c r="L406" s="17"/>
      <c r="M406" s="2"/>
      <c r="N406" s="8"/>
      <c r="O406" s="15">
        <v>1</v>
      </c>
      <c r="P406" s="8">
        <f>F406*30%</f>
        <v>99.64412639999999</v>
      </c>
      <c r="Q406" s="41">
        <f t="shared" si="12"/>
        <v>730.84901439999999</v>
      </c>
    </row>
    <row r="407" spans="1:17" ht="22.5">
      <c r="A407" s="1" t="s">
        <v>4760</v>
      </c>
      <c r="B407" s="1">
        <v>30202078</v>
      </c>
      <c r="C407" s="3" t="s">
        <v>252</v>
      </c>
      <c r="D407" s="4" t="s">
        <v>3697</v>
      </c>
      <c r="E407" s="7"/>
      <c r="F407" s="8">
        <f>VLOOKUP(D407,'Parâmetro - Portes e Uco'!$A$8:$C$49,3,0)</f>
        <v>932.61823200000003</v>
      </c>
      <c r="G407" s="36">
        <v>5</v>
      </c>
      <c r="H407" s="8">
        <f>VLOOKUP(G407,'Parâmetro - Portes e Uco'!$B$14:$E$41,4,0)</f>
        <v>683.93320000000006</v>
      </c>
      <c r="I407" s="9"/>
      <c r="J407" s="16">
        <v>0</v>
      </c>
      <c r="K407" s="16"/>
      <c r="L407" s="17"/>
      <c r="M407" s="2"/>
      <c r="N407" s="8"/>
      <c r="O407" s="15">
        <v>3</v>
      </c>
      <c r="P407" s="39">
        <f>(F407*30%)+(F407*20%)+(F407*20%)</f>
        <v>652.83276240000009</v>
      </c>
      <c r="Q407" s="41">
        <f t="shared" si="12"/>
        <v>2269.3841944000005</v>
      </c>
    </row>
    <row r="408" spans="1:17">
      <c r="A408" s="1" t="s">
        <v>4760</v>
      </c>
      <c r="B408" s="1">
        <v>30202086</v>
      </c>
      <c r="C408" s="3" t="s">
        <v>258</v>
      </c>
      <c r="D408" s="4" t="s">
        <v>3697</v>
      </c>
      <c r="E408" s="7"/>
      <c r="F408" s="8">
        <f>VLOOKUP(D408,'Parâmetro - Portes e Uco'!$A$8:$C$49,3,0)</f>
        <v>932.61823200000003</v>
      </c>
      <c r="G408" s="36">
        <v>5</v>
      </c>
      <c r="H408" s="8">
        <f>VLOOKUP(G408,'Parâmetro - Portes e Uco'!$B$14:$E$41,4,0)</f>
        <v>683.93320000000006</v>
      </c>
      <c r="I408" s="9"/>
      <c r="J408" s="16">
        <v>0</v>
      </c>
      <c r="K408" s="16"/>
      <c r="L408" s="17"/>
      <c r="M408" s="2"/>
      <c r="N408" s="8"/>
      <c r="O408" s="15">
        <v>2</v>
      </c>
      <c r="P408" s="8">
        <f>(F408*30%)+(F408*20%)</f>
        <v>466.30911600000002</v>
      </c>
      <c r="Q408" s="41">
        <f t="shared" si="12"/>
        <v>2082.8605480000001</v>
      </c>
    </row>
    <row r="409" spans="1:17">
      <c r="A409" s="1" t="s">
        <v>4760</v>
      </c>
      <c r="B409" s="1">
        <v>30202094</v>
      </c>
      <c r="C409" s="3" t="s">
        <v>253</v>
      </c>
      <c r="D409" s="4" t="s">
        <v>3697</v>
      </c>
      <c r="E409" s="7"/>
      <c r="F409" s="8">
        <f>VLOOKUP(D409,'Parâmetro - Portes e Uco'!$A$8:$C$49,3,0)</f>
        <v>932.61823200000003</v>
      </c>
      <c r="G409" s="36">
        <v>5</v>
      </c>
      <c r="H409" s="8">
        <f>VLOOKUP(G409,'Parâmetro - Portes e Uco'!$B$14:$E$41,4,0)</f>
        <v>683.93320000000006</v>
      </c>
      <c r="I409" s="9"/>
      <c r="J409" s="16">
        <v>0</v>
      </c>
      <c r="K409" s="16"/>
      <c r="L409" s="17"/>
      <c r="M409" s="2"/>
      <c r="N409" s="8"/>
      <c r="O409" s="15">
        <v>1</v>
      </c>
      <c r="P409" s="8">
        <f>F409*30%</f>
        <v>279.7854696</v>
      </c>
      <c r="Q409" s="41">
        <f t="shared" si="12"/>
        <v>1896.3369016000001</v>
      </c>
    </row>
    <row r="410" spans="1:17">
      <c r="A410" s="1" t="s">
        <v>4760</v>
      </c>
      <c r="B410" s="1">
        <v>30202108</v>
      </c>
      <c r="C410" s="3" t="s">
        <v>254</v>
      </c>
      <c r="D410" s="4" t="s">
        <v>3697</v>
      </c>
      <c r="E410" s="7"/>
      <c r="F410" s="8">
        <f>VLOOKUP(D410,'Parâmetro - Portes e Uco'!$A$8:$C$49,3,0)</f>
        <v>932.61823200000003</v>
      </c>
      <c r="G410" s="36">
        <v>5</v>
      </c>
      <c r="H410" s="8">
        <f>VLOOKUP(G410,'Parâmetro - Portes e Uco'!$B$14:$E$41,4,0)</f>
        <v>683.93320000000006</v>
      </c>
      <c r="I410" s="9"/>
      <c r="J410" s="16">
        <v>0</v>
      </c>
      <c r="K410" s="16"/>
      <c r="L410" s="17"/>
      <c r="M410" s="2"/>
      <c r="N410" s="8"/>
      <c r="O410" s="15">
        <v>1</v>
      </c>
      <c r="P410" s="8">
        <f>F410*30%</f>
        <v>279.7854696</v>
      </c>
      <c r="Q410" s="41">
        <f t="shared" si="12"/>
        <v>1896.3369016000001</v>
      </c>
    </row>
    <row r="411" spans="1:17">
      <c r="A411" s="1" t="s">
        <v>4760</v>
      </c>
      <c r="B411" s="1">
        <v>30202116</v>
      </c>
      <c r="C411" s="3" t="s">
        <v>255</v>
      </c>
      <c r="D411" s="4" t="s">
        <v>3688</v>
      </c>
      <c r="E411" s="7"/>
      <c r="F411" s="8">
        <f>VLOOKUP(D411,'Parâmetro - Portes e Uco'!$A$8:$C$49,3,0)</f>
        <v>868.77663600000005</v>
      </c>
      <c r="G411" s="36">
        <v>5</v>
      </c>
      <c r="H411" s="8">
        <f>VLOOKUP(G411,'Parâmetro - Portes e Uco'!$B$14:$E$41,4,0)</f>
        <v>683.93320000000006</v>
      </c>
      <c r="I411" s="9"/>
      <c r="J411" s="16">
        <v>0</v>
      </c>
      <c r="K411" s="16"/>
      <c r="L411" s="17"/>
      <c r="M411" s="2"/>
      <c r="N411" s="8"/>
      <c r="O411" s="15">
        <v>2</v>
      </c>
      <c r="P411" s="8">
        <f>(F411*30%)+(F411*20%)</f>
        <v>434.38831800000003</v>
      </c>
      <c r="Q411" s="41">
        <f t="shared" si="12"/>
        <v>1987.098154</v>
      </c>
    </row>
    <row r="412" spans="1:17">
      <c r="A412" s="1" t="s">
        <v>4760</v>
      </c>
      <c r="B412" s="1">
        <v>30202124</v>
      </c>
      <c r="C412" s="3" t="s">
        <v>256</v>
      </c>
      <c r="D412" s="4" t="s">
        <v>3691</v>
      </c>
      <c r="E412" s="7"/>
      <c r="F412" s="8">
        <f>VLOOKUP(D412,'Parâmetro - Portes e Uco'!$A$8:$C$49,3,0)</f>
        <v>721.04432400000007</v>
      </c>
      <c r="G412" s="36">
        <v>5</v>
      </c>
      <c r="H412" s="8">
        <f>VLOOKUP(G412,'Parâmetro - Portes e Uco'!$B$14:$E$41,4,0)</f>
        <v>683.93320000000006</v>
      </c>
      <c r="I412" s="9"/>
      <c r="J412" s="16">
        <v>0</v>
      </c>
      <c r="K412" s="16"/>
      <c r="L412" s="17"/>
      <c r="M412" s="2"/>
      <c r="N412" s="8"/>
      <c r="O412" s="15">
        <v>1</v>
      </c>
      <c r="P412" s="8">
        <f>F412*30%</f>
        <v>216.31329720000002</v>
      </c>
      <c r="Q412" s="41">
        <f t="shared" si="12"/>
        <v>1621.2908212000002</v>
      </c>
    </row>
    <row r="413" spans="1:17">
      <c r="A413" s="1" t="s">
        <v>4760</v>
      </c>
      <c r="B413" s="1">
        <v>30202132</v>
      </c>
      <c r="C413" s="3" t="s">
        <v>257</v>
      </c>
      <c r="D413" s="4" t="s">
        <v>3688</v>
      </c>
      <c r="E413" s="7"/>
      <c r="F413" s="8">
        <f>VLOOKUP(D413,'Parâmetro - Portes e Uco'!$A$8:$C$49,3,0)</f>
        <v>868.77663600000005</v>
      </c>
      <c r="G413" s="36">
        <v>5</v>
      </c>
      <c r="H413" s="8">
        <f>VLOOKUP(G413,'Parâmetro - Portes e Uco'!$B$14:$E$41,4,0)</f>
        <v>683.93320000000006</v>
      </c>
      <c r="I413" s="9"/>
      <c r="J413" s="16">
        <v>0</v>
      </c>
      <c r="K413" s="16"/>
      <c r="L413" s="17"/>
      <c r="M413" s="2"/>
      <c r="N413" s="8"/>
      <c r="O413" s="15">
        <v>1</v>
      </c>
      <c r="P413" s="8">
        <f>F413*30%</f>
        <v>260.63299080000002</v>
      </c>
      <c r="Q413" s="41">
        <f t="shared" si="12"/>
        <v>1813.3428268</v>
      </c>
    </row>
    <row r="414" spans="1:17">
      <c r="A414" s="1" t="s">
        <v>4760</v>
      </c>
      <c r="B414" s="1">
        <v>30202140</v>
      </c>
      <c r="C414" s="3" t="s">
        <v>259</v>
      </c>
      <c r="D414" s="4" t="s">
        <v>3682</v>
      </c>
      <c r="E414" s="7"/>
      <c r="F414" s="8">
        <f>VLOOKUP(D414,'Parâmetro - Portes e Uco'!$A$8:$C$49,3,0)</f>
        <v>431.44592399999999</v>
      </c>
      <c r="G414" s="36">
        <v>3</v>
      </c>
      <c r="H414" s="8">
        <f>VLOOKUP(G414,'Parâmetro - Portes e Uco'!$B$14:$E$41,4,0)</f>
        <v>299.05779999999999</v>
      </c>
      <c r="I414" s="9"/>
      <c r="J414" s="16">
        <v>0</v>
      </c>
      <c r="K414" s="16"/>
      <c r="L414" s="17"/>
      <c r="M414" s="2"/>
      <c r="N414" s="8"/>
      <c r="O414" s="15">
        <v>1</v>
      </c>
      <c r="P414" s="8">
        <f>F414*30%</f>
        <v>129.43377719999998</v>
      </c>
      <c r="Q414" s="41">
        <f t="shared" si="12"/>
        <v>859.93750119999993</v>
      </c>
    </row>
    <row r="415" spans="1:17" ht="22.5">
      <c r="A415" s="1"/>
      <c r="B415" s="1">
        <v>30202159</v>
      </c>
      <c r="C415" s="3" t="s">
        <v>4816</v>
      </c>
      <c r="D415" s="4"/>
      <c r="E415" s="7"/>
      <c r="F415" s="8"/>
      <c r="G415" s="36"/>
      <c r="H415" s="8">
        <v>112.2</v>
      </c>
      <c r="I415" s="9"/>
      <c r="J415" s="16"/>
      <c r="K415" s="16"/>
      <c r="L415" s="17"/>
      <c r="M415" s="2"/>
      <c r="N415" s="8"/>
      <c r="O415" s="15"/>
      <c r="P415" s="8"/>
      <c r="Q415" s="41">
        <f t="shared" si="12"/>
        <v>112.2</v>
      </c>
    </row>
    <row r="416" spans="1:17">
      <c r="A416" s="3"/>
      <c r="B416" s="135">
        <v>30203007</v>
      </c>
      <c r="C416" s="263" t="s">
        <v>3774</v>
      </c>
      <c r="D416" s="264"/>
      <c r="E416" s="264"/>
      <c r="F416" s="264"/>
      <c r="G416" s="264"/>
      <c r="H416" s="264"/>
      <c r="I416" s="264"/>
      <c r="J416" s="264"/>
      <c r="K416" s="264"/>
      <c r="L416" s="264"/>
      <c r="M416" s="287"/>
      <c r="N416" s="264"/>
      <c r="O416" s="264"/>
      <c r="P416" s="264"/>
      <c r="Q416" s="265"/>
    </row>
    <row r="417" spans="1:17">
      <c r="A417" s="1" t="s">
        <v>4760</v>
      </c>
      <c r="B417" s="1">
        <v>30203015</v>
      </c>
      <c r="C417" s="3" t="s">
        <v>261</v>
      </c>
      <c r="D417" s="4" t="s">
        <v>3681</v>
      </c>
      <c r="E417" s="7"/>
      <c r="F417" s="8">
        <f>VLOOKUP(D417,'Parâmetro - Portes e Uco'!$A$8:$C$49,3,0)</f>
        <v>83.927844000000007</v>
      </c>
      <c r="G417" s="36"/>
      <c r="H417" s="15"/>
      <c r="I417" s="9"/>
      <c r="J417" s="16">
        <v>0</v>
      </c>
      <c r="K417" s="16"/>
      <c r="L417" s="17"/>
      <c r="M417" s="2"/>
      <c r="N417" s="8"/>
      <c r="O417" s="15">
        <v>0</v>
      </c>
      <c r="P417" s="15"/>
      <c r="Q417" s="41">
        <f>F417+H417+K417+N417+P417</f>
        <v>83.927844000000007</v>
      </c>
    </row>
    <row r="418" spans="1:17">
      <c r="A418" s="1" t="s">
        <v>4760</v>
      </c>
      <c r="B418" s="1">
        <v>30203023</v>
      </c>
      <c r="C418" s="3" t="s">
        <v>262</v>
      </c>
      <c r="D418" s="4" t="s">
        <v>3675</v>
      </c>
      <c r="E418" s="7"/>
      <c r="F418" s="8">
        <f>VLOOKUP(D418,'Parâmetro - Portes e Uco'!$A$8:$C$49,3,0)</f>
        <v>247.04971200000003</v>
      </c>
      <c r="G418" s="36">
        <v>3</v>
      </c>
      <c r="H418" s="8">
        <f>VLOOKUP(G418,'Parâmetro - Portes e Uco'!$B$14:$E$41,4,0)</f>
        <v>299.05779999999999</v>
      </c>
      <c r="I418" s="9"/>
      <c r="J418" s="16">
        <v>0</v>
      </c>
      <c r="K418" s="16"/>
      <c r="L418" s="17"/>
      <c r="M418" s="2"/>
      <c r="N418" s="8"/>
      <c r="O418" s="15">
        <v>1</v>
      </c>
      <c r="P418" s="8">
        <f>F418*30%</f>
        <v>74.114913600000008</v>
      </c>
      <c r="Q418" s="41">
        <f>F418+H418+K418+N418+P418</f>
        <v>620.22242560000007</v>
      </c>
    </row>
    <row r="419" spans="1:17">
      <c r="A419" s="1" t="s">
        <v>4760</v>
      </c>
      <c r="B419" s="1">
        <v>30203031</v>
      </c>
      <c r="C419" s="3" t="s">
        <v>260</v>
      </c>
      <c r="D419" s="4" t="s">
        <v>3670</v>
      </c>
      <c r="E419" s="7"/>
      <c r="F419" s="8">
        <f>VLOOKUP(D419,'Parâmetro - Portes e Uco'!$A$8:$C$49,3,0)</f>
        <v>70.914480000000012</v>
      </c>
      <c r="G419" s="36">
        <v>2</v>
      </c>
      <c r="H419" s="8">
        <f>VLOOKUP(G419,'Parâmetro - Portes e Uco'!$B$14:$E$41,4,0)</f>
        <v>203.1808</v>
      </c>
      <c r="I419" s="9"/>
      <c r="J419" s="16">
        <v>0</v>
      </c>
      <c r="K419" s="16"/>
      <c r="L419" s="17"/>
      <c r="M419" s="2"/>
      <c r="N419" s="8"/>
      <c r="O419" s="15">
        <v>1</v>
      </c>
      <c r="P419" s="8">
        <f>F419*30%</f>
        <v>21.274344000000003</v>
      </c>
      <c r="Q419" s="41">
        <f>F419+H419+K419+N419+P419</f>
        <v>295.36962399999999</v>
      </c>
    </row>
    <row r="420" spans="1:17">
      <c r="A420" s="3"/>
      <c r="B420" s="135">
        <v>30204003</v>
      </c>
      <c r="C420" s="263" t="s">
        <v>4177</v>
      </c>
      <c r="D420" s="264"/>
      <c r="E420" s="264"/>
      <c r="F420" s="264"/>
      <c r="G420" s="264"/>
      <c r="H420" s="264"/>
      <c r="I420" s="264"/>
      <c r="J420" s="264"/>
      <c r="K420" s="264"/>
      <c r="L420" s="264"/>
      <c r="M420" s="287"/>
      <c r="N420" s="264"/>
      <c r="O420" s="264"/>
      <c r="P420" s="264"/>
      <c r="Q420" s="265"/>
    </row>
    <row r="421" spans="1:17">
      <c r="A421" s="1" t="s">
        <v>4760</v>
      </c>
      <c r="B421" s="1">
        <v>30204011</v>
      </c>
      <c r="C421" s="3" t="s">
        <v>263</v>
      </c>
      <c r="D421" s="4" t="s">
        <v>3677</v>
      </c>
      <c r="E421" s="7"/>
      <c r="F421" s="8">
        <f>VLOOKUP(D421,'Parâmetro - Portes e Uco'!$A$8:$C$49,3,0)</f>
        <v>146.53493400000002</v>
      </c>
      <c r="G421" s="36"/>
      <c r="H421" s="15"/>
      <c r="I421" s="9"/>
      <c r="J421" s="16">
        <v>0</v>
      </c>
      <c r="K421" s="16"/>
      <c r="L421" s="17"/>
      <c r="M421" s="2"/>
      <c r="N421" s="8"/>
      <c r="O421" s="15">
        <v>1</v>
      </c>
      <c r="P421" s="8">
        <f>F421*30%</f>
        <v>43.960480200000006</v>
      </c>
      <c r="Q421" s="41">
        <f t="shared" ref="Q421:Q426" si="13">F421+H421+K421+N421+P421</f>
        <v>190.49541420000003</v>
      </c>
    </row>
    <row r="422" spans="1:17">
      <c r="A422" s="1" t="s">
        <v>4760</v>
      </c>
      <c r="B422" s="1">
        <v>30204020</v>
      </c>
      <c r="C422" s="3" t="s">
        <v>264</v>
      </c>
      <c r="D422" s="4" t="s">
        <v>3685</v>
      </c>
      <c r="E422" s="7"/>
      <c r="F422" s="8">
        <f>VLOOKUP(D422,'Parâmetro - Portes e Uco'!$A$8:$C$49,3,0)</f>
        <v>564.99534000000006</v>
      </c>
      <c r="G422" s="36">
        <v>3</v>
      </c>
      <c r="H422" s="8">
        <f>VLOOKUP(G422,'Parâmetro - Portes e Uco'!$B$14:$E$41,4,0)</f>
        <v>299.05779999999999</v>
      </c>
      <c r="I422" s="9"/>
      <c r="J422" s="16">
        <v>0</v>
      </c>
      <c r="K422" s="16"/>
      <c r="L422" s="17"/>
      <c r="M422" s="2"/>
      <c r="N422" s="8"/>
      <c r="O422" s="15">
        <v>1</v>
      </c>
      <c r="P422" s="8">
        <f>F422*30%</f>
        <v>169.49860200000001</v>
      </c>
      <c r="Q422" s="41">
        <f t="shared" si="13"/>
        <v>1033.5517420000001</v>
      </c>
    </row>
    <row r="423" spans="1:17">
      <c r="A423" s="1" t="s">
        <v>4760</v>
      </c>
      <c r="B423" s="1">
        <v>30204038</v>
      </c>
      <c r="C423" s="3" t="s">
        <v>265</v>
      </c>
      <c r="D423" s="4" t="s">
        <v>3676</v>
      </c>
      <c r="E423" s="7"/>
      <c r="F423" s="8">
        <f>VLOOKUP(D423,'Parâmetro - Portes e Uco'!$A$8:$C$49,3,0)</f>
        <v>199.76720399999999</v>
      </c>
      <c r="G423" s="36">
        <v>3</v>
      </c>
      <c r="H423" s="8">
        <f>VLOOKUP(G423,'Parâmetro - Portes e Uco'!$B$14:$E$41,4,0)</f>
        <v>299.05779999999999</v>
      </c>
      <c r="I423" s="9"/>
      <c r="J423" s="16">
        <v>0</v>
      </c>
      <c r="K423" s="16"/>
      <c r="L423" s="17"/>
      <c r="M423" s="2"/>
      <c r="N423" s="8"/>
      <c r="O423" s="15">
        <v>1</v>
      </c>
      <c r="P423" s="8">
        <f>F423*30%</f>
        <v>59.930161199999993</v>
      </c>
      <c r="Q423" s="41">
        <f t="shared" si="13"/>
        <v>558.75516519999996</v>
      </c>
    </row>
    <row r="424" spans="1:17" ht="22.5">
      <c r="A424" s="1" t="s">
        <v>4760</v>
      </c>
      <c r="B424" s="1">
        <v>30204046</v>
      </c>
      <c r="C424" s="3" t="s">
        <v>266</v>
      </c>
      <c r="D424" s="4" t="s">
        <v>3691</v>
      </c>
      <c r="E424" s="7"/>
      <c r="F424" s="8">
        <f>VLOOKUP(D424,'Parâmetro - Portes e Uco'!$A$8:$C$49,3,0)</f>
        <v>721.04432400000007</v>
      </c>
      <c r="G424" s="36">
        <v>5</v>
      </c>
      <c r="H424" s="8">
        <f>VLOOKUP(G424,'Parâmetro - Portes e Uco'!$B$14:$E$41,4,0)</f>
        <v>683.93320000000006</v>
      </c>
      <c r="I424" s="9"/>
      <c r="J424" s="16">
        <v>0</v>
      </c>
      <c r="K424" s="16"/>
      <c r="L424" s="17"/>
      <c r="M424" s="2"/>
      <c r="N424" s="8"/>
      <c r="O424" s="15">
        <v>2</v>
      </c>
      <c r="P424" s="8">
        <f>(F424*30%)+(F424*20%)</f>
        <v>360.52216200000004</v>
      </c>
      <c r="Q424" s="41">
        <f t="shared" si="13"/>
        <v>1765.4996860000001</v>
      </c>
    </row>
    <row r="425" spans="1:17" ht="22.5">
      <c r="A425" s="1" t="s">
        <v>4760</v>
      </c>
      <c r="B425" s="1">
        <v>30204054</v>
      </c>
      <c r="C425" s="3" t="s">
        <v>267</v>
      </c>
      <c r="D425" s="4" t="s">
        <v>3697</v>
      </c>
      <c r="E425" s="7"/>
      <c r="F425" s="8">
        <f>VLOOKUP(D425,'Parâmetro - Portes e Uco'!$A$8:$C$49,3,0)</f>
        <v>932.61823200000003</v>
      </c>
      <c r="G425" s="36">
        <v>6</v>
      </c>
      <c r="H425" s="8">
        <f>VLOOKUP(G425,'Parâmetro - Portes e Uco'!$B$14:$E$41,4,0)</f>
        <v>954.3922</v>
      </c>
      <c r="I425" s="9"/>
      <c r="J425" s="16">
        <v>0</v>
      </c>
      <c r="K425" s="16"/>
      <c r="L425" s="17"/>
      <c r="M425" s="2"/>
      <c r="N425" s="8"/>
      <c r="O425" s="15">
        <v>2</v>
      </c>
      <c r="P425" s="8">
        <f>(F425*30%)+(F425*20%)</f>
        <v>466.30911600000002</v>
      </c>
      <c r="Q425" s="41">
        <f t="shared" si="13"/>
        <v>2353.3195479999999</v>
      </c>
    </row>
    <row r="426" spans="1:17">
      <c r="A426" s="1" t="s">
        <v>4760</v>
      </c>
      <c r="B426" s="1">
        <v>30204062</v>
      </c>
      <c r="C426" s="3" t="s">
        <v>268</v>
      </c>
      <c r="D426" s="4" t="s">
        <v>3688</v>
      </c>
      <c r="E426" s="7"/>
      <c r="F426" s="8">
        <f>VLOOKUP(D426,'Parâmetro - Portes e Uco'!$A$8:$C$49,3,0)</f>
        <v>868.77663600000005</v>
      </c>
      <c r="G426" s="36">
        <v>5</v>
      </c>
      <c r="H426" s="8">
        <f>VLOOKUP(G426,'Parâmetro - Portes e Uco'!$B$14:$E$41,4,0)</f>
        <v>683.93320000000006</v>
      </c>
      <c r="I426" s="9"/>
      <c r="J426" s="16">
        <v>0</v>
      </c>
      <c r="K426" s="16"/>
      <c r="L426" s="17"/>
      <c r="M426" s="2"/>
      <c r="N426" s="8"/>
      <c r="O426" s="15">
        <v>2</v>
      </c>
      <c r="P426" s="8">
        <f>(F426*30%)+(F426*20%)</f>
        <v>434.38831800000003</v>
      </c>
      <c r="Q426" s="41">
        <f t="shared" si="13"/>
        <v>1987.098154</v>
      </c>
    </row>
    <row r="427" spans="1:17">
      <c r="A427" s="3"/>
      <c r="B427" s="135">
        <v>30203007</v>
      </c>
      <c r="C427" s="263" t="s">
        <v>3774</v>
      </c>
      <c r="D427" s="264"/>
      <c r="E427" s="264"/>
      <c r="F427" s="264"/>
      <c r="G427" s="264"/>
      <c r="H427" s="264"/>
      <c r="I427" s="264"/>
      <c r="J427" s="264"/>
      <c r="K427" s="264"/>
      <c r="L427" s="264"/>
      <c r="M427" s="287"/>
      <c r="N427" s="264"/>
      <c r="O427" s="264"/>
      <c r="P427" s="264"/>
      <c r="Q427" s="265"/>
    </row>
    <row r="428" spans="1:17">
      <c r="A428" s="1" t="s">
        <v>4760</v>
      </c>
      <c r="B428" s="1">
        <v>30204070</v>
      </c>
      <c r="C428" s="3" t="s">
        <v>269</v>
      </c>
      <c r="D428" s="4" t="s">
        <v>3698</v>
      </c>
      <c r="E428" s="7"/>
      <c r="F428" s="8">
        <f>VLOOKUP(D428,'Parâmetro - Portes e Uco'!$A$8:$C$49,3,0)</f>
        <v>1186.7593919999999</v>
      </c>
      <c r="G428" s="36">
        <v>6</v>
      </c>
      <c r="H428" s="8">
        <f>VLOOKUP(G428,'Parâmetro - Portes e Uco'!$B$14:$E$41,4,0)</f>
        <v>954.3922</v>
      </c>
      <c r="I428" s="9"/>
      <c r="J428" s="16">
        <v>0</v>
      </c>
      <c r="K428" s="16"/>
      <c r="L428" s="17"/>
      <c r="M428" s="2"/>
      <c r="N428" s="8"/>
      <c r="O428" s="15">
        <v>2</v>
      </c>
      <c r="P428" s="8">
        <f>(F428*30%)+(F428*20%)</f>
        <v>593.37969599999997</v>
      </c>
      <c r="Q428" s="41">
        <f>F428+H428+K428+N428+P428</f>
        <v>2734.5312880000001</v>
      </c>
    </row>
    <row r="429" spans="1:17" ht="22.5">
      <c r="A429" s="1" t="s">
        <v>4760</v>
      </c>
      <c r="B429" s="1">
        <v>30204089</v>
      </c>
      <c r="C429" s="3" t="s">
        <v>270</v>
      </c>
      <c r="D429" s="4" t="s">
        <v>3685</v>
      </c>
      <c r="E429" s="7"/>
      <c r="F429" s="8">
        <f>VLOOKUP(D429,'Parâmetro - Portes e Uco'!$A$8:$C$49,3,0)</f>
        <v>564.99534000000006</v>
      </c>
      <c r="G429" s="36">
        <v>5</v>
      </c>
      <c r="H429" s="8">
        <f>VLOOKUP(G429,'Parâmetro - Portes e Uco'!$B$14:$E$41,4,0)</f>
        <v>683.93320000000006</v>
      </c>
      <c r="I429" s="9"/>
      <c r="J429" s="16">
        <v>0</v>
      </c>
      <c r="K429" s="16"/>
      <c r="L429" s="17"/>
      <c r="M429" s="2"/>
      <c r="N429" s="8"/>
      <c r="O429" s="15">
        <v>1</v>
      </c>
      <c r="P429" s="8">
        <f>F429*30%</f>
        <v>169.49860200000001</v>
      </c>
      <c r="Q429" s="41">
        <f>F429+H429+K429+N429+P429</f>
        <v>1418.427142</v>
      </c>
    </row>
    <row r="430" spans="1:17" ht="22.5">
      <c r="A430" s="1" t="s">
        <v>4760</v>
      </c>
      <c r="B430" s="1">
        <v>30204097</v>
      </c>
      <c r="C430" s="3" t="s">
        <v>271</v>
      </c>
      <c r="D430" s="4" t="s">
        <v>3676</v>
      </c>
      <c r="E430" s="7"/>
      <c r="F430" s="8">
        <f>VLOOKUP(D430,'Parâmetro - Portes e Uco'!$A$8:$C$49,3,0)</f>
        <v>199.76720399999999</v>
      </c>
      <c r="G430" s="36">
        <v>3</v>
      </c>
      <c r="H430" s="8">
        <f>VLOOKUP(G430,'Parâmetro - Portes e Uco'!$B$14:$E$41,4,0)</f>
        <v>299.05779999999999</v>
      </c>
      <c r="I430" s="9"/>
      <c r="J430" s="16">
        <v>0</v>
      </c>
      <c r="K430" s="16"/>
      <c r="L430" s="17"/>
      <c r="M430" s="2"/>
      <c r="N430" s="8"/>
      <c r="O430" s="15">
        <v>1</v>
      </c>
      <c r="P430" s="8">
        <f>F430*30%</f>
        <v>59.930161199999993</v>
      </c>
      <c r="Q430" s="41">
        <f>F430+H430+K430+N430+P430</f>
        <v>558.75516519999996</v>
      </c>
    </row>
    <row r="431" spans="1:17">
      <c r="A431" s="1" t="s">
        <v>4760</v>
      </c>
      <c r="B431" s="1">
        <v>30204100</v>
      </c>
      <c r="C431" s="3" t="s">
        <v>272</v>
      </c>
      <c r="D431" s="4" t="s">
        <v>3675</v>
      </c>
      <c r="E431" s="7"/>
      <c r="F431" s="8">
        <f>VLOOKUP(D431,'Parâmetro - Portes e Uco'!$A$8:$C$49,3,0)</f>
        <v>247.04971200000003</v>
      </c>
      <c r="G431" s="36">
        <v>3</v>
      </c>
      <c r="H431" s="8">
        <f>VLOOKUP(G431,'Parâmetro - Portes e Uco'!$B$14:$E$41,4,0)</f>
        <v>299.05779999999999</v>
      </c>
      <c r="I431" s="9"/>
      <c r="J431" s="16">
        <v>0</v>
      </c>
      <c r="K431" s="16"/>
      <c r="L431" s="17"/>
      <c r="M431" s="2"/>
      <c r="N431" s="8"/>
      <c r="O431" s="15">
        <v>1</v>
      </c>
      <c r="P431" s="8">
        <f>F431*30%</f>
        <v>74.114913600000008</v>
      </c>
      <c r="Q431" s="41">
        <f>F431+H431+K431+N431+P431</f>
        <v>620.22242560000007</v>
      </c>
    </row>
    <row r="432" spans="1:17">
      <c r="A432" s="3"/>
      <c r="B432" s="135">
        <v>30205000</v>
      </c>
      <c r="C432" s="263" t="s">
        <v>3775</v>
      </c>
      <c r="D432" s="264"/>
      <c r="E432" s="264"/>
      <c r="F432" s="264"/>
      <c r="G432" s="264"/>
      <c r="H432" s="264"/>
      <c r="I432" s="264"/>
      <c r="J432" s="264"/>
      <c r="K432" s="264"/>
      <c r="L432" s="264"/>
      <c r="M432" s="287"/>
      <c r="N432" s="264"/>
      <c r="O432" s="264"/>
      <c r="P432" s="264"/>
      <c r="Q432" s="265"/>
    </row>
    <row r="433" spans="1:17">
      <c r="A433" s="1" t="s">
        <v>4760</v>
      </c>
      <c r="B433" s="1">
        <v>30205018</v>
      </c>
      <c r="C433" s="3" t="s">
        <v>273</v>
      </c>
      <c r="D433" s="4" t="s">
        <v>3677</v>
      </c>
      <c r="E433" s="7"/>
      <c r="F433" s="8">
        <f>VLOOKUP(D433,'Parâmetro - Portes e Uco'!$A$8:$C$49,3,0)</f>
        <v>146.53493400000002</v>
      </c>
      <c r="G433" s="36">
        <v>1</v>
      </c>
      <c r="H433" s="8">
        <f>VLOOKUP(G433,'Parâmetro - Portes e Uco'!$B$14:$E$41,4,0)</f>
        <v>138.81760000000003</v>
      </c>
      <c r="I433" s="9"/>
      <c r="J433" s="16">
        <v>0</v>
      </c>
      <c r="K433" s="16"/>
      <c r="L433" s="17"/>
      <c r="M433" s="2"/>
      <c r="N433" s="8"/>
      <c r="O433" s="15">
        <v>1</v>
      </c>
      <c r="P433" s="8">
        <f>F433*30%</f>
        <v>43.960480200000006</v>
      </c>
      <c r="Q433" s="41">
        <f t="shared" ref="Q433:Q454" si="14">F433+H433+K433+N433+P433</f>
        <v>329.31301420000005</v>
      </c>
    </row>
    <row r="434" spans="1:17">
      <c r="A434" s="1" t="s">
        <v>4760</v>
      </c>
      <c r="B434" s="1">
        <v>30205026</v>
      </c>
      <c r="C434" s="3" t="s">
        <v>274</v>
      </c>
      <c r="D434" s="4" t="s">
        <v>3674</v>
      </c>
      <c r="E434" s="7"/>
      <c r="F434" s="8">
        <f>VLOOKUP(D434,'Parâmetro - Portes e Uco'!$A$8:$C$49,3,0)</f>
        <v>287.23149000000001</v>
      </c>
      <c r="G434" s="36">
        <v>4</v>
      </c>
      <c r="H434" s="8">
        <f>VLOOKUP(G434,'Parâmetro - Portes e Uco'!$B$14:$E$41,4,0)</f>
        <v>442.14720000000005</v>
      </c>
      <c r="I434" s="9"/>
      <c r="J434" s="16">
        <v>0</v>
      </c>
      <c r="K434" s="16"/>
      <c r="L434" s="17"/>
      <c r="M434" s="2"/>
      <c r="N434" s="8"/>
      <c r="O434" s="15">
        <v>1</v>
      </c>
      <c r="P434" s="8">
        <f>F434*30%</f>
        <v>86.169447000000005</v>
      </c>
      <c r="Q434" s="41">
        <f t="shared" si="14"/>
        <v>815.548137</v>
      </c>
    </row>
    <row r="435" spans="1:17">
      <c r="A435" s="1" t="s">
        <v>4760</v>
      </c>
      <c r="B435" s="1">
        <v>30205034</v>
      </c>
      <c r="C435" s="3" t="s">
        <v>275</v>
      </c>
      <c r="D435" s="4" t="s">
        <v>3682</v>
      </c>
      <c r="E435" s="7"/>
      <c r="F435" s="8">
        <f>VLOOKUP(D435,'Parâmetro - Portes e Uco'!$A$8:$C$49,3,0)</f>
        <v>431.44592399999999</v>
      </c>
      <c r="G435" s="36">
        <v>3</v>
      </c>
      <c r="H435" s="8">
        <f>VLOOKUP(G435,'Parâmetro - Portes e Uco'!$B$14:$E$41,4,0)</f>
        <v>299.05779999999999</v>
      </c>
      <c r="I435" s="9"/>
      <c r="J435" s="16">
        <v>0</v>
      </c>
      <c r="K435" s="16"/>
      <c r="L435" s="17"/>
      <c r="M435" s="2"/>
      <c r="N435" s="8"/>
      <c r="O435" s="15">
        <v>1</v>
      </c>
      <c r="P435" s="8">
        <f>F435*30%</f>
        <v>129.43377719999998</v>
      </c>
      <c r="Q435" s="41">
        <f t="shared" si="14"/>
        <v>859.93750119999993</v>
      </c>
    </row>
    <row r="436" spans="1:17">
      <c r="A436" s="1" t="s">
        <v>4760</v>
      </c>
      <c r="B436" s="1">
        <v>30205042</v>
      </c>
      <c r="C436" s="3" t="s">
        <v>276</v>
      </c>
      <c r="D436" s="4" t="s">
        <v>3674</v>
      </c>
      <c r="E436" s="7"/>
      <c r="F436" s="8">
        <f>VLOOKUP(D436,'Parâmetro - Portes e Uco'!$A$8:$C$49,3,0)</f>
        <v>287.23149000000001</v>
      </c>
      <c r="G436" s="36">
        <v>2</v>
      </c>
      <c r="H436" s="8">
        <f>VLOOKUP(G436,'Parâmetro - Portes e Uco'!$B$14:$E$41,4,0)</f>
        <v>203.1808</v>
      </c>
      <c r="I436" s="9"/>
      <c r="J436" s="16">
        <v>0</v>
      </c>
      <c r="K436" s="16"/>
      <c r="L436" s="17"/>
      <c r="M436" s="2"/>
      <c r="N436" s="8"/>
      <c r="O436" s="15">
        <v>0</v>
      </c>
      <c r="P436" s="15"/>
      <c r="Q436" s="41">
        <f t="shared" si="14"/>
        <v>490.41228999999998</v>
      </c>
    </row>
    <row r="437" spans="1:17">
      <c r="A437" s="1" t="s">
        <v>4760</v>
      </c>
      <c r="B437" s="1">
        <v>30205050</v>
      </c>
      <c r="C437" s="3" t="s">
        <v>278</v>
      </c>
      <c r="D437" s="4" t="s">
        <v>3674</v>
      </c>
      <c r="E437" s="7"/>
      <c r="F437" s="8">
        <f>VLOOKUP(D437,'Parâmetro - Portes e Uco'!$A$8:$C$49,3,0)</f>
        <v>287.23149000000001</v>
      </c>
      <c r="G437" s="36">
        <v>2</v>
      </c>
      <c r="H437" s="8">
        <f>VLOOKUP(G437,'Parâmetro - Portes e Uco'!$B$14:$E$41,4,0)</f>
        <v>203.1808</v>
      </c>
      <c r="I437" s="9"/>
      <c r="J437" s="16">
        <v>0</v>
      </c>
      <c r="K437" s="16"/>
      <c r="L437" s="17"/>
      <c r="M437" s="2"/>
      <c r="N437" s="8"/>
      <c r="O437" s="15">
        <v>1</v>
      </c>
      <c r="P437" s="8">
        <f>F437*30%</f>
        <v>86.169447000000005</v>
      </c>
      <c r="Q437" s="41">
        <f t="shared" si="14"/>
        <v>576.58173699999998</v>
      </c>
    </row>
    <row r="438" spans="1:17">
      <c r="A438" s="1" t="s">
        <v>4760</v>
      </c>
      <c r="B438" s="1">
        <v>30205069</v>
      </c>
      <c r="C438" s="3" t="s">
        <v>279</v>
      </c>
      <c r="D438" s="4" t="s">
        <v>3674</v>
      </c>
      <c r="E438" s="7"/>
      <c r="F438" s="8">
        <f>VLOOKUP(D438,'Parâmetro - Portes e Uco'!$A$8:$C$49,3,0)</f>
        <v>287.23149000000001</v>
      </c>
      <c r="G438" s="36">
        <v>3</v>
      </c>
      <c r="H438" s="8">
        <f>VLOOKUP(G438,'Parâmetro - Portes e Uco'!$B$14:$E$41,4,0)</f>
        <v>299.05779999999999</v>
      </c>
      <c r="I438" s="9"/>
      <c r="J438" s="16">
        <v>0</v>
      </c>
      <c r="K438" s="16"/>
      <c r="L438" s="17"/>
      <c r="M438" s="2"/>
      <c r="N438" s="8"/>
      <c r="O438" s="15">
        <v>1</v>
      </c>
      <c r="P438" s="8">
        <f>F438*30%</f>
        <v>86.169447000000005</v>
      </c>
      <c r="Q438" s="41">
        <f t="shared" si="14"/>
        <v>672.45873699999993</v>
      </c>
    </row>
    <row r="439" spans="1:17">
      <c r="A439" s="1" t="s">
        <v>4760</v>
      </c>
      <c r="B439" s="1">
        <v>30205077</v>
      </c>
      <c r="C439" s="3" t="s">
        <v>280</v>
      </c>
      <c r="D439" s="4" t="s">
        <v>3677</v>
      </c>
      <c r="E439" s="7"/>
      <c r="F439" s="8">
        <f>VLOOKUP(D439,'Parâmetro - Portes e Uco'!$A$8:$C$49,3,0)</f>
        <v>146.53493400000002</v>
      </c>
      <c r="G439" s="36">
        <v>2</v>
      </c>
      <c r="H439" s="8">
        <f>VLOOKUP(G439,'Parâmetro - Portes e Uco'!$B$14:$E$41,4,0)</f>
        <v>203.1808</v>
      </c>
      <c r="I439" s="9"/>
      <c r="J439" s="16">
        <v>0</v>
      </c>
      <c r="K439" s="16"/>
      <c r="L439" s="17"/>
      <c r="M439" s="2"/>
      <c r="N439" s="8"/>
      <c r="O439" s="15">
        <v>1</v>
      </c>
      <c r="P439" s="8">
        <f>F439*30%</f>
        <v>43.960480200000006</v>
      </c>
      <c r="Q439" s="41">
        <f t="shared" si="14"/>
        <v>393.6762142</v>
      </c>
    </row>
    <row r="440" spans="1:17">
      <c r="A440" s="1" t="s">
        <v>4760</v>
      </c>
      <c r="B440" s="1">
        <v>30205085</v>
      </c>
      <c r="C440" s="3" t="s">
        <v>281</v>
      </c>
      <c r="D440" s="4" t="s">
        <v>3678</v>
      </c>
      <c r="E440" s="7"/>
      <c r="F440" s="8">
        <f>VLOOKUP(D440,'Parâmetro - Portes e Uco'!$A$8:$C$49,3,0)</f>
        <v>40.348854000000003</v>
      </c>
      <c r="G440" s="36"/>
      <c r="H440" s="15"/>
      <c r="I440" s="9"/>
      <c r="J440" s="16">
        <v>0</v>
      </c>
      <c r="K440" s="16"/>
      <c r="L440" s="17"/>
      <c r="M440" s="2"/>
      <c r="N440" s="8"/>
      <c r="O440" s="15">
        <v>0</v>
      </c>
      <c r="P440" s="15"/>
      <c r="Q440" s="41">
        <f t="shared" si="14"/>
        <v>40.348854000000003</v>
      </c>
    </row>
    <row r="441" spans="1:17">
      <c r="A441" s="1" t="s">
        <v>4760</v>
      </c>
      <c r="B441" s="1">
        <v>30205093</v>
      </c>
      <c r="C441" s="3" t="s">
        <v>282</v>
      </c>
      <c r="D441" s="4" t="s">
        <v>3677</v>
      </c>
      <c r="E441" s="7"/>
      <c r="F441" s="8">
        <f>VLOOKUP(D441,'Parâmetro - Portes e Uco'!$A$8:$C$49,3,0)</f>
        <v>146.53493400000002</v>
      </c>
      <c r="G441" s="36"/>
      <c r="H441" s="15"/>
      <c r="I441" s="9"/>
      <c r="J441" s="16">
        <v>0</v>
      </c>
      <c r="K441" s="16"/>
      <c r="L441" s="17"/>
      <c r="M441" s="2"/>
      <c r="N441" s="8"/>
      <c r="O441" s="15">
        <v>0</v>
      </c>
      <c r="P441" s="15"/>
      <c r="Q441" s="41">
        <f t="shared" si="14"/>
        <v>146.53493400000002</v>
      </c>
    </row>
    <row r="442" spans="1:17" ht="22.5">
      <c r="A442" s="1" t="s">
        <v>4760</v>
      </c>
      <c r="B442" s="1">
        <v>30205107</v>
      </c>
      <c r="C442" s="3" t="s">
        <v>283</v>
      </c>
      <c r="D442" s="4" t="s">
        <v>3676</v>
      </c>
      <c r="E442" s="7"/>
      <c r="F442" s="8">
        <f>VLOOKUP(D442,'Parâmetro - Portes e Uco'!$A$8:$C$49,3,0)</f>
        <v>199.76720399999999</v>
      </c>
      <c r="G442" s="36">
        <v>1</v>
      </c>
      <c r="H442" s="8">
        <f>VLOOKUP(G442,'Parâmetro - Portes e Uco'!$B$14:$E$41,4,0)</f>
        <v>138.81760000000003</v>
      </c>
      <c r="I442" s="9"/>
      <c r="J442" s="16">
        <v>0</v>
      </c>
      <c r="K442" s="16"/>
      <c r="L442" s="17"/>
      <c r="M442" s="2"/>
      <c r="N442" s="8"/>
      <c r="O442" s="15">
        <v>0</v>
      </c>
      <c r="P442" s="15"/>
      <c r="Q442" s="41">
        <f t="shared" si="14"/>
        <v>338.58480400000002</v>
      </c>
    </row>
    <row r="443" spans="1:17">
      <c r="A443" s="1" t="s">
        <v>4760</v>
      </c>
      <c r="B443" s="1">
        <v>30205115</v>
      </c>
      <c r="C443" s="3" t="s">
        <v>284</v>
      </c>
      <c r="D443" s="4" t="s">
        <v>3683</v>
      </c>
      <c r="E443" s="7"/>
      <c r="F443" s="8">
        <f>VLOOKUP(D443,'Parâmetro - Portes e Uco'!$A$8:$C$49,3,0)</f>
        <v>218.68392</v>
      </c>
      <c r="G443" s="36">
        <v>3</v>
      </c>
      <c r="H443" s="8">
        <f>VLOOKUP(G443,'Parâmetro - Portes e Uco'!$B$14:$E$41,4,0)</f>
        <v>299.05779999999999</v>
      </c>
      <c r="I443" s="9"/>
      <c r="J443" s="16">
        <v>0</v>
      </c>
      <c r="K443" s="16"/>
      <c r="L443" s="17"/>
      <c r="M443" s="2"/>
      <c r="N443" s="8"/>
      <c r="O443" s="15">
        <v>1</v>
      </c>
      <c r="P443" s="8">
        <f>F443*30%</f>
        <v>65.605176</v>
      </c>
      <c r="Q443" s="41">
        <f t="shared" si="14"/>
        <v>583.34689600000002</v>
      </c>
    </row>
    <row r="444" spans="1:17">
      <c r="A444" s="1" t="s">
        <v>4760</v>
      </c>
      <c r="B444" s="1">
        <v>30205140</v>
      </c>
      <c r="C444" s="3" t="s">
        <v>285</v>
      </c>
      <c r="D444" s="4" t="s">
        <v>3700</v>
      </c>
      <c r="E444" s="7"/>
      <c r="F444" s="8">
        <f>VLOOKUP(D444,'Parâmetro - Portes e Uco'!$A$8:$C$49,3,0)</f>
        <v>1121.7389820000001</v>
      </c>
      <c r="G444" s="36">
        <v>5</v>
      </c>
      <c r="H444" s="8">
        <f>VLOOKUP(G444,'Parâmetro - Portes e Uco'!$B$14:$E$41,4,0)</f>
        <v>683.93320000000006</v>
      </c>
      <c r="I444" s="9"/>
      <c r="J444" s="16">
        <v>0</v>
      </c>
      <c r="K444" s="16"/>
      <c r="L444" s="17"/>
      <c r="M444" s="2"/>
      <c r="N444" s="8"/>
      <c r="O444" s="15">
        <v>3</v>
      </c>
      <c r="P444" s="39">
        <f>(F444*30%)+(F444*20%)+(F444*20%)</f>
        <v>785.21728740000003</v>
      </c>
      <c r="Q444" s="41">
        <f t="shared" si="14"/>
        <v>2590.8894694000001</v>
      </c>
    </row>
    <row r="445" spans="1:17">
      <c r="A445" s="1" t="s">
        <v>4760</v>
      </c>
      <c r="B445" s="1">
        <v>30205158</v>
      </c>
      <c r="C445" s="3" t="s">
        <v>286</v>
      </c>
      <c r="D445" s="4" t="s">
        <v>3701</v>
      </c>
      <c r="E445" s="7"/>
      <c r="F445" s="8">
        <f>VLOOKUP(D445,'Parâmetro - Portes e Uco'!$A$8:$C$49,3,0)</f>
        <v>1591.0090559999999</v>
      </c>
      <c r="G445" s="36">
        <v>7</v>
      </c>
      <c r="H445" s="8">
        <f>VLOOKUP(G445,'Parâmetro - Portes e Uco'!$B$14:$E$41,4,0)</f>
        <v>1357.8812</v>
      </c>
      <c r="I445" s="9"/>
      <c r="J445" s="16">
        <v>0</v>
      </c>
      <c r="K445" s="16"/>
      <c r="L445" s="17"/>
      <c r="M445" s="2"/>
      <c r="N445" s="8"/>
      <c r="O445" s="15">
        <v>3</v>
      </c>
      <c r="P445" s="39">
        <f>(F445*30%)+(F445*20%)+(F445*20%)</f>
        <v>1113.7063392</v>
      </c>
      <c r="Q445" s="41">
        <f t="shared" si="14"/>
        <v>4062.5965951999997</v>
      </c>
    </row>
    <row r="446" spans="1:17">
      <c r="A446" s="1" t="s">
        <v>4760</v>
      </c>
      <c r="B446" s="1">
        <v>30205166</v>
      </c>
      <c r="C446" s="3" t="s">
        <v>287</v>
      </c>
      <c r="D446" s="4" t="s">
        <v>3688</v>
      </c>
      <c r="E446" s="7"/>
      <c r="F446" s="8">
        <f>VLOOKUP(D446,'Parâmetro - Portes e Uco'!$A$8:$C$49,3,0)</f>
        <v>868.77663600000005</v>
      </c>
      <c r="G446" s="36">
        <v>5</v>
      </c>
      <c r="H446" s="8">
        <f>VLOOKUP(G446,'Parâmetro - Portes e Uco'!$B$14:$E$41,4,0)</f>
        <v>683.93320000000006</v>
      </c>
      <c r="I446" s="9"/>
      <c r="J446" s="16">
        <v>0</v>
      </c>
      <c r="K446" s="16"/>
      <c r="L446" s="17"/>
      <c r="M446" s="2"/>
      <c r="N446" s="8"/>
      <c r="O446" s="15">
        <v>3</v>
      </c>
      <c r="P446" s="39">
        <f>(F446*30%)+(F446*20%)+(F446*20%)</f>
        <v>608.14364520000004</v>
      </c>
      <c r="Q446" s="41">
        <f t="shared" si="14"/>
        <v>2160.8534811999998</v>
      </c>
    </row>
    <row r="447" spans="1:17">
      <c r="A447" s="1" t="s">
        <v>4760</v>
      </c>
      <c r="B447" s="1">
        <v>30205174</v>
      </c>
      <c r="C447" s="3" t="s">
        <v>288</v>
      </c>
      <c r="D447" s="4" t="s">
        <v>3685</v>
      </c>
      <c r="E447" s="7"/>
      <c r="F447" s="8">
        <f>VLOOKUP(D447,'Parâmetro - Portes e Uco'!$A$8:$C$49,3,0)</f>
        <v>564.99534000000006</v>
      </c>
      <c r="G447" s="36">
        <v>4</v>
      </c>
      <c r="H447" s="8">
        <f>VLOOKUP(G447,'Parâmetro - Portes e Uco'!$B$14:$E$41,4,0)</f>
        <v>442.14720000000005</v>
      </c>
      <c r="I447" s="9"/>
      <c r="J447" s="16">
        <v>0</v>
      </c>
      <c r="K447" s="16"/>
      <c r="L447" s="17"/>
      <c r="M447" s="2"/>
      <c r="N447" s="8"/>
      <c r="O447" s="15">
        <v>2</v>
      </c>
      <c r="P447" s="8">
        <f>(F447*30%)+(F447*20%)</f>
        <v>282.49767000000003</v>
      </c>
      <c r="Q447" s="41">
        <f t="shared" si="14"/>
        <v>1289.64021</v>
      </c>
    </row>
    <row r="448" spans="1:17" ht="22.5">
      <c r="A448" s="1" t="s">
        <v>4760</v>
      </c>
      <c r="B448" s="1">
        <v>30205182</v>
      </c>
      <c r="C448" s="3" t="s">
        <v>289</v>
      </c>
      <c r="D448" s="4" t="s">
        <v>3687</v>
      </c>
      <c r="E448" s="7"/>
      <c r="F448" s="8">
        <f>VLOOKUP(D448,'Parâmetro - Portes e Uco'!$A$8:$C$49,3,0)</f>
        <v>678.47707200000002</v>
      </c>
      <c r="G448" s="36">
        <v>6</v>
      </c>
      <c r="H448" s="8">
        <f>VLOOKUP(G448,'Parâmetro - Portes e Uco'!$B$14:$E$41,4,0)</f>
        <v>954.3922</v>
      </c>
      <c r="I448" s="9"/>
      <c r="J448" s="16">
        <v>0</v>
      </c>
      <c r="K448" s="16"/>
      <c r="L448" s="17"/>
      <c r="M448" s="2"/>
      <c r="N448" s="8"/>
      <c r="O448" s="15">
        <v>3</v>
      </c>
      <c r="P448" s="39">
        <f>(F448*30%)+(F448*20%)+(F448*20%)</f>
        <v>474.93395040000001</v>
      </c>
      <c r="Q448" s="41">
        <f t="shared" si="14"/>
        <v>2107.8032223999999</v>
      </c>
    </row>
    <row r="449" spans="1:17">
      <c r="A449" s="1" t="s">
        <v>4760</v>
      </c>
      <c r="B449" s="1">
        <v>30205190</v>
      </c>
      <c r="C449" s="3" t="s">
        <v>290</v>
      </c>
      <c r="D449" s="4" t="s">
        <v>3688</v>
      </c>
      <c r="E449" s="7"/>
      <c r="F449" s="8">
        <f>VLOOKUP(D449,'Parâmetro - Portes e Uco'!$A$8:$C$49,3,0)</f>
        <v>868.77663600000005</v>
      </c>
      <c r="G449" s="36">
        <v>6</v>
      </c>
      <c r="H449" s="8">
        <f>VLOOKUP(G449,'Parâmetro - Portes e Uco'!$B$14:$E$41,4,0)</f>
        <v>954.3922</v>
      </c>
      <c r="I449" s="9"/>
      <c r="J449" s="16">
        <v>0</v>
      </c>
      <c r="K449" s="16"/>
      <c r="L449" s="17"/>
      <c r="M449" s="2"/>
      <c r="N449" s="8"/>
      <c r="O449" s="15">
        <v>3</v>
      </c>
      <c r="P449" s="39">
        <f>(F449*30%)+(F449*20%)+(F449*20%)</f>
        <v>608.14364520000004</v>
      </c>
      <c r="Q449" s="41">
        <f t="shared" si="14"/>
        <v>2431.3124812000001</v>
      </c>
    </row>
    <row r="450" spans="1:17">
      <c r="A450" s="1" t="s">
        <v>4760</v>
      </c>
      <c r="B450" s="1">
        <v>30205204</v>
      </c>
      <c r="C450" s="3" t="s">
        <v>291</v>
      </c>
      <c r="D450" s="4" t="s">
        <v>3700</v>
      </c>
      <c r="E450" s="7"/>
      <c r="F450" s="8">
        <f>VLOOKUP(D450,'Parâmetro - Portes e Uco'!$A$8:$C$49,3,0)</f>
        <v>1121.7389820000001</v>
      </c>
      <c r="G450" s="36">
        <v>5</v>
      </c>
      <c r="H450" s="8">
        <f>VLOOKUP(G450,'Parâmetro - Portes e Uco'!$B$14:$E$41,4,0)</f>
        <v>683.93320000000006</v>
      </c>
      <c r="I450" s="9"/>
      <c r="J450" s="16">
        <v>0</v>
      </c>
      <c r="K450" s="16"/>
      <c r="L450" s="17"/>
      <c r="M450" s="2"/>
      <c r="N450" s="8"/>
      <c r="O450" s="15">
        <v>3</v>
      </c>
      <c r="P450" s="39">
        <f>(F450*30%)+(F450*20%)+(F450*20%)</f>
        <v>785.21728740000003</v>
      </c>
      <c r="Q450" s="41">
        <f t="shared" si="14"/>
        <v>2590.8894694000001</v>
      </c>
    </row>
    <row r="451" spans="1:17">
      <c r="A451" s="1" t="s">
        <v>4760</v>
      </c>
      <c r="B451" s="1">
        <v>30205212</v>
      </c>
      <c r="C451" s="3" t="s">
        <v>292</v>
      </c>
      <c r="D451" s="4" t="s">
        <v>3674</v>
      </c>
      <c r="E451" s="7"/>
      <c r="F451" s="8">
        <f>VLOOKUP(D451,'Parâmetro - Portes e Uco'!$A$8:$C$49,3,0)</f>
        <v>287.23149000000001</v>
      </c>
      <c r="G451" s="36">
        <v>5</v>
      </c>
      <c r="H451" s="8">
        <f>VLOOKUP(G451,'Parâmetro - Portes e Uco'!$B$14:$E$41,4,0)</f>
        <v>683.93320000000006</v>
      </c>
      <c r="I451" s="9"/>
      <c r="J451" s="16">
        <v>0</v>
      </c>
      <c r="K451" s="16"/>
      <c r="L451" s="17"/>
      <c r="M451" s="2"/>
      <c r="N451" s="8"/>
      <c r="O451" s="15">
        <v>1</v>
      </c>
      <c r="P451" s="8">
        <f>F451*30%</f>
        <v>86.169447000000005</v>
      </c>
      <c r="Q451" s="41">
        <f t="shared" si="14"/>
        <v>1057.3341370000001</v>
      </c>
    </row>
    <row r="452" spans="1:17">
      <c r="A452" s="1" t="s">
        <v>4760</v>
      </c>
      <c r="B452" s="1">
        <v>30205239</v>
      </c>
      <c r="C452" s="3" t="s">
        <v>293</v>
      </c>
      <c r="D452" s="4" t="s">
        <v>3685</v>
      </c>
      <c r="E452" s="7"/>
      <c r="F452" s="8">
        <f>VLOOKUP(D452,'Parâmetro - Portes e Uco'!$A$8:$C$49,3,0)</f>
        <v>564.99534000000006</v>
      </c>
      <c r="G452" s="36">
        <v>4</v>
      </c>
      <c r="H452" s="8">
        <f>VLOOKUP(G452,'Parâmetro - Portes e Uco'!$B$14:$E$41,4,0)</f>
        <v>442.14720000000005</v>
      </c>
      <c r="I452" s="9"/>
      <c r="J452" s="16">
        <v>0</v>
      </c>
      <c r="K452" s="16"/>
      <c r="L452" s="17"/>
      <c r="M452" s="2"/>
      <c r="N452" s="8"/>
      <c r="O452" s="15">
        <v>1</v>
      </c>
      <c r="P452" s="8">
        <f>F452*30%</f>
        <v>169.49860200000001</v>
      </c>
      <c r="Q452" s="41">
        <f t="shared" si="14"/>
        <v>1176.6411419999999</v>
      </c>
    </row>
    <row r="453" spans="1:17">
      <c r="A453" s="1" t="s">
        <v>4760</v>
      </c>
      <c r="B453" s="1">
        <v>30205247</v>
      </c>
      <c r="C453" s="3" t="s">
        <v>294</v>
      </c>
      <c r="D453" s="4" t="s">
        <v>3691</v>
      </c>
      <c r="E453" s="7"/>
      <c r="F453" s="8">
        <f>VLOOKUP(D453,'Parâmetro - Portes e Uco'!$A$8:$C$49,3,0)</f>
        <v>721.04432400000007</v>
      </c>
      <c r="G453" s="36">
        <v>5</v>
      </c>
      <c r="H453" s="8">
        <f>VLOOKUP(G453,'Parâmetro - Portes e Uco'!$B$14:$E$41,4,0)</f>
        <v>683.93320000000006</v>
      </c>
      <c r="I453" s="9"/>
      <c r="J453" s="16">
        <v>0</v>
      </c>
      <c r="K453" s="16"/>
      <c r="L453" s="17"/>
      <c r="M453" s="2"/>
      <c r="N453" s="8"/>
      <c r="O453" s="15">
        <v>1</v>
      </c>
      <c r="P453" s="8">
        <f>F453*30%</f>
        <v>216.31329720000002</v>
      </c>
      <c r="Q453" s="41">
        <f t="shared" si="14"/>
        <v>1621.2908212000002</v>
      </c>
    </row>
    <row r="454" spans="1:17">
      <c r="A454" s="1" t="s">
        <v>4760</v>
      </c>
      <c r="B454" s="1">
        <v>30205271</v>
      </c>
      <c r="C454" s="3" t="s">
        <v>277</v>
      </c>
      <c r="D454" s="4" t="s">
        <v>3699</v>
      </c>
      <c r="E454" s="7"/>
      <c r="F454" s="8">
        <f>VLOOKUP(D454,'Parâmetro - Portes e Uco'!$A$8:$C$49,3,0)</f>
        <v>365.25598200000002</v>
      </c>
      <c r="G454" s="36">
        <v>3</v>
      </c>
      <c r="H454" s="8">
        <f>VLOOKUP(G454,'Parâmetro - Portes e Uco'!$B$14:$E$41,4,0)</f>
        <v>299.05779999999999</v>
      </c>
      <c r="I454" s="9"/>
      <c r="J454" s="16">
        <v>0</v>
      </c>
      <c r="K454" s="16"/>
      <c r="L454" s="17"/>
      <c r="M454" s="2"/>
      <c r="N454" s="8"/>
      <c r="O454" s="15">
        <v>0</v>
      </c>
      <c r="P454" s="15"/>
      <c r="Q454" s="41">
        <f t="shared" si="14"/>
        <v>664.31378199999995</v>
      </c>
    </row>
    <row r="455" spans="1:17">
      <c r="A455" s="3"/>
      <c r="B455" s="135">
        <v>30206006</v>
      </c>
      <c r="C455" s="263" t="s">
        <v>3776</v>
      </c>
      <c r="D455" s="264"/>
      <c r="E455" s="264"/>
      <c r="F455" s="264"/>
      <c r="G455" s="264"/>
      <c r="H455" s="264"/>
      <c r="I455" s="264"/>
      <c r="J455" s="264"/>
      <c r="K455" s="264"/>
      <c r="L455" s="264"/>
      <c r="M455" s="287"/>
      <c r="N455" s="264"/>
      <c r="O455" s="264"/>
      <c r="P455" s="264"/>
      <c r="Q455" s="265"/>
    </row>
    <row r="456" spans="1:17">
      <c r="A456" s="1" t="s">
        <v>4760</v>
      </c>
      <c r="B456" s="1">
        <v>30206014</v>
      </c>
      <c r="C456" s="3" t="s">
        <v>295</v>
      </c>
      <c r="D456" s="4" t="s">
        <v>3675</v>
      </c>
      <c r="E456" s="7"/>
      <c r="F456" s="8">
        <f>VLOOKUP(D456,'Parâmetro - Portes e Uco'!$A$8:$C$49,3,0)</f>
        <v>247.04971200000003</v>
      </c>
      <c r="G456" s="36">
        <v>3</v>
      </c>
      <c r="H456" s="8">
        <f>VLOOKUP(G456,'Parâmetro - Portes e Uco'!$B$14:$E$41,4,0)</f>
        <v>299.05779999999999</v>
      </c>
      <c r="I456" s="9"/>
      <c r="J456" s="16">
        <v>0</v>
      </c>
      <c r="K456" s="16"/>
      <c r="L456" s="17"/>
      <c r="M456" s="2"/>
      <c r="N456" s="8"/>
      <c r="O456" s="15">
        <v>1</v>
      </c>
      <c r="P456" s="8">
        <f>F456*30%</f>
        <v>74.114913600000008</v>
      </c>
      <c r="Q456" s="41">
        <f t="shared" ref="Q456:Q478" si="15">F456+H456+K456+N456+P456</f>
        <v>620.22242560000007</v>
      </c>
    </row>
    <row r="457" spans="1:17">
      <c r="A457" s="1" t="s">
        <v>4760</v>
      </c>
      <c r="B457" s="1">
        <v>30206022</v>
      </c>
      <c r="C457" s="3" t="s">
        <v>296</v>
      </c>
      <c r="D457" s="4" t="s">
        <v>3689</v>
      </c>
      <c r="E457" s="7"/>
      <c r="F457" s="8">
        <f>VLOOKUP(D457,'Parâmetro - Portes e Uco'!$A$8:$C$49,3,0)</f>
        <v>332.147088</v>
      </c>
      <c r="G457" s="36">
        <v>3</v>
      </c>
      <c r="H457" s="8">
        <f>VLOOKUP(G457,'Parâmetro - Portes e Uco'!$B$14:$E$41,4,0)</f>
        <v>299.05779999999999</v>
      </c>
      <c r="I457" s="9"/>
      <c r="J457" s="16">
        <v>0</v>
      </c>
      <c r="K457" s="16"/>
      <c r="L457" s="17"/>
      <c r="M457" s="2"/>
      <c r="N457" s="8"/>
      <c r="O457" s="15">
        <v>1</v>
      </c>
      <c r="P457" s="8">
        <f>F457*30%</f>
        <v>99.64412639999999</v>
      </c>
      <c r="Q457" s="41">
        <f t="shared" si="15"/>
        <v>730.84901439999999</v>
      </c>
    </row>
    <row r="458" spans="1:17">
      <c r="A458" s="1" t="s">
        <v>4760</v>
      </c>
      <c r="B458" s="1">
        <v>30206030</v>
      </c>
      <c r="C458" s="3" t="s">
        <v>297</v>
      </c>
      <c r="D458" s="4" t="s">
        <v>3695</v>
      </c>
      <c r="E458" s="7"/>
      <c r="F458" s="8">
        <f>VLOOKUP(D458,'Parâmetro - Portes e Uco'!$A$8:$C$49,3,0)</f>
        <v>609.92950200000007</v>
      </c>
      <c r="G458" s="36">
        <v>4</v>
      </c>
      <c r="H458" s="8">
        <f>VLOOKUP(G458,'Parâmetro - Portes e Uco'!$B$14:$E$41,4,0)</f>
        <v>442.14720000000005</v>
      </c>
      <c r="I458" s="9"/>
      <c r="J458" s="16">
        <v>0</v>
      </c>
      <c r="K458" s="16"/>
      <c r="L458" s="17"/>
      <c r="M458" s="2"/>
      <c r="N458" s="8"/>
      <c r="O458" s="15">
        <v>1</v>
      </c>
      <c r="P458" s="8">
        <f>F458*30%</f>
        <v>182.97885060000002</v>
      </c>
      <c r="Q458" s="41">
        <f t="shared" si="15"/>
        <v>1235.0555526000001</v>
      </c>
    </row>
    <row r="459" spans="1:17" ht="22.5">
      <c r="A459" s="1" t="s">
        <v>4760</v>
      </c>
      <c r="B459" s="1">
        <v>30206049</v>
      </c>
      <c r="C459" s="3" t="s">
        <v>298</v>
      </c>
      <c r="D459" s="4" t="s">
        <v>3695</v>
      </c>
      <c r="E459" s="7"/>
      <c r="F459" s="8">
        <f>VLOOKUP(D459,'Parâmetro - Portes e Uco'!$A$8:$C$49,3,0)</f>
        <v>609.92950200000007</v>
      </c>
      <c r="G459" s="36">
        <v>6</v>
      </c>
      <c r="H459" s="8">
        <f>VLOOKUP(G459,'Parâmetro - Portes e Uco'!$B$14:$E$41,4,0)</f>
        <v>954.3922</v>
      </c>
      <c r="I459" s="9"/>
      <c r="J459" s="16">
        <v>0</v>
      </c>
      <c r="K459" s="16"/>
      <c r="L459" s="17"/>
      <c r="M459" s="2"/>
      <c r="N459" s="8"/>
      <c r="O459" s="15">
        <v>2</v>
      </c>
      <c r="P459" s="8">
        <f>(F459*30%)+(F459*20%)</f>
        <v>304.96475100000004</v>
      </c>
      <c r="Q459" s="41">
        <f t="shared" si="15"/>
        <v>1869.2864530000002</v>
      </c>
    </row>
    <row r="460" spans="1:17">
      <c r="A460" s="1" t="s">
        <v>4760</v>
      </c>
      <c r="B460" s="1">
        <v>30206065</v>
      </c>
      <c r="C460" s="3" t="s">
        <v>299</v>
      </c>
      <c r="D460" s="4" t="s">
        <v>3689</v>
      </c>
      <c r="E460" s="7"/>
      <c r="F460" s="8">
        <f>VLOOKUP(D460,'Parâmetro - Portes e Uco'!$A$8:$C$49,3,0)</f>
        <v>332.147088</v>
      </c>
      <c r="G460" s="36">
        <v>4</v>
      </c>
      <c r="H460" s="8">
        <f>VLOOKUP(G460,'Parâmetro - Portes e Uco'!$B$14:$E$41,4,0)</f>
        <v>442.14720000000005</v>
      </c>
      <c r="I460" s="9"/>
      <c r="J460" s="16">
        <v>0</v>
      </c>
      <c r="K460" s="16"/>
      <c r="L460" s="17"/>
      <c r="M460" s="2"/>
      <c r="N460" s="8"/>
      <c r="O460" s="15">
        <v>1</v>
      </c>
      <c r="P460" s="8">
        <f>F460*30%</f>
        <v>99.64412639999999</v>
      </c>
      <c r="Q460" s="41">
        <f t="shared" si="15"/>
        <v>873.93841440000006</v>
      </c>
    </row>
    <row r="461" spans="1:17">
      <c r="A461" s="1" t="s">
        <v>4760</v>
      </c>
      <c r="B461" s="1">
        <v>30206103</v>
      </c>
      <c r="C461" s="3" t="s">
        <v>300</v>
      </c>
      <c r="D461" s="4" t="s">
        <v>3683</v>
      </c>
      <c r="E461" s="7"/>
      <c r="F461" s="8">
        <f>VLOOKUP(D461,'Parâmetro - Portes e Uco'!$A$8:$C$49,3,0)</f>
        <v>218.68392</v>
      </c>
      <c r="G461" s="36">
        <v>1</v>
      </c>
      <c r="H461" s="8">
        <f>VLOOKUP(G461,'Parâmetro - Portes e Uco'!$B$14:$E$41,4,0)</f>
        <v>138.81760000000003</v>
      </c>
      <c r="I461" s="9"/>
      <c r="J461" s="16">
        <v>0</v>
      </c>
      <c r="K461" s="16"/>
      <c r="L461" s="17"/>
      <c r="M461" s="2"/>
      <c r="N461" s="8"/>
      <c r="O461" s="15">
        <v>1</v>
      </c>
      <c r="P461" s="8">
        <f>F461*30%</f>
        <v>65.605176</v>
      </c>
      <c r="Q461" s="41">
        <f t="shared" si="15"/>
        <v>423.10669600000006</v>
      </c>
    </row>
    <row r="462" spans="1:17">
      <c r="A462" s="1" t="s">
        <v>4760</v>
      </c>
      <c r="B462" s="1">
        <v>30206120</v>
      </c>
      <c r="C462" s="3" t="s">
        <v>301</v>
      </c>
      <c r="D462" s="4" t="s">
        <v>3688</v>
      </c>
      <c r="E462" s="7"/>
      <c r="F462" s="8">
        <f>VLOOKUP(D462,'Parâmetro - Portes e Uco'!$A$8:$C$49,3,0)</f>
        <v>868.77663600000005</v>
      </c>
      <c r="G462" s="36">
        <v>5</v>
      </c>
      <c r="H462" s="8">
        <f>VLOOKUP(G462,'Parâmetro - Portes e Uco'!$B$14:$E$41,4,0)</f>
        <v>683.93320000000006</v>
      </c>
      <c r="I462" s="9"/>
      <c r="J462" s="16">
        <v>0</v>
      </c>
      <c r="K462" s="16"/>
      <c r="L462" s="17"/>
      <c r="M462" s="2"/>
      <c r="N462" s="8"/>
      <c r="O462" s="15">
        <v>3</v>
      </c>
      <c r="P462" s="39">
        <f>(F462*30%)+(F462*20%)+(F462*20%)</f>
        <v>608.14364520000004</v>
      </c>
      <c r="Q462" s="41">
        <f t="shared" si="15"/>
        <v>2160.8534811999998</v>
      </c>
    </row>
    <row r="463" spans="1:17">
      <c r="A463" s="1" t="s">
        <v>4760</v>
      </c>
      <c r="B463" s="1">
        <v>30206138</v>
      </c>
      <c r="C463" s="3" t="s">
        <v>302</v>
      </c>
      <c r="D463" s="4" t="s">
        <v>3700</v>
      </c>
      <c r="E463" s="7"/>
      <c r="F463" s="8">
        <f>VLOOKUP(D463,'Parâmetro - Portes e Uco'!$A$8:$C$49,3,0)</f>
        <v>1121.7389820000001</v>
      </c>
      <c r="G463" s="36">
        <v>5</v>
      </c>
      <c r="H463" s="8">
        <f>VLOOKUP(G463,'Parâmetro - Portes e Uco'!$B$14:$E$41,4,0)</f>
        <v>683.93320000000006</v>
      </c>
      <c r="I463" s="9"/>
      <c r="J463" s="16">
        <v>0</v>
      </c>
      <c r="K463" s="16"/>
      <c r="L463" s="17"/>
      <c r="M463" s="2"/>
      <c r="N463" s="8"/>
      <c r="O463" s="15">
        <v>2</v>
      </c>
      <c r="P463" s="8">
        <f>(F463*30%)+(F463*20%)</f>
        <v>560.86949100000004</v>
      </c>
      <c r="Q463" s="41">
        <f t="shared" si="15"/>
        <v>2366.5416730000002</v>
      </c>
    </row>
    <row r="464" spans="1:17">
      <c r="A464" s="1" t="s">
        <v>4760</v>
      </c>
      <c r="B464" s="1">
        <v>30206170</v>
      </c>
      <c r="C464" s="3" t="s">
        <v>303</v>
      </c>
      <c r="D464" s="4" t="s">
        <v>3682</v>
      </c>
      <c r="E464" s="7"/>
      <c r="F464" s="8">
        <f>VLOOKUP(D464,'Parâmetro - Portes e Uco'!$A$8:$C$49,3,0)</f>
        <v>431.44592399999999</v>
      </c>
      <c r="G464" s="36">
        <v>4</v>
      </c>
      <c r="H464" s="8">
        <f>VLOOKUP(G464,'Parâmetro - Portes e Uco'!$B$14:$E$41,4,0)</f>
        <v>442.14720000000005</v>
      </c>
      <c r="I464" s="9"/>
      <c r="J464" s="16">
        <v>0</v>
      </c>
      <c r="K464" s="16"/>
      <c r="L464" s="17"/>
      <c r="M464" s="2"/>
      <c r="N464" s="8"/>
      <c r="O464" s="15">
        <v>2</v>
      </c>
      <c r="P464" s="8">
        <f>(F464*30%)+(F464*20%)</f>
        <v>215.722962</v>
      </c>
      <c r="Q464" s="41">
        <f t="shared" si="15"/>
        <v>1089.316086</v>
      </c>
    </row>
    <row r="465" spans="1:17">
      <c r="A465" s="1" t="s">
        <v>4760</v>
      </c>
      <c r="B465" s="1">
        <v>30206200</v>
      </c>
      <c r="C465" s="3" t="s">
        <v>304</v>
      </c>
      <c r="D465" s="4" t="s">
        <v>3691</v>
      </c>
      <c r="E465" s="7"/>
      <c r="F465" s="8">
        <f>VLOOKUP(D465,'Parâmetro - Portes e Uco'!$A$8:$C$49,3,0)</f>
        <v>721.04432400000007</v>
      </c>
      <c r="G465" s="36">
        <v>4</v>
      </c>
      <c r="H465" s="8">
        <f>VLOOKUP(G465,'Parâmetro - Portes e Uco'!$B$14:$E$41,4,0)</f>
        <v>442.14720000000005</v>
      </c>
      <c r="I465" s="9"/>
      <c r="J465" s="16">
        <v>0</v>
      </c>
      <c r="K465" s="16"/>
      <c r="L465" s="17"/>
      <c r="M465" s="2"/>
      <c r="N465" s="8"/>
      <c r="O465" s="15">
        <v>2</v>
      </c>
      <c r="P465" s="8">
        <f>(F465*30%)+(F465*20%)</f>
        <v>360.52216200000004</v>
      </c>
      <c r="Q465" s="41">
        <f t="shared" si="15"/>
        <v>1523.7136860000001</v>
      </c>
    </row>
    <row r="466" spans="1:17" ht="22.5">
      <c r="A466" s="1" t="s">
        <v>4760</v>
      </c>
      <c r="B466" s="1">
        <v>30206219</v>
      </c>
      <c r="C466" s="3" t="s">
        <v>305</v>
      </c>
      <c r="D466" s="4" t="s">
        <v>3689</v>
      </c>
      <c r="E466" s="7"/>
      <c r="F466" s="8">
        <f>VLOOKUP(D466,'Parâmetro - Portes e Uco'!$A$8:$C$49,3,0)</f>
        <v>332.147088</v>
      </c>
      <c r="G466" s="36">
        <v>4</v>
      </c>
      <c r="H466" s="8">
        <f>VLOOKUP(G466,'Parâmetro - Portes e Uco'!$B$14:$E$41,4,0)</f>
        <v>442.14720000000005</v>
      </c>
      <c r="I466" s="9"/>
      <c r="J466" s="16">
        <v>0</v>
      </c>
      <c r="K466" s="16"/>
      <c r="L466" s="17"/>
      <c r="M466" s="2"/>
      <c r="N466" s="8"/>
      <c r="O466" s="15">
        <v>1</v>
      </c>
      <c r="P466" s="8">
        <f t="shared" ref="P466:P472" si="16">F466*30%</f>
        <v>99.64412639999999</v>
      </c>
      <c r="Q466" s="41">
        <f t="shared" si="15"/>
        <v>873.93841440000006</v>
      </c>
    </row>
    <row r="467" spans="1:17" ht="22.5">
      <c r="A467" s="1" t="s">
        <v>4760</v>
      </c>
      <c r="B467" s="1">
        <v>30206227</v>
      </c>
      <c r="C467" s="3" t="s">
        <v>306</v>
      </c>
      <c r="D467" s="4" t="s">
        <v>3674</v>
      </c>
      <c r="E467" s="7"/>
      <c r="F467" s="8">
        <f>VLOOKUP(D467,'Parâmetro - Portes e Uco'!$A$8:$C$49,3,0)</f>
        <v>287.23149000000001</v>
      </c>
      <c r="G467" s="36">
        <v>3</v>
      </c>
      <c r="H467" s="8">
        <f>VLOOKUP(G467,'Parâmetro - Portes e Uco'!$B$14:$E$41,4,0)</f>
        <v>299.05779999999999</v>
      </c>
      <c r="I467" s="9"/>
      <c r="J467" s="16">
        <v>0</v>
      </c>
      <c r="K467" s="16"/>
      <c r="L467" s="17"/>
      <c r="M467" s="2"/>
      <c r="N467" s="8"/>
      <c r="O467" s="15">
        <v>1</v>
      </c>
      <c r="P467" s="8">
        <f t="shared" si="16"/>
        <v>86.169447000000005</v>
      </c>
      <c r="Q467" s="41">
        <f t="shared" si="15"/>
        <v>672.45873699999993</v>
      </c>
    </row>
    <row r="468" spans="1:17" ht="22.5">
      <c r="A468" s="1" t="s">
        <v>4760</v>
      </c>
      <c r="B468" s="1">
        <v>30206235</v>
      </c>
      <c r="C468" s="3" t="s">
        <v>307</v>
      </c>
      <c r="D468" s="4" t="s">
        <v>3689</v>
      </c>
      <c r="E468" s="7"/>
      <c r="F468" s="8">
        <f>VLOOKUP(D468,'Parâmetro - Portes e Uco'!$A$8:$C$49,3,0)</f>
        <v>332.147088</v>
      </c>
      <c r="G468" s="36">
        <v>3</v>
      </c>
      <c r="H468" s="8">
        <f>VLOOKUP(G468,'Parâmetro - Portes e Uco'!$B$14:$E$41,4,0)</f>
        <v>299.05779999999999</v>
      </c>
      <c r="I468" s="9"/>
      <c r="J468" s="16">
        <v>0</v>
      </c>
      <c r="K468" s="16"/>
      <c r="L468" s="17"/>
      <c r="M468" s="2"/>
      <c r="N468" s="8"/>
      <c r="O468" s="15">
        <v>1</v>
      </c>
      <c r="P468" s="8">
        <f t="shared" si="16"/>
        <v>99.64412639999999</v>
      </c>
      <c r="Q468" s="41">
        <f t="shared" si="15"/>
        <v>730.84901439999999</v>
      </c>
    </row>
    <row r="469" spans="1:17" ht="22.5">
      <c r="A469" s="1" t="s">
        <v>4760</v>
      </c>
      <c r="B469" s="1">
        <v>30206243</v>
      </c>
      <c r="C469" s="3" t="s">
        <v>308</v>
      </c>
      <c r="D469" s="4" t="s">
        <v>3689</v>
      </c>
      <c r="E469" s="7"/>
      <c r="F469" s="8">
        <f>VLOOKUP(D469,'Parâmetro - Portes e Uco'!$A$8:$C$49,3,0)</f>
        <v>332.147088</v>
      </c>
      <c r="G469" s="36">
        <v>4</v>
      </c>
      <c r="H469" s="8">
        <f>VLOOKUP(G469,'Parâmetro - Portes e Uco'!$B$14:$E$41,4,0)</f>
        <v>442.14720000000005</v>
      </c>
      <c r="I469" s="9"/>
      <c r="J469" s="16">
        <v>0</v>
      </c>
      <c r="K469" s="16"/>
      <c r="L469" s="17"/>
      <c r="M469" s="2"/>
      <c r="N469" s="8"/>
      <c r="O469" s="15">
        <v>1</v>
      </c>
      <c r="P469" s="8">
        <f t="shared" si="16"/>
        <v>99.64412639999999</v>
      </c>
      <c r="Q469" s="41">
        <f t="shared" si="15"/>
        <v>873.93841440000006</v>
      </c>
    </row>
    <row r="470" spans="1:17">
      <c r="A470" s="1" t="s">
        <v>4760</v>
      </c>
      <c r="B470" s="1">
        <v>30206251</v>
      </c>
      <c r="C470" s="3" t="s">
        <v>309</v>
      </c>
      <c r="D470" s="4" t="s">
        <v>3689</v>
      </c>
      <c r="E470" s="7"/>
      <c r="F470" s="8">
        <f>VLOOKUP(D470,'Parâmetro - Portes e Uco'!$A$8:$C$49,3,0)</f>
        <v>332.147088</v>
      </c>
      <c r="G470" s="36">
        <v>3</v>
      </c>
      <c r="H470" s="8">
        <f>VLOOKUP(G470,'Parâmetro - Portes e Uco'!$B$14:$E$41,4,0)</f>
        <v>299.05779999999999</v>
      </c>
      <c r="I470" s="9"/>
      <c r="J470" s="16">
        <v>0</v>
      </c>
      <c r="K470" s="16"/>
      <c r="L470" s="17"/>
      <c r="M470" s="2"/>
      <c r="N470" s="8"/>
      <c r="O470" s="15">
        <v>1</v>
      </c>
      <c r="P470" s="8">
        <f t="shared" si="16"/>
        <v>99.64412639999999</v>
      </c>
      <c r="Q470" s="41">
        <f t="shared" si="15"/>
        <v>730.84901439999999</v>
      </c>
    </row>
    <row r="471" spans="1:17" ht="22.5">
      <c r="A471" s="1" t="s">
        <v>4760</v>
      </c>
      <c r="B471" s="1">
        <v>30206260</v>
      </c>
      <c r="C471" s="3" t="s">
        <v>310</v>
      </c>
      <c r="D471" s="4" t="s">
        <v>3674</v>
      </c>
      <c r="E471" s="7"/>
      <c r="F471" s="8">
        <f>VLOOKUP(D471,'Parâmetro - Portes e Uco'!$A$8:$C$49,3,0)</f>
        <v>287.23149000000001</v>
      </c>
      <c r="G471" s="36">
        <v>3</v>
      </c>
      <c r="H471" s="8">
        <f>VLOOKUP(G471,'Parâmetro - Portes e Uco'!$B$14:$E$41,4,0)</f>
        <v>299.05779999999999</v>
      </c>
      <c r="I471" s="9"/>
      <c r="J471" s="16">
        <v>0</v>
      </c>
      <c r="K471" s="16"/>
      <c r="L471" s="17"/>
      <c r="M471" s="2"/>
      <c r="N471" s="8"/>
      <c r="O471" s="15">
        <v>1</v>
      </c>
      <c r="P471" s="8">
        <f t="shared" si="16"/>
        <v>86.169447000000005</v>
      </c>
      <c r="Q471" s="41">
        <f t="shared" si="15"/>
        <v>672.45873699999993</v>
      </c>
    </row>
    <row r="472" spans="1:17" ht="22.5">
      <c r="A472" s="1" t="s">
        <v>4760</v>
      </c>
      <c r="B472" s="1">
        <v>30206278</v>
      </c>
      <c r="C472" s="3" t="s">
        <v>311</v>
      </c>
      <c r="D472" s="4" t="s">
        <v>3689</v>
      </c>
      <c r="E472" s="7"/>
      <c r="F472" s="8">
        <f>VLOOKUP(D472,'Parâmetro - Portes e Uco'!$A$8:$C$49,3,0)</f>
        <v>332.147088</v>
      </c>
      <c r="G472" s="36">
        <v>3</v>
      </c>
      <c r="H472" s="8">
        <f>VLOOKUP(G472,'Parâmetro - Portes e Uco'!$B$14:$E$41,4,0)</f>
        <v>299.05779999999999</v>
      </c>
      <c r="I472" s="9"/>
      <c r="J472" s="16">
        <v>0</v>
      </c>
      <c r="K472" s="16"/>
      <c r="L472" s="17"/>
      <c r="M472" s="2"/>
      <c r="N472" s="8"/>
      <c r="O472" s="15">
        <v>1</v>
      </c>
      <c r="P472" s="8">
        <f t="shared" si="16"/>
        <v>99.64412639999999</v>
      </c>
      <c r="Q472" s="41">
        <f t="shared" si="15"/>
        <v>730.84901439999999</v>
      </c>
    </row>
    <row r="473" spans="1:17">
      <c r="A473" s="1" t="s">
        <v>4760</v>
      </c>
      <c r="B473" s="1">
        <v>30206294</v>
      </c>
      <c r="C473" s="3" t="s">
        <v>312</v>
      </c>
      <c r="D473" s="4" t="s">
        <v>3674</v>
      </c>
      <c r="E473" s="7"/>
      <c r="F473" s="8">
        <f>VLOOKUP(D473,'Parâmetro - Portes e Uco'!$A$8:$C$49,3,0)</f>
        <v>287.23149000000001</v>
      </c>
      <c r="G473" s="36">
        <v>4</v>
      </c>
      <c r="H473" s="8">
        <f>VLOOKUP(G473,'Parâmetro - Portes e Uco'!$B$14:$E$41,4,0)</f>
        <v>442.14720000000005</v>
      </c>
      <c r="I473" s="9"/>
      <c r="J473" s="16">
        <v>0</v>
      </c>
      <c r="K473" s="16"/>
      <c r="L473" s="17"/>
      <c r="M473" s="2"/>
      <c r="N473" s="8"/>
      <c r="O473" s="15">
        <v>2</v>
      </c>
      <c r="P473" s="8">
        <f>(F473*30%)+(F473*20%)</f>
        <v>143.615745</v>
      </c>
      <c r="Q473" s="41">
        <f t="shared" si="15"/>
        <v>872.99443500000007</v>
      </c>
    </row>
    <row r="474" spans="1:17">
      <c r="A474" s="1" t="s">
        <v>4760</v>
      </c>
      <c r="B474" s="1">
        <v>30206308</v>
      </c>
      <c r="C474" s="3" t="s">
        <v>313</v>
      </c>
      <c r="D474" s="4" t="s">
        <v>3686</v>
      </c>
      <c r="E474" s="7"/>
      <c r="F474" s="8">
        <f>VLOOKUP(D474,'Parâmetro - Portes e Uco'!$A$8:$C$49,3,0)</f>
        <v>639.47410800000011</v>
      </c>
      <c r="G474" s="36">
        <v>4</v>
      </c>
      <c r="H474" s="8">
        <f>VLOOKUP(G474,'Parâmetro - Portes e Uco'!$B$14:$E$41,4,0)</f>
        <v>442.14720000000005</v>
      </c>
      <c r="I474" s="9"/>
      <c r="J474" s="16">
        <v>0</v>
      </c>
      <c r="K474" s="16"/>
      <c r="L474" s="17"/>
      <c r="M474" s="2"/>
      <c r="N474" s="8"/>
      <c r="O474" s="15">
        <v>1</v>
      </c>
      <c r="P474" s="8">
        <f>F474*30%</f>
        <v>191.84223240000003</v>
      </c>
      <c r="Q474" s="41">
        <f t="shared" si="15"/>
        <v>1273.4635404000003</v>
      </c>
    </row>
    <row r="475" spans="1:17">
      <c r="A475" s="1" t="s">
        <v>4760</v>
      </c>
      <c r="B475" s="1">
        <v>30206316</v>
      </c>
      <c r="C475" s="3" t="s">
        <v>314</v>
      </c>
      <c r="D475" s="4" t="s">
        <v>3689</v>
      </c>
      <c r="E475" s="7"/>
      <c r="F475" s="8">
        <f>VLOOKUP(D475,'Parâmetro - Portes e Uco'!$A$8:$C$49,3,0)</f>
        <v>332.147088</v>
      </c>
      <c r="G475" s="36">
        <v>4</v>
      </c>
      <c r="H475" s="8">
        <f>VLOOKUP(G475,'Parâmetro - Portes e Uco'!$B$14:$E$41,4,0)</f>
        <v>442.14720000000005</v>
      </c>
      <c r="I475" s="9"/>
      <c r="J475" s="16">
        <v>0</v>
      </c>
      <c r="K475" s="16"/>
      <c r="L475" s="17"/>
      <c r="M475" s="2"/>
      <c r="N475" s="8"/>
      <c r="O475" s="15">
        <v>1</v>
      </c>
      <c r="P475" s="8">
        <f>F475*30%</f>
        <v>99.64412639999999</v>
      </c>
      <c r="Q475" s="41">
        <f t="shared" si="15"/>
        <v>873.93841440000006</v>
      </c>
    </row>
    <row r="476" spans="1:17">
      <c r="A476" s="1" t="s">
        <v>4760</v>
      </c>
      <c r="B476" s="1">
        <v>30206324</v>
      </c>
      <c r="C476" s="3" t="s">
        <v>315</v>
      </c>
      <c r="D476" s="4" t="s">
        <v>3689</v>
      </c>
      <c r="E476" s="7"/>
      <c r="F476" s="8">
        <f>VLOOKUP(D476,'Parâmetro - Portes e Uco'!$A$8:$C$49,3,0)</f>
        <v>332.147088</v>
      </c>
      <c r="G476" s="36">
        <v>4</v>
      </c>
      <c r="H476" s="8">
        <f>VLOOKUP(G476,'Parâmetro - Portes e Uco'!$B$14:$E$41,4,0)</f>
        <v>442.14720000000005</v>
      </c>
      <c r="I476" s="9"/>
      <c r="J476" s="16">
        <v>0</v>
      </c>
      <c r="K476" s="16"/>
      <c r="L476" s="17"/>
      <c r="M476" s="2"/>
      <c r="N476" s="8"/>
      <c r="O476" s="15">
        <v>1</v>
      </c>
      <c r="P476" s="8">
        <f>F476*30%</f>
        <v>99.64412639999999</v>
      </c>
      <c r="Q476" s="41">
        <f t="shared" si="15"/>
        <v>873.93841440000006</v>
      </c>
    </row>
    <row r="477" spans="1:17">
      <c r="A477" s="1" t="s">
        <v>4760</v>
      </c>
      <c r="B477" s="1">
        <v>30206359</v>
      </c>
      <c r="C477" s="3" t="s">
        <v>316</v>
      </c>
      <c r="D477" s="4" t="s">
        <v>3691</v>
      </c>
      <c r="E477" s="7"/>
      <c r="F477" s="8">
        <f>VLOOKUP(D477,'Parâmetro - Portes e Uco'!$A$8:$C$49,3,0)</f>
        <v>721.04432400000007</v>
      </c>
      <c r="G477" s="36">
        <v>7</v>
      </c>
      <c r="H477" s="8">
        <f>VLOOKUP(G477,'Parâmetro - Portes e Uco'!$B$14:$E$41,4,0)</f>
        <v>1357.8812</v>
      </c>
      <c r="I477" s="9"/>
      <c r="J477" s="16">
        <v>0</v>
      </c>
      <c r="K477" s="16"/>
      <c r="L477" s="17"/>
      <c r="M477" s="2"/>
      <c r="N477" s="8"/>
      <c r="O477" s="15">
        <v>3</v>
      </c>
      <c r="P477" s="39">
        <f>(F477*30%)+(F477*20%)+(F477*20%)</f>
        <v>504.73102680000005</v>
      </c>
      <c r="Q477" s="41">
        <f t="shared" si="15"/>
        <v>2583.6565508000003</v>
      </c>
    </row>
    <row r="478" spans="1:17">
      <c r="A478" s="1" t="s">
        <v>4760</v>
      </c>
      <c r="B478" s="1">
        <v>30206367</v>
      </c>
      <c r="C478" s="3" t="s">
        <v>317</v>
      </c>
      <c r="D478" s="4" t="s">
        <v>3685</v>
      </c>
      <c r="E478" s="7"/>
      <c r="F478" s="8">
        <f>VLOOKUP(D478,'Parâmetro - Portes e Uco'!$A$8:$C$49,3,0)</f>
        <v>564.99534000000006</v>
      </c>
      <c r="G478" s="36">
        <v>3</v>
      </c>
      <c r="H478" s="8">
        <f>VLOOKUP(G478,'Parâmetro - Portes e Uco'!$B$14:$E$41,4,0)</f>
        <v>299.05779999999999</v>
      </c>
      <c r="I478" s="9"/>
      <c r="J478" s="16">
        <v>0</v>
      </c>
      <c r="K478" s="16"/>
      <c r="L478" s="17"/>
      <c r="M478" s="2"/>
      <c r="N478" s="8"/>
      <c r="O478" s="15">
        <v>2</v>
      </c>
      <c r="P478" s="8">
        <f>(F478*30%)+(F478*20%)</f>
        <v>282.49767000000003</v>
      </c>
      <c r="Q478" s="41">
        <f t="shared" si="15"/>
        <v>1146.55081</v>
      </c>
    </row>
    <row r="479" spans="1:17">
      <c r="A479" s="3"/>
      <c r="B479" s="135">
        <v>30207002</v>
      </c>
      <c r="C479" s="263" t="s">
        <v>3777</v>
      </c>
      <c r="D479" s="264"/>
      <c r="E479" s="264"/>
      <c r="F479" s="264"/>
      <c r="G479" s="264"/>
      <c r="H479" s="264"/>
      <c r="I479" s="264"/>
      <c r="J479" s="264"/>
      <c r="K479" s="264"/>
      <c r="L479" s="264"/>
      <c r="M479" s="287"/>
      <c r="N479" s="264"/>
      <c r="O479" s="264"/>
      <c r="P479" s="264"/>
      <c r="Q479" s="265"/>
    </row>
    <row r="480" spans="1:17">
      <c r="A480" s="1" t="s">
        <v>4760</v>
      </c>
      <c r="B480" s="1">
        <v>30207010</v>
      </c>
      <c r="C480" s="3" t="s">
        <v>336</v>
      </c>
      <c r="D480" s="4" t="s">
        <v>3689</v>
      </c>
      <c r="E480" s="7"/>
      <c r="F480" s="8">
        <f>VLOOKUP(D480,'Parâmetro - Portes e Uco'!$A$8:$C$49,3,0)</f>
        <v>332.147088</v>
      </c>
      <c r="G480" s="36">
        <v>1</v>
      </c>
      <c r="H480" s="8">
        <f>VLOOKUP(G480,'Parâmetro - Portes e Uco'!$B$14:$E$41,4,0)</f>
        <v>138.81760000000003</v>
      </c>
      <c r="I480" s="9"/>
      <c r="J480" s="16">
        <v>0</v>
      </c>
      <c r="K480" s="16"/>
      <c r="L480" s="17"/>
      <c r="M480" s="2"/>
      <c r="N480" s="8"/>
      <c r="O480" s="15">
        <v>1</v>
      </c>
      <c r="P480" s="8">
        <f t="shared" ref="P480:P486" si="17">F480*30%</f>
        <v>99.64412639999999</v>
      </c>
      <c r="Q480" s="41">
        <f t="shared" ref="Q480:Q501" si="18">F480+H480+K480+N480+P480</f>
        <v>570.60881440000003</v>
      </c>
    </row>
    <row r="481" spans="1:17">
      <c r="A481" s="1" t="s">
        <v>4760</v>
      </c>
      <c r="B481" s="1">
        <v>30207029</v>
      </c>
      <c r="C481" s="3" t="s">
        <v>335</v>
      </c>
      <c r="D481" s="4" t="s">
        <v>3691</v>
      </c>
      <c r="E481" s="7"/>
      <c r="F481" s="8">
        <f>VLOOKUP(D481,'Parâmetro - Portes e Uco'!$A$8:$C$49,3,0)</f>
        <v>721.04432400000007</v>
      </c>
      <c r="G481" s="36">
        <v>3</v>
      </c>
      <c r="H481" s="8">
        <f>VLOOKUP(G481,'Parâmetro - Portes e Uco'!$B$14:$E$41,4,0)</f>
        <v>299.05779999999999</v>
      </c>
      <c r="I481" s="9"/>
      <c r="J481" s="16">
        <v>0</v>
      </c>
      <c r="K481" s="16"/>
      <c r="L481" s="17"/>
      <c r="M481" s="2"/>
      <c r="N481" s="8"/>
      <c r="O481" s="15">
        <v>1</v>
      </c>
      <c r="P481" s="8">
        <f t="shared" si="17"/>
        <v>216.31329720000002</v>
      </c>
      <c r="Q481" s="41">
        <f t="shared" si="18"/>
        <v>1236.4154212000001</v>
      </c>
    </row>
    <row r="482" spans="1:17">
      <c r="A482" s="1" t="s">
        <v>4760</v>
      </c>
      <c r="B482" s="1">
        <v>30207037</v>
      </c>
      <c r="C482" s="3" t="s">
        <v>334</v>
      </c>
      <c r="D482" s="4" t="s">
        <v>3687</v>
      </c>
      <c r="E482" s="7"/>
      <c r="F482" s="8">
        <f>VLOOKUP(D482,'Parâmetro - Portes e Uco'!$A$8:$C$49,3,0)</f>
        <v>678.47707200000002</v>
      </c>
      <c r="G482" s="36">
        <v>3</v>
      </c>
      <c r="H482" s="8">
        <f>VLOOKUP(G482,'Parâmetro - Portes e Uco'!$B$14:$E$41,4,0)</f>
        <v>299.05779999999999</v>
      </c>
      <c r="I482" s="9"/>
      <c r="J482" s="16">
        <v>0</v>
      </c>
      <c r="K482" s="16"/>
      <c r="L482" s="17"/>
      <c r="M482" s="2"/>
      <c r="N482" s="8"/>
      <c r="O482" s="15">
        <v>1</v>
      </c>
      <c r="P482" s="8">
        <f t="shared" si="17"/>
        <v>203.54312160000001</v>
      </c>
      <c r="Q482" s="41">
        <f t="shared" si="18"/>
        <v>1181.0779935999999</v>
      </c>
    </row>
    <row r="483" spans="1:17">
      <c r="A483" s="1" t="s">
        <v>4760</v>
      </c>
      <c r="B483" s="1">
        <v>30207045</v>
      </c>
      <c r="C483" s="3" t="s">
        <v>333</v>
      </c>
      <c r="D483" s="4" t="s">
        <v>3687</v>
      </c>
      <c r="E483" s="7"/>
      <c r="F483" s="8">
        <f>VLOOKUP(D483,'Parâmetro - Portes e Uco'!$A$8:$C$49,3,0)</f>
        <v>678.47707200000002</v>
      </c>
      <c r="G483" s="36">
        <v>3</v>
      </c>
      <c r="H483" s="8">
        <f>VLOOKUP(G483,'Parâmetro - Portes e Uco'!$B$14:$E$41,4,0)</f>
        <v>299.05779999999999</v>
      </c>
      <c r="I483" s="9"/>
      <c r="J483" s="16">
        <v>0</v>
      </c>
      <c r="K483" s="16"/>
      <c r="L483" s="17"/>
      <c r="M483" s="2"/>
      <c r="N483" s="8"/>
      <c r="O483" s="15">
        <v>1</v>
      </c>
      <c r="P483" s="8">
        <f t="shared" si="17"/>
        <v>203.54312160000001</v>
      </c>
      <c r="Q483" s="41">
        <f t="shared" si="18"/>
        <v>1181.0779935999999</v>
      </c>
    </row>
    <row r="484" spans="1:17" ht="22.5">
      <c r="A484" s="1" t="s">
        <v>4760</v>
      </c>
      <c r="B484" s="1">
        <v>30207061</v>
      </c>
      <c r="C484" s="3" t="s">
        <v>323</v>
      </c>
      <c r="D484" s="4" t="s">
        <v>3674</v>
      </c>
      <c r="E484" s="7"/>
      <c r="F484" s="8">
        <f>VLOOKUP(D484,'Parâmetro - Portes e Uco'!$A$8:$C$49,3,0)</f>
        <v>287.23149000000001</v>
      </c>
      <c r="G484" s="36">
        <v>2</v>
      </c>
      <c r="H484" s="8">
        <f>VLOOKUP(G484,'Parâmetro - Portes e Uco'!$B$14:$E$41,4,0)</f>
        <v>203.1808</v>
      </c>
      <c r="I484" s="9"/>
      <c r="J484" s="16">
        <v>0</v>
      </c>
      <c r="K484" s="16"/>
      <c r="L484" s="17"/>
      <c r="M484" s="2"/>
      <c r="N484" s="8"/>
      <c r="O484" s="15">
        <v>1</v>
      </c>
      <c r="P484" s="8">
        <f t="shared" si="17"/>
        <v>86.169447000000005</v>
      </c>
      <c r="Q484" s="41">
        <f t="shared" si="18"/>
        <v>576.58173699999998</v>
      </c>
    </row>
    <row r="485" spans="1:17" ht="22.5">
      <c r="A485" s="1" t="s">
        <v>4760</v>
      </c>
      <c r="B485" s="1">
        <v>30207070</v>
      </c>
      <c r="C485" s="3" t="s">
        <v>322</v>
      </c>
      <c r="D485" s="4" t="s">
        <v>3691</v>
      </c>
      <c r="E485" s="7"/>
      <c r="F485" s="8">
        <f>VLOOKUP(D485,'Parâmetro - Portes e Uco'!$A$8:$C$49,3,0)</f>
        <v>721.04432400000007</v>
      </c>
      <c r="G485" s="36">
        <v>3</v>
      </c>
      <c r="H485" s="8">
        <f>VLOOKUP(G485,'Parâmetro - Portes e Uco'!$B$14:$E$41,4,0)</f>
        <v>299.05779999999999</v>
      </c>
      <c r="I485" s="9"/>
      <c r="J485" s="16">
        <v>0</v>
      </c>
      <c r="K485" s="16"/>
      <c r="L485" s="17"/>
      <c r="M485" s="2"/>
      <c r="N485" s="8"/>
      <c r="O485" s="15">
        <v>1</v>
      </c>
      <c r="P485" s="8">
        <f t="shared" si="17"/>
        <v>216.31329720000002</v>
      </c>
      <c r="Q485" s="41">
        <f t="shared" si="18"/>
        <v>1236.4154212000001</v>
      </c>
    </row>
    <row r="486" spans="1:17" ht="22.5">
      <c r="A486" s="1" t="s">
        <v>4760</v>
      </c>
      <c r="B486" s="1">
        <v>30207088</v>
      </c>
      <c r="C486" s="3" t="s">
        <v>318</v>
      </c>
      <c r="D486" s="4" t="s">
        <v>3687</v>
      </c>
      <c r="E486" s="7"/>
      <c r="F486" s="8">
        <f>VLOOKUP(D486,'Parâmetro - Portes e Uco'!$A$8:$C$49,3,0)</f>
        <v>678.47707200000002</v>
      </c>
      <c r="G486" s="36">
        <v>3</v>
      </c>
      <c r="H486" s="8">
        <f>VLOOKUP(G486,'Parâmetro - Portes e Uco'!$B$14:$E$41,4,0)</f>
        <v>299.05779999999999</v>
      </c>
      <c r="I486" s="9"/>
      <c r="J486" s="16">
        <v>0</v>
      </c>
      <c r="K486" s="16"/>
      <c r="L486" s="17"/>
      <c r="M486" s="2"/>
      <c r="N486" s="8"/>
      <c r="O486" s="15">
        <v>1</v>
      </c>
      <c r="P486" s="8">
        <f t="shared" si="17"/>
        <v>203.54312160000001</v>
      </c>
      <c r="Q486" s="41">
        <f t="shared" si="18"/>
        <v>1181.0779935999999</v>
      </c>
    </row>
    <row r="487" spans="1:17" ht="22.5">
      <c r="A487" s="1" t="s">
        <v>4760</v>
      </c>
      <c r="B487" s="1">
        <v>30207096</v>
      </c>
      <c r="C487" s="3" t="s">
        <v>328</v>
      </c>
      <c r="D487" s="4" t="s">
        <v>3691</v>
      </c>
      <c r="E487" s="7"/>
      <c r="F487" s="8">
        <f>VLOOKUP(D487,'Parâmetro - Portes e Uco'!$A$8:$C$49,3,0)</f>
        <v>721.04432400000007</v>
      </c>
      <c r="G487" s="36">
        <v>4</v>
      </c>
      <c r="H487" s="8">
        <f>VLOOKUP(G487,'Parâmetro - Portes e Uco'!$B$14:$E$41,4,0)</f>
        <v>442.14720000000005</v>
      </c>
      <c r="I487" s="9"/>
      <c r="J487" s="16">
        <v>0</v>
      </c>
      <c r="K487" s="16"/>
      <c r="L487" s="17"/>
      <c r="M487" s="2"/>
      <c r="N487" s="8"/>
      <c r="O487" s="15">
        <v>2</v>
      </c>
      <c r="P487" s="8">
        <f>(F487*30%)+(F487*20%)</f>
        <v>360.52216200000004</v>
      </c>
      <c r="Q487" s="41">
        <f t="shared" si="18"/>
        <v>1523.7136860000001</v>
      </c>
    </row>
    <row r="488" spans="1:17">
      <c r="A488" s="1" t="s">
        <v>4760</v>
      </c>
      <c r="B488" s="1">
        <v>30207100</v>
      </c>
      <c r="C488" s="3" t="s">
        <v>327</v>
      </c>
      <c r="D488" s="4" t="s">
        <v>3690</v>
      </c>
      <c r="E488" s="7"/>
      <c r="F488" s="8">
        <f>VLOOKUP(D488,'Parâmetro - Portes e Uco'!$A$8:$C$49,3,0)</f>
        <v>788.42236200000002</v>
      </c>
      <c r="G488" s="36">
        <v>5</v>
      </c>
      <c r="H488" s="8">
        <f>VLOOKUP(G488,'Parâmetro - Portes e Uco'!$B$14:$E$41,4,0)</f>
        <v>683.93320000000006</v>
      </c>
      <c r="I488" s="9"/>
      <c r="J488" s="16">
        <v>0</v>
      </c>
      <c r="K488" s="16"/>
      <c r="L488" s="17"/>
      <c r="M488" s="2"/>
      <c r="N488" s="8"/>
      <c r="O488" s="15">
        <v>1</v>
      </c>
      <c r="P488" s="8">
        <f>F488*30%</f>
        <v>236.52670860000001</v>
      </c>
      <c r="Q488" s="41">
        <f t="shared" si="18"/>
        <v>1708.8822706000001</v>
      </c>
    </row>
    <row r="489" spans="1:17" ht="22.5">
      <c r="A489" s="1" t="s">
        <v>4760</v>
      </c>
      <c r="B489" s="1">
        <v>30207118</v>
      </c>
      <c r="C489" s="3" t="s">
        <v>319</v>
      </c>
      <c r="D489" s="4" t="s">
        <v>3688</v>
      </c>
      <c r="E489" s="7"/>
      <c r="F489" s="8">
        <f>VLOOKUP(D489,'Parâmetro - Portes e Uco'!$A$8:$C$49,3,0)</f>
        <v>868.77663600000005</v>
      </c>
      <c r="G489" s="36">
        <v>5</v>
      </c>
      <c r="H489" s="8">
        <f>VLOOKUP(G489,'Parâmetro - Portes e Uco'!$B$14:$E$41,4,0)</f>
        <v>683.93320000000006</v>
      </c>
      <c r="I489" s="9"/>
      <c r="J489" s="16">
        <v>0</v>
      </c>
      <c r="K489" s="16"/>
      <c r="L489" s="17"/>
      <c r="M489" s="2"/>
      <c r="N489" s="8"/>
      <c r="O489" s="15">
        <v>2</v>
      </c>
      <c r="P489" s="8">
        <f>(F489*30%)+(F489*20%)</f>
        <v>434.38831800000003</v>
      </c>
      <c r="Q489" s="41">
        <f t="shared" si="18"/>
        <v>1987.098154</v>
      </c>
    </row>
    <row r="490" spans="1:17" ht="22.5">
      <c r="A490" s="1" t="s">
        <v>4760</v>
      </c>
      <c r="B490" s="1">
        <v>30207126</v>
      </c>
      <c r="C490" s="3" t="s">
        <v>330</v>
      </c>
      <c r="D490" s="4" t="s">
        <v>3696</v>
      </c>
      <c r="E490" s="7"/>
      <c r="F490" s="8">
        <f>VLOOKUP(D490,'Parâmetro - Portes e Uco'!$A$8:$C$49,3,0)</f>
        <v>1010.6334419999999</v>
      </c>
      <c r="G490" s="36">
        <v>5</v>
      </c>
      <c r="H490" s="8">
        <f>VLOOKUP(G490,'Parâmetro - Portes e Uco'!$B$14:$E$41,4,0)</f>
        <v>683.93320000000006</v>
      </c>
      <c r="I490" s="9"/>
      <c r="J490" s="16">
        <v>0</v>
      </c>
      <c r="K490" s="16"/>
      <c r="L490" s="17"/>
      <c r="M490" s="2"/>
      <c r="N490" s="8"/>
      <c r="O490" s="15">
        <v>2</v>
      </c>
      <c r="P490" s="8">
        <f>(F490*30%)+(F490*20%)</f>
        <v>505.31672100000003</v>
      </c>
      <c r="Q490" s="41">
        <f t="shared" si="18"/>
        <v>2199.8833629999999</v>
      </c>
    </row>
    <row r="491" spans="1:17" ht="22.5">
      <c r="A491" s="1" t="s">
        <v>4760</v>
      </c>
      <c r="B491" s="1">
        <v>30207134</v>
      </c>
      <c r="C491" s="3" t="s">
        <v>329</v>
      </c>
      <c r="D491" s="4" t="s">
        <v>3674</v>
      </c>
      <c r="E491" s="7"/>
      <c r="F491" s="8">
        <f>VLOOKUP(D491,'Parâmetro - Portes e Uco'!$A$8:$C$49,3,0)</f>
        <v>287.23149000000001</v>
      </c>
      <c r="G491" s="36">
        <v>2</v>
      </c>
      <c r="H491" s="8">
        <f>VLOOKUP(G491,'Parâmetro - Portes e Uco'!$B$14:$E$41,4,0)</f>
        <v>203.1808</v>
      </c>
      <c r="I491" s="9"/>
      <c r="J491" s="16">
        <v>0</v>
      </c>
      <c r="K491" s="16"/>
      <c r="L491" s="17"/>
      <c r="M491" s="2"/>
      <c r="N491" s="8"/>
      <c r="O491" s="15">
        <v>1</v>
      </c>
      <c r="P491" s="8">
        <f>F491*30%</f>
        <v>86.169447000000005</v>
      </c>
      <c r="Q491" s="41">
        <f t="shared" si="18"/>
        <v>576.58173699999998</v>
      </c>
    </row>
    <row r="492" spans="1:17" ht="33.75">
      <c r="A492" s="1" t="s">
        <v>4760</v>
      </c>
      <c r="B492" s="1">
        <v>30207142</v>
      </c>
      <c r="C492" s="3" t="s">
        <v>320</v>
      </c>
      <c r="D492" s="4" t="s">
        <v>3691</v>
      </c>
      <c r="E492" s="7"/>
      <c r="F492" s="8">
        <f>VLOOKUP(D492,'Parâmetro - Portes e Uco'!$A$8:$C$49,3,0)</f>
        <v>721.04432400000007</v>
      </c>
      <c r="G492" s="36">
        <v>3</v>
      </c>
      <c r="H492" s="8">
        <f>VLOOKUP(G492,'Parâmetro - Portes e Uco'!$B$14:$E$41,4,0)</f>
        <v>299.05779999999999</v>
      </c>
      <c r="I492" s="9"/>
      <c r="J492" s="16">
        <v>0</v>
      </c>
      <c r="K492" s="16"/>
      <c r="L492" s="17"/>
      <c r="M492" s="2"/>
      <c r="N492" s="8"/>
      <c r="O492" s="15">
        <v>2</v>
      </c>
      <c r="P492" s="8">
        <f>(F492*30%)+(F492*20%)</f>
        <v>360.52216200000004</v>
      </c>
      <c r="Q492" s="41">
        <f t="shared" si="18"/>
        <v>1380.624286</v>
      </c>
    </row>
    <row r="493" spans="1:17" ht="33.75">
      <c r="A493" s="1" t="s">
        <v>4760</v>
      </c>
      <c r="B493" s="1">
        <v>30207150</v>
      </c>
      <c r="C493" s="3" t="s">
        <v>321</v>
      </c>
      <c r="D493" s="4" t="s">
        <v>3690</v>
      </c>
      <c r="E493" s="7"/>
      <c r="F493" s="8">
        <f>VLOOKUP(D493,'Parâmetro - Portes e Uco'!$A$8:$C$49,3,0)</f>
        <v>788.42236200000002</v>
      </c>
      <c r="G493" s="36">
        <v>4</v>
      </c>
      <c r="H493" s="8">
        <f>VLOOKUP(G493,'Parâmetro - Portes e Uco'!$B$14:$E$41,4,0)</f>
        <v>442.14720000000005</v>
      </c>
      <c r="I493" s="9"/>
      <c r="J493" s="16">
        <v>0</v>
      </c>
      <c r="K493" s="16"/>
      <c r="L493" s="17"/>
      <c r="M493" s="2"/>
      <c r="N493" s="8"/>
      <c r="O493" s="15">
        <v>2</v>
      </c>
      <c r="P493" s="8">
        <f>(F493*30%)+(F493*20%)</f>
        <v>394.21118100000001</v>
      </c>
      <c r="Q493" s="41">
        <f t="shared" si="18"/>
        <v>1624.7807430000003</v>
      </c>
    </row>
    <row r="494" spans="1:17" ht="22.5">
      <c r="A494" s="1" t="s">
        <v>4760</v>
      </c>
      <c r="B494" s="1">
        <v>30207169</v>
      </c>
      <c r="C494" s="3" t="s">
        <v>324</v>
      </c>
      <c r="D494" s="4" t="s">
        <v>3691</v>
      </c>
      <c r="E494" s="7"/>
      <c r="F494" s="8">
        <f>VLOOKUP(D494,'Parâmetro - Portes e Uco'!$A$8:$C$49,3,0)</f>
        <v>721.04432400000007</v>
      </c>
      <c r="G494" s="36">
        <v>4</v>
      </c>
      <c r="H494" s="8">
        <f>VLOOKUP(G494,'Parâmetro - Portes e Uco'!$B$14:$E$41,4,0)</f>
        <v>442.14720000000005</v>
      </c>
      <c r="I494" s="9"/>
      <c r="J494" s="16">
        <v>0</v>
      </c>
      <c r="K494" s="16"/>
      <c r="L494" s="17"/>
      <c r="M494" s="2"/>
      <c r="N494" s="8"/>
      <c r="O494" s="15">
        <v>1</v>
      </c>
      <c r="P494" s="8">
        <f>F494*30%</f>
        <v>216.31329720000002</v>
      </c>
      <c r="Q494" s="41">
        <f t="shared" si="18"/>
        <v>1379.5048212000002</v>
      </c>
    </row>
    <row r="495" spans="1:17" ht="22.5">
      <c r="A495" s="1" t="s">
        <v>4760</v>
      </c>
      <c r="B495" s="1">
        <v>30207177</v>
      </c>
      <c r="C495" s="3" t="s">
        <v>325</v>
      </c>
      <c r="D495" s="4" t="s">
        <v>3691</v>
      </c>
      <c r="E495" s="7"/>
      <c r="F495" s="8">
        <f>VLOOKUP(D495,'Parâmetro - Portes e Uco'!$A$8:$C$49,3,0)</f>
        <v>721.04432400000007</v>
      </c>
      <c r="G495" s="36">
        <v>5</v>
      </c>
      <c r="H495" s="8">
        <f>VLOOKUP(G495,'Parâmetro - Portes e Uco'!$B$14:$E$41,4,0)</f>
        <v>683.93320000000006</v>
      </c>
      <c r="I495" s="9"/>
      <c r="J495" s="16">
        <v>0</v>
      </c>
      <c r="K495" s="16"/>
      <c r="L495" s="17"/>
      <c r="M495" s="2"/>
      <c r="N495" s="8"/>
      <c r="O495" s="15">
        <v>2</v>
      </c>
      <c r="P495" s="8">
        <f>(F495*30%)+(F495*20%)</f>
        <v>360.52216200000004</v>
      </c>
      <c r="Q495" s="41">
        <f t="shared" si="18"/>
        <v>1765.4996860000001</v>
      </c>
    </row>
    <row r="496" spans="1:17" ht="33.75">
      <c r="A496" s="1" t="s">
        <v>4760</v>
      </c>
      <c r="B496" s="1">
        <v>30207185</v>
      </c>
      <c r="C496" s="3" t="s">
        <v>326</v>
      </c>
      <c r="D496" s="4" t="s">
        <v>3697</v>
      </c>
      <c r="E496" s="7"/>
      <c r="F496" s="8">
        <f>VLOOKUP(D496,'Parâmetro - Portes e Uco'!$A$8:$C$49,3,0)</f>
        <v>932.61823200000003</v>
      </c>
      <c r="G496" s="36">
        <v>5</v>
      </c>
      <c r="H496" s="8">
        <f>VLOOKUP(G496,'Parâmetro - Portes e Uco'!$B$14:$E$41,4,0)</f>
        <v>683.93320000000006</v>
      </c>
      <c r="I496" s="9"/>
      <c r="J496" s="16">
        <v>0</v>
      </c>
      <c r="K496" s="16"/>
      <c r="L496" s="17"/>
      <c r="M496" s="2"/>
      <c r="N496" s="8"/>
      <c r="O496" s="15">
        <v>2</v>
      </c>
      <c r="P496" s="8">
        <f>(F496*30%)+(F496*20%)</f>
        <v>466.30911600000002</v>
      </c>
      <c r="Q496" s="41">
        <f t="shared" si="18"/>
        <v>2082.8605480000001</v>
      </c>
    </row>
    <row r="497" spans="1:17" ht="33.75">
      <c r="A497" s="1" t="s">
        <v>4760</v>
      </c>
      <c r="B497" s="1">
        <v>30207193</v>
      </c>
      <c r="C497" s="3" t="s">
        <v>332</v>
      </c>
      <c r="D497" s="4" t="s">
        <v>3700</v>
      </c>
      <c r="E497" s="7"/>
      <c r="F497" s="8">
        <f>VLOOKUP(D497,'Parâmetro - Portes e Uco'!$A$8:$C$49,3,0)</f>
        <v>1121.7389820000001</v>
      </c>
      <c r="G497" s="36">
        <v>5</v>
      </c>
      <c r="H497" s="8">
        <f>VLOOKUP(G497,'Parâmetro - Portes e Uco'!$B$14:$E$41,4,0)</f>
        <v>683.93320000000006</v>
      </c>
      <c r="I497" s="9"/>
      <c r="J497" s="16">
        <v>0</v>
      </c>
      <c r="K497" s="16"/>
      <c r="L497" s="17"/>
      <c r="M497" s="2"/>
      <c r="N497" s="8"/>
      <c r="O497" s="15">
        <v>2</v>
      </c>
      <c r="P497" s="8">
        <f>(F497*30%)+(F497*20%)</f>
        <v>560.86949100000004</v>
      </c>
      <c r="Q497" s="41">
        <f t="shared" si="18"/>
        <v>2366.5416730000002</v>
      </c>
    </row>
    <row r="498" spans="1:17" ht="33.75">
      <c r="A498" s="1" t="s">
        <v>4760</v>
      </c>
      <c r="B498" s="1">
        <v>30207207</v>
      </c>
      <c r="C498" s="3" t="s">
        <v>331</v>
      </c>
      <c r="D498" s="4" t="s">
        <v>3700</v>
      </c>
      <c r="E498" s="7"/>
      <c r="F498" s="8">
        <f>VLOOKUP(D498,'Parâmetro - Portes e Uco'!$A$8:$C$49,3,0)</f>
        <v>1121.7389820000001</v>
      </c>
      <c r="G498" s="36">
        <v>6</v>
      </c>
      <c r="H498" s="8">
        <f>VLOOKUP(G498,'Parâmetro - Portes e Uco'!$B$14:$E$41,4,0)</f>
        <v>954.3922</v>
      </c>
      <c r="I498" s="9"/>
      <c r="J498" s="16">
        <v>0</v>
      </c>
      <c r="K498" s="16"/>
      <c r="L498" s="17"/>
      <c r="M498" s="2"/>
      <c r="N498" s="8"/>
      <c r="O498" s="15">
        <v>2</v>
      </c>
      <c r="P498" s="8">
        <f>(F498*30%)+(F498*20%)</f>
        <v>560.86949100000004</v>
      </c>
      <c r="Q498" s="41">
        <f t="shared" si="18"/>
        <v>2637.000673</v>
      </c>
    </row>
    <row r="499" spans="1:17">
      <c r="A499" s="1" t="s">
        <v>4760</v>
      </c>
      <c r="B499" s="1">
        <v>30207215</v>
      </c>
      <c r="C499" s="3" t="s">
        <v>338</v>
      </c>
      <c r="D499" s="4" t="s">
        <v>3677</v>
      </c>
      <c r="E499" s="7"/>
      <c r="F499" s="8">
        <f>VLOOKUP(D499,'Parâmetro - Portes e Uco'!$A$8:$C$49,3,0)</f>
        <v>146.53493400000002</v>
      </c>
      <c r="G499" s="36">
        <v>2</v>
      </c>
      <c r="H499" s="8">
        <f>VLOOKUP(G499,'Parâmetro - Portes e Uco'!$B$14:$E$41,4,0)</f>
        <v>203.1808</v>
      </c>
      <c r="I499" s="9"/>
      <c r="J499" s="16">
        <v>0</v>
      </c>
      <c r="K499" s="16"/>
      <c r="L499" s="17"/>
      <c r="M499" s="2"/>
      <c r="N499" s="8"/>
      <c r="O499" s="15">
        <v>0</v>
      </c>
      <c r="P499" s="15"/>
      <c r="Q499" s="41">
        <f t="shared" si="18"/>
        <v>349.715734</v>
      </c>
    </row>
    <row r="500" spans="1:17">
      <c r="A500" s="1" t="s">
        <v>4760</v>
      </c>
      <c r="B500" s="1">
        <v>30207223</v>
      </c>
      <c r="C500" s="3" t="s">
        <v>339</v>
      </c>
      <c r="D500" s="4" t="s">
        <v>3675</v>
      </c>
      <c r="E500" s="7"/>
      <c r="F500" s="8">
        <f>VLOOKUP(D500,'Parâmetro - Portes e Uco'!$A$8:$C$49,3,0)</f>
        <v>247.04971200000003</v>
      </c>
      <c r="G500" s="36"/>
      <c r="H500" s="15"/>
      <c r="I500" s="9"/>
      <c r="J500" s="16">
        <v>0</v>
      </c>
      <c r="K500" s="16"/>
      <c r="L500" s="17"/>
      <c r="M500" s="2"/>
      <c r="N500" s="8"/>
      <c r="O500" s="15">
        <v>0</v>
      </c>
      <c r="P500" s="15"/>
      <c r="Q500" s="41">
        <f t="shared" si="18"/>
        <v>247.04971200000003</v>
      </c>
    </row>
    <row r="501" spans="1:17">
      <c r="A501" s="1" t="s">
        <v>4760</v>
      </c>
      <c r="B501" s="1">
        <v>30207231</v>
      </c>
      <c r="C501" s="3" t="s">
        <v>337</v>
      </c>
      <c r="D501" s="4" t="s">
        <v>3676</v>
      </c>
      <c r="E501" s="7"/>
      <c r="F501" s="8">
        <f>VLOOKUP(D501,'Parâmetro - Portes e Uco'!$A$8:$C$49,3,0)</f>
        <v>199.76720399999999</v>
      </c>
      <c r="G501" s="36">
        <v>2</v>
      </c>
      <c r="H501" s="8">
        <f>VLOOKUP(G501,'Parâmetro - Portes e Uco'!$B$14:$E$41,4,0)</f>
        <v>203.1808</v>
      </c>
      <c r="I501" s="9"/>
      <c r="J501" s="16">
        <v>0</v>
      </c>
      <c r="K501" s="16"/>
      <c r="L501" s="17"/>
      <c r="M501" s="2"/>
      <c r="N501" s="8"/>
      <c r="O501" s="15">
        <v>1</v>
      </c>
      <c r="P501" s="8">
        <f>F501*30%</f>
        <v>59.930161199999993</v>
      </c>
      <c r="Q501" s="41">
        <f t="shared" si="18"/>
        <v>462.87816519999996</v>
      </c>
    </row>
    <row r="502" spans="1:17">
      <c r="A502" s="3"/>
      <c r="B502" s="135">
        <v>30208009</v>
      </c>
      <c r="C502" s="263" t="s">
        <v>3778</v>
      </c>
      <c r="D502" s="264"/>
      <c r="E502" s="264"/>
      <c r="F502" s="264"/>
      <c r="G502" s="264"/>
      <c r="H502" s="264"/>
      <c r="I502" s="264"/>
      <c r="J502" s="264"/>
      <c r="K502" s="264"/>
      <c r="L502" s="264"/>
      <c r="M502" s="287"/>
      <c r="N502" s="264"/>
      <c r="O502" s="264"/>
      <c r="P502" s="264"/>
      <c r="Q502" s="265"/>
    </row>
    <row r="503" spans="1:17" ht="22.5">
      <c r="A503" s="1" t="s">
        <v>4760</v>
      </c>
      <c r="B503" s="1">
        <v>30208017</v>
      </c>
      <c r="C503" s="3" t="s">
        <v>340</v>
      </c>
      <c r="D503" s="4" t="s">
        <v>3690</v>
      </c>
      <c r="E503" s="7"/>
      <c r="F503" s="8">
        <f>VLOOKUP(D503,'Parâmetro - Portes e Uco'!$A$8:$C$49,3,0)</f>
        <v>788.42236200000002</v>
      </c>
      <c r="G503" s="36">
        <v>5</v>
      </c>
      <c r="H503" s="8">
        <f>VLOOKUP(G503,'Parâmetro - Portes e Uco'!$B$14:$E$41,4,0)</f>
        <v>683.93320000000006</v>
      </c>
      <c r="I503" s="9"/>
      <c r="J503" s="16">
        <v>0</v>
      </c>
      <c r="K503" s="16"/>
      <c r="L503" s="17"/>
      <c r="M503" s="2"/>
      <c r="N503" s="8"/>
      <c r="O503" s="15">
        <v>2</v>
      </c>
      <c r="P503" s="8">
        <f>(F503*30%)+(F503*20%)</f>
        <v>394.21118100000001</v>
      </c>
      <c r="Q503" s="41">
        <f t="shared" ref="Q503:Q515" si="19">F503+H503+K503+N503+P503</f>
        <v>1866.5667430000003</v>
      </c>
    </row>
    <row r="504" spans="1:17" ht="22.5">
      <c r="A504" s="1" t="s">
        <v>4760</v>
      </c>
      <c r="B504" s="1">
        <v>30208025</v>
      </c>
      <c r="C504" s="3" t="s">
        <v>341</v>
      </c>
      <c r="D504" s="4" t="s">
        <v>3690</v>
      </c>
      <c r="E504" s="7"/>
      <c r="F504" s="8">
        <f>VLOOKUP(D504,'Parâmetro - Portes e Uco'!$A$8:$C$49,3,0)</f>
        <v>788.42236200000002</v>
      </c>
      <c r="G504" s="36">
        <v>5</v>
      </c>
      <c r="H504" s="8">
        <f>VLOOKUP(G504,'Parâmetro - Portes e Uco'!$B$14:$E$41,4,0)</f>
        <v>683.93320000000006</v>
      </c>
      <c r="I504" s="9"/>
      <c r="J504" s="16">
        <v>0</v>
      </c>
      <c r="K504" s="16"/>
      <c r="L504" s="17"/>
      <c r="M504" s="2"/>
      <c r="N504" s="8"/>
      <c r="O504" s="15">
        <v>2</v>
      </c>
      <c r="P504" s="8">
        <f>(F504*30%)+(F504*20%)</f>
        <v>394.21118100000001</v>
      </c>
      <c r="Q504" s="41">
        <f t="shared" si="19"/>
        <v>1866.5667430000003</v>
      </c>
    </row>
    <row r="505" spans="1:17">
      <c r="A505" s="1" t="s">
        <v>4760</v>
      </c>
      <c r="B505" s="1">
        <v>30208033</v>
      </c>
      <c r="C505" s="3" t="s">
        <v>346</v>
      </c>
      <c r="D505" s="4" t="s">
        <v>3690</v>
      </c>
      <c r="E505" s="7"/>
      <c r="F505" s="8">
        <f>VLOOKUP(D505,'Parâmetro - Portes e Uco'!$A$8:$C$49,3,0)</f>
        <v>788.42236200000002</v>
      </c>
      <c r="G505" s="36">
        <v>3</v>
      </c>
      <c r="H505" s="8">
        <f>VLOOKUP(G505,'Parâmetro - Portes e Uco'!$B$14:$E$41,4,0)</f>
        <v>299.05779999999999</v>
      </c>
      <c r="I505" s="9"/>
      <c r="J505" s="16">
        <v>0</v>
      </c>
      <c r="K505" s="16"/>
      <c r="L505" s="17"/>
      <c r="M505" s="2"/>
      <c r="N505" s="8"/>
      <c r="O505" s="15">
        <v>1</v>
      </c>
      <c r="P505" s="8">
        <f>F505*30%</f>
        <v>236.52670860000001</v>
      </c>
      <c r="Q505" s="41">
        <f t="shared" si="19"/>
        <v>1324.0068706000002</v>
      </c>
    </row>
    <row r="506" spans="1:17">
      <c r="A506" s="1" t="s">
        <v>4760</v>
      </c>
      <c r="B506" s="1">
        <v>30208041</v>
      </c>
      <c r="C506" s="3" t="s">
        <v>347</v>
      </c>
      <c r="D506" s="4" t="s">
        <v>3690</v>
      </c>
      <c r="E506" s="7"/>
      <c r="F506" s="8">
        <f>VLOOKUP(D506,'Parâmetro - Portes e Uco'!$A$8:$C$49,3,0)</f>
        <v>788.42236200000002</v>
      </c>
      <c r="G506" s="36">
        <v>4</v>
      </c>
      <c r="H506" s="8">
        <f>VLOOKUP(G506,'Parâmetro - Portes e Uco'!$B$14:$E$41,4,0)</f>
        <v>442.14720000000005</v>
      </c>
      <c r="I506" s="9"/>
      <c r="J506" s="16">
        <v>0</v>
      </c>
      <c r="K506" s="16"/>
      <c r="L506" s="17"/>
      <c r="M506" s="2"/>
      <c r="N506" s="8"/>
      <c r="O506" s="15">
        <v>1</v>
      </c>
      <c r="P506" s="8">
        <f>F506*30%</f>
        <v>236.52670860000001</v>
      </c>
      <c r="Q506" s="41">
        <f t="shared" si="19"/>
        <v>1467.0962706</v>
      </c>
    </row>
    <row r="507" spans="1:17">
      <c r="A507" s="1" t="s">
        <v>4760</v>
      </c>
      <c r="B507" s="1">
        <v>30208050</v>
      </c>
      <c r="C507" s="3" t="s">
        <v>343</v>
      </c>
      <c r="D507" s="4" t="s">
        <v>3690</v>
      </c>
      <c r="E507" s="7"/>
      <c r="F507" s="8">
        <f>VLOOKUP(D507,'Parâmetro - Portes e Uco'!$A$8:$C$49,3,0)</f>
        <v>788.42236200000002</v>
      </c>
      <c r="G507" s="36">
        <v>4</v>
      </c>
      <c r="H507" s="8">
        <f>VLOOKUP(G507,'Parâmetro - Portes e Uco'!$B$14:$E$41,4,0)</f>
        <v>442.14720000000005</v>
      </c>
      <c r="I507" s="9"/>
      <c r="J507" s="16">
        <v>0</v>
      </c>
      <c r="K507" s="16"/>
      <c r="L507" s="17"/>
      <c r="M507" s="2"/>
      <c r="N507" s="8"/>
      <c r="O507" s="15">
        <v>1</v>
      </c>
      <c r="P507" s="8">
        <f>F507*30%</f>
        <v>236.52670860000001</v>
      </c>
      <c r="Q507" s="41">
        <f t="shared" si="19"/>
        <v>1467.0962706</v>
      </c>
    </row>
    <row r="508" spans="1:17">
      <c r="A508" s="1" t="s">
        <v>4760</v>
      </c>
      <c r="B508" s="1">
        <v>30208068</v>
      </c>
      <c r="C508" s="3" t="s">
        <v>344</v>
      </c>
      <c r="D508" s="4" t="s">
        <v>3697</v>
      </c>
      <c r="E508" s="7"/>
      <c r="F508" s="8">
        <f>VLOOKUP(D508,'Parâmetro - Portes e Uco'!$A$8:$C$49,3,0)</f>
        <v>932.61823200000003</v>
      </c>
      <c r="G508" s="36">
        <v>5</v>
      </c>
      <c r="H508" s="8">
        <f>VLOOKUP(G508,'Parâmetro - Portes e Uco'!$B$14:$E$41,4,0)</f>
        <v>683.93320000000006</v>
      </c>
      <c r="I508" s="9"/>
      <c r="J508" s="16">
        <v>0</v>
      </c>
      <c r="K508" s="16"/>
      <c r="L508" s="17"/>
      <c r="M508" s="2"/>
      <c r="N508" s="8"/>
      <c r="O508" s="15">
        <v>2</v>
      </c>
      <c r="P508" s="8">
        <f>(F508*30%)+(F508*20%)</f>
        <v>466.30911600000002</v>
      </c>
      <c r="Q508" s="41">
        <f t="shared" si="19"/>
        <v>2082.8605480000001</v>
      </c>
    </row>
    <row r="509" spans="1:17">
      <c r="A509" s="1" t="s">
        <v>4760</v>
      </c>
      <c r="B509" s="1">
        <v>30208076</v>
      </c>
      <c r="C509" s="3" t="s">
        <v>345</v>
      </c>
      <c r="D509" s="4" t="s">
        <v>3696</v>
      </c>
      <c r="E509" s="7"/>
      <c r="F509" s="8">
        <f>VLOOKUP(D509,'Parâmetro - Portes e Uco'!$A$8:$C$49,3,0)</f>
        <v>1010.6334419999999</v>
      </c>
      <c r="G509" s="36">
        <v>5</v>
      </c>
      <c r="H509" s="8">
        <f>VLOOKUP(G509,'Parâmetro - Portes e Uco'!$B$14:$E$41,4,0)</f>
        <v>683.93320000000006</v>
      </c>
      <c r="I509" s="9"/>
      <c r="J509" s="16">
        <v>0</v>
      </c>
      <c r="K509" s="16"/>
      <c r="L509" s="17"/>
      <c r="M509" s="2"/>
      <c r="N509" s="8"/>
      <c r="O509" s="15">
        <v>2</v>
      </c>
      <c r="P509" s="8">
        <f>(F509*30%)+(F509*20%)</f>
        <v>505.31672100000003</v>
      </c>
      <c r="Q509" s="41">
        <f t="shared" si="19"/>
        <v>2199.8833629999999</v>
      </c>
    </row>
    <row r="510" spans="1:17">
      <c r="A510" s="1" t="s">
        <v>4760</v>
      </c>
      <c r="B510" s="1">
        <v>30208084</v>
      </c>
      <c r="C510" s="3" t="s">
        <v>342</v>
      </c>
      <c r="D510" s="4" t="s">
        <v>3700</v>
      </c>
      <c r="E510" s="7"/>
      <c r="F510" s="8">
        <f>VLOOKUP(D510,'Parâmetro - Portes e Uco'!$A$8:$C$49,3,0)</f>
        <v>1121.7389820000001</v>
      </c>
      <c r="G510" s="36">
        <v>6</v>
      </c>
      <c r="H510" s="8">
        <f>VLOOKUP(G510,'Parâmetro - Portes e Uco'!$B$14:$E$41,4,0)</f>
        <v>954.3922</v>
      </c>
      <c r="I510" s="9"/>
      <c r="J510" s="16">
        <v>0</v>
      </c>
      <c r="K510" s="16"/>
      <c r="L510" s="17"/>
      <c r="M510" s="2"/>
      <c r="N510" s="8"/>
      <c r="O510" s="15">
        <v>3</v>
      </c>
      <c r="P510" s="39">
        <f>(F510*30%)+(F510*20%)+(F510*20%)</f>
        <v>785.21728740000003</v>
      </c>
      <c r="Q510" s="41">
        <f t="shared" si="19"/>
        <v>2861.3484693999999</v>
      </c>
    </row>
    <row r="511" spans="1:17" ht="22.5">
      <c r="A511" s="1" t="s">
        <v>4760</v>
      </c>
      <c r="B511" s="1">
        <v>30208092</v>
      </c>
      <c r="C511" s="3" t="s">
        <v>350</v>
      </c>
      <c r="D511" s="4" t="s">
        <v>3689</v>
      </c>
      <c r="E511" s="7"/>
      <c r="F511" s="8">
        <f>VLOOKUP(D511,'Parâmetro - Portes e Uco'!$A$8:$C$49,3,0)</f>
        <v>332.147088</v>
      </c>
      <c r="G511" s="36">
        <v>2</v>
      </c>
      <c r="H511" s="8">
        <f>VLOOKUP(G511,'Parâmetro - Portes e Uco'!$B$14:$E$41,4,0)</f>
        <v>203.1808</v>
      </c>
      <c r="I511" s="9"/>
      <c r="J511" s="16">
        <v>0</v>
      </c>
      <c r="K511" s="16"/>
      <c r="L511" s="17"/>
      <c r="M511" s="2"/>
      <c r="N511" s="8"/>
      <c r="O511" s="15">
        <v>1</v>
      </c>
      <c r="P511" s="8">
        <f>F511*30%</f>
        <v>99.64412639999999</v>
      </c>
      <c r="Q511" s="41">
        <f t="shared" si="19"/>
        <v>634.97201440000003</v>
      </c>
    </row>
    <row r="512" spans="1:17" ht="22.5">
      <c r="A512" s="1" t="s">
        <v>4760</v>
      </c>
      <c r="B512" s="1">
        <v>30208106</v>
      </c>
      <c r="C512" s="3" t="s">
        <v>348</v>
      </c>
      <c r="D512" s="4" t="s">
        <v>3696</v>
      </c>
      <c r="E512" s="7"/>
      <c r="F512" s="8">
        <f>VLOOKUP(D512,'Parâmetro - Portes e Uco'!$A$8:$C$49,3,0)</f>
        <v>1010.6334419999999</v>
      </c>
      <c r="G512" s="36">
        <v>5</v>
      </c>
      <c r="H512" s="8">
        <f>VLOOKUP(G512,'Parâmetro - Portes e Uco'!$B$14:$E$41,4,0)</f>
        <v>683.93320000000006</v>
      </c>
      <c r="I512" s="9"/>
      <c r="J512" s="16">
        <v>0</v>
      </c>
      <c r="K512" s="16"/>
      <c r="L512" s="17"/>
      <c r="M512" s="2"/>
      <c r="N512" s="8"/>
      <c r="O512" s="15">
        <v>2</v>
      </c>
      <c r="P512" s="8">
        <f>(F512*30%)+(F512*20%)</f>
        <v>505.31672100000003</v>
      </c>
      <c r="Q512" s="41">
        <f t="shared" si="19"/>
        <v>2199.8833629999999</v>
      </c>
    </row>
    <row r="513" spans="1:17" ht="22.5">
      <c r="A513" s="1" t="s">
        <v>4760</v>
      </c>
      <c r="B513" s="1">
        <v>30208114</v>
      </c>
      <c r="C513" s="3" t="s">
        <v>349</v>
      </c>
      <c r="D513" s="4" t="s">
        <v>3700</v>
      </c>
      <c r="E513" s="7"/>
      <c r="F513" s="8">
        <f>VLOOKUP(D513,'Parâmetro - Portes e Uco'!$A$8:$C$49,3,0)</f>
        <v>1121.7389820000001</v>
      </c>
      <c r="G513" s="36">
        <v>6</v>
      </c>
      <c r="H513" s="8">
        <f>VLOOKUP(G513,'Parâmetro - Portes e Uco'!$B$14:$E$41,4,0)</f>
        <v>954.3922</v>
      </c>
      <c r="I513" s="9"/>
      <c r="J513" s="16">
        <v>0</v>
      </c>
      <c r="K513" s="16"/>
      <c r="L513" s="17"/>
      <c r="M513" s="2"/>
      <c r="N513" s="8"/>
      <c r="O513" s="15">
        <v>3</v>
      </c>
      <c r="P513" s="39">
        <f>(F513*30%)+(F513*20%)+(F513*20%)</f>
        <v>785.21728740000003</v>
      </c>
      <c r="Q513" s="41">
        <f t="shared" si="19"/>
        <v>2861.3484693999999</v>
      </c>
    </row>
    <row r="514" spans="1:17" ht="22.5">
      <c r="A514" s="1" t="s">
        <v>4760</v>
      </c>
      <c r="B514" s="1">
        <v>30208122</v>
      </c>
      <c r="C514" s="3" t="s">
        <v>351</v>
      </c>
      <c r="D514" s="4" t="s">
        <v>3700</v>
      </c>
      <c r="E514" s="7"/>
      <c r="F514" s="8">
        <f>VLOOKUP(D514,'Parâmetro - Portes e Uco'!$A$8:$C$49,3,0)</f>
        <v>1121.7389820000001</v>
      </c>
      <c r="G514" s="36">
        <v>4</v>
      </c>
      <c r="H514" s="8">
        <f>VLOOKUP(G514,'Parâmetro - Portes e Uco'!$B$14:$E$41,4,0)</f>
        <v>442.14720000000005</v>
      </c>
      <c r="I514" s="9"/>
      <c r="J514" s="16">
        <v>0</v>
      </c>
      <c r="K514" s="16"/>
      <c r="L514" s="17"/>
      <c r="M514" s="2"/>
      <c r="N514" s="8"/>
      <c r="O514" s="15">
        <v>1</v>
      </c>
      <c r="P514" s="8">
        <f>F514*30%</f>
        <v>336.52169459999999</v>
      </c>
      <c r="Q514" s="41">
        <f t="shared" si="19"/>
        <v>1900.4078766000002</v>
      </c>
    </row>
    <row r="515" spans="1:17" ht="33.75">
      <c r="A515" s="1" t="s">
        <v>4760</v>
      </c>
      <c r="B515" s="1">
        <v>30208130</v>
      </c>
      <c r="C515" s="3" t="s">
        <v>4178</v>
      </c>
      <c r="D515" s="4" t="s">
        <v>3698</v>
      </c>
      <c r="E515" s="7"/>
      <c r="F515" s="8">
        <f>VLOOKUP(D515,'Parâmetro - Portes e Uco'!$A$8:$C$49,3,0)</f>
        <v>1186.7593919999999</v>
      </c>
      <c r="G515" s="36">
        <v>6</v>
      </c>
      <c r="H515" s="8">
        <f>VLOOKUP(G515,'Parâmetro - Portes e Uco'!$B$14:$E$41,4,0)</f>
        <v>954.3922</v>
      </c>
      <c r="I515" s="9"/>
      <c r="J515" s="16">
        <v>0</v>
      </c>
      <c r="K515" s="16"/>
      <c r="L515" s="17"/>
      <c r="M515" s="2"/>
      <c r="N515" s="8"/>
      <c r="O515" s="15">
        <v>3</v>
      </c>
      <c r="P515" s="39">
        <f>(F515*30%)+(F515*20%)+(F515*20%)</f>
        <v>830.7315744</v>
      </c>
      <c r="Q515" s="41">
        <f t="shared" si="19"/>
        <v>2971.8831663999999</v>
      </c>
    </row>
    <row r="516" spans="1:17">
      <c r="A516" s="3"/>
      <c r="B516" s="135">
        <v>30209005</v>
      </c>
      <c r="C516" s="263" t="s">
        <v>4179</v>
      </c>
      <c r="D516" s="264"/>
      <c r="E516" s="264"/>
      <c r="F516" s="264"/>
      <c r="G516" s="264"/>
      <c r="H516" s="264"/>
      <c r="I516" s="264"/>
      <c r="J516" s="264"/>
      <c r="K516" s="264"/>
      <c r="L516" s="264"/>
      <c r="M516" s="287"/>
      <c r="N516" s="264"/>
      <c r="O516" s="264"/>
      <c r="P516" s="264"/>
      <c r="Q516" s="265"/>
    </row>
    <row r="517" spans="1:17">
      <c r="A517" s="1" t="s">
        <v>4760</v>
      </c>
      <c r="B517" s="1">
        <v>30209013</v>
      </c>
      <c r="C517" s="3" t="s">
        <v>356</v>
      </c>
      <c r="D517" s="4" t="s">
        <v>3697</v>
      </c>
      <c r="E517" s="7"/>
      <c r="F517" s="8">
        <f>VLOOKUP(D517,'Parâmetro - Portes e Uco'!$A$8:$C$49,3,0)</f>
        <v>932.61823200000003</v>
      </c>
      <c r="G517" s="36">
        <v>5</v>
      </c>
      <c r="H517" s="8">
        <f>VLOOKUP(G517,'Parâmetro - Portes e Uco'!$B$14:$E$41,4,0)</f>
        <v>683.93320000000006</v>
      </c>
      <c r="I517" s="9"/>
      <c r="J517" s="16">
        <v>0</v>
      </c>
      <c r="K517" s="16"/>
      <c r="L517" s="17"/>
      <c r="M517" s="2"/>
      <c r="N517" s="8"/>
      <c r="O517" s="15">
        <v>2</v>
      </c>
      <c r="P517" s="8">
        <f>(F517*30%)+(F517*20%)</f>
        <v>466.30911600000002</v>
      </c>
      <c r="Q517" s="41">
        <f>F517+H517+K517+N517+P517</f>
        <v>2082.8605480000001</v>
      </c>
    </row>
    <row r="518" spans="1:17">
      <c r="A518" s="1" t="s">
        <v>4760</v>
      </c>
      <c r="B518" s="1">
        <v>30209021</v>
      </c>
      <c r="C518" s="3" t="s">
        <v>354</v>
      </c>
      <c r="D518" s="4" t="s">
        <v>3688</v>
      </c>
      <c r="E518" s="7"/>
      <c r="F518" s="8">
        <f>VLOOKUP(D518,'Parâmetro - Portes e Uco'!$A$8:$C$49,3,0)</f>
        <v>868.77663600000005</v>
      </c>
      <c r="G518" s="36">
        <v>5</v>
      </c>
      <c r="H518" s="8">
        <f>VLOOKUP(G518,'Parâmetro - Portes e Uco'!$B$14:$E$41,4,0)</f>
        <v>683.93320000000006</v>
      </c>
      <c r="I518" s="9"/>
      <c r="J518" s="16">
        <v>0</v>
      </c>
      <c r="K518" s="16"/>
      <c r="L518" s="17"/>
      <c r="M518" s="2"/>
      <c r="N518" s="8"/>
      <c r="O518" s="15">
        <v>2</v>
      </c>
      <c r="P518" s="8">
        <f>(F518*30%)+(F518*20%)</f>
        <v>434.38831800000003</v>
      </c>
      <c r="Q518" s="41">
        <f>F518+H518+K518+N518+P518</f>
        <v>1987.098154</v>
      </c>
    </row>
    <row r="519" spans="1:17">
      <c r="A519" s="1" t="s">
        <v>4760</v>
      </c>
      <c r="B519" s="1">
        <v>30209030</v>
      </c>
      <c r="C519" s="3" t="s">
        <v>355</v>
      </c>
      <c r="D519" s="4" t="s">
        <v>3691</v>
      </c>
      <c r="E519" s="7"/>
      <c r="F519" s="8">
        <f>VLOOKUP(D519,'Parâmetro - Portes e Uco'!$A$8:$C$49,3,0)</f>
        <v>721.04432400000007</v>
      </c>
      <c r="G519" s="36">
        <v>3</v>
      </c>
      <c r="H519" s="8">
        <f>VLOOKUP(G519,'Parâmetro - Portes e Uco'!$B$14:$E$41,4,0)</f>
        <v>299.05779999999999</v>
      </c>
      <c r="I519" s="9"/>
      <c r="J519" s="16">
        <v>0</v>
      </c>
      <c r="K519" s="16"/>
      <c r="L519" s="17"/>
      <c r="M519" s="2"/>
      <c r="N519" s="8"/>
      <c r="O519" s="15">
        <v>1</v>
      </c>
      <c r="P519" s="8">
        <f>F519*30%</f>
        <v>216.31329720000002</v>
      </c>
      <c r="Q519" s="41">
        <f>F519+H519+K519+N519+P519</f>
        <v>1236.4154212000001</v>
      </c>
    </row>
    <row r="520" spans="1:17">
      <c r="A520" s="1" t="s">
        <v>4760</v>
      </c>
      <c r="B520" s="1">
        <v>30209048</v>
      </c>
      <c r="C520" s="3" t="s">
        <v>353</v>
      </c>
      <c r="D520" s="4" t="s">
        <v>3696</v>
      </c>
      <c r="E520" s="7"/>
      <c r="F520" s="8">
        <f>VLOOKUP(D520,'Parâmetro - Portes e Uco'!$A$8:$C$49,3,0)</f>
        <v>1010.6334419999999</v>
      </c>
      <c r="G520" s="36">
        <v>5</v>
      </c>
      <c r="H520" s="8">
        <f>VLOOKUP(G520,'Parâmetro - Portes e Uco'!$B$14:$E$41,4,0)</f>
        <v>683.93320000000006</v>
      </c>
      <c r="I520" s="9"/>
      <c r="J520" s="16">
        <v>0</v>
      </c>
      <c r="K520" s="16"/>
      <c r="L520" s="17"/>
      <c r="M520" s="2"/>
      <c r="N520" s="8"/>
      <c r="O520" s="15">
        <v>2</v>
      </c>
      <c r="P520" s="8">
        <f>(F520*30%)+(F520*20%)</f>
        <v>505.31672100000003</v>
      </c>
      <c r="Q520" s="41">
        <f>F520+H520+K520+N520+P520</f>
        <v>2199.8833629999999</v>
      </c>
    </row>
    <row r="521" spans="1:17" ht="22.5">
      <c r="A521" s="1" t="s">
        <v>4760</v>
      </c>
      <c r="B521" s="1">
        <v>30209056</v>
      </c>
      <c r="C521" s="3" t="s">
        <v>352</v>
      </c>
      <c r="D521" s="4" t="s">
        <v>3696</v>
      </c>
      <c r="E521" s="7"/>
      <c r="F521" s="8">
        <f>VLOOKUP(D521,'Parâmetro - Portes e Uco'!$A$8:$C$49,3,0)</f>
        <v>1010.6334419999999</v>
      </c>
      <c r="G521" s="36">
        <v>5</v>
      </c>
      <c r="H521" s="8">
        <f>VLOOKUP(G521,'Parâmetro - Portes e Uco'!$B$14:$E$41,4,0)</f>
        <v>683.93320000000006</v>
      </c>
      <c r="I521" s="9"/>
      <c r="J521" s="16">
        <v>0</v>
      </c>
      <c r="K521" s="16"/>
      <c r="L521" s="17"/>
      <c r="M521" s="2"/>
      <c r="N521" s="8"/>
      <c r="O521" s="15">
        <v>2</v>
      </c>
      <c r="P521" s="8">
        <f>(F521*30%)+(F521*20%)</f>
        <v>505.31672100000003</v>
      </c>
      <c r="Q521" s="41">
        <f>F521+H521+K521+N521+P521</f>
        <v>2199.8833629999999</v>
      </c>
    </row>
    <row r="522" spans="1:17">
      <c r="A522" s="3"/>
      <c r="B522" s="135">
        <v>30210003</v>
      </c>
      <c r="C522" s="263" t="s">
        <v>3779</v>
      </c>
      <c r="D522" s="264"/>
      <c r="E522" s="264"/>
      <c r="F522" s="264"/>
      <c r="G522" s="264"/>
      <c r="H522" s="264"/>
      <c r="I522" s="264"/>
      <c r="J522" s="264"/>
      <c r="K522" s="264"/>
      <c r="L522" s="264"/>
      <c r="M522" s="287"/>
      <c r="N522" s="264"/>
      <c r="O522" s="264"/>
      <c r="P522" s="264"/>
      <c r="Q522" s="265"/>
    </row>
    <row r="523" spans="1:17" ht="22.5">
      <c r="A523" s="1" t="s">
        <v>4760</v>
      </c>
      <c r="B523" s="1">
        <v>30210011</v>
      </c>
      <c r="C523" s="3" t="s">
        <v>360</v>
      </c>
      <c r="D523" s="4" t="s">
        <v>3690</v>
      </c>
      <c r="E523" s="7"/>
      <c r="F523" s="8">
        <f>VLOOKUP(D523,'Parâmetro - Portes e Uco'!$A$8:$C$49,3,0)</f>
        <v>788.42236200000002</v>
      </c>
      <c r="G523" s="36">
        <v>5</v>
      </c>
      <c r="H523" s="8">
        <f>VLOOKUP(G523,'Parâmetro - Portes e Uco'!$B$14:$E$41,4,0)</f>
        <v>683.93320000000006</v>
      </c>
      <c r="I523" s="9"/>
      <c r="J523" s="16">
        <v>0</v>
      </c>
      <c r="K523" s="16"/>
      <c r="L523" s="17"/>
      <c r="M523" s="2"/>
      <c r="N523" s="8"/>
      <c r="O523" s="15">
        <v>1</v>
      </c>
      <c r="P523" s="8">
        <f>F523*30%</f>
        <v>236.52670860000001</v>
      </c>
      <c r="Q523" s="41">
        <f t="shared" ref="Q523:Q534" si="20">F523+H523+K523+N523+P523</f>
        <v>1708.8822706000001</v>
      </c>
    </row>
    <row r="524" spans="1:17" ht="22.5">
      <c r="A524" s="1" t="s">
        <v>4760</v>
      </c>
      <c r="B524" s="1">
        <v>30210020</v>
      </c>
      <c r="C524" s="3" t="s">
        <v>357</v>
      </c>
      <c r="D524" s="4" t="s">
        <v>3690</v>
      </c>
      <c r="E524" s="7"/>
      <c r="F524" s="8">
        <f>VLOOKUP(D524,'Parâmetro - Portes e Uco'!$A$8:$C$49,3,0)</f>
        <v>788.42236200000002</v>
      </c>
      <c r="G524" s="36">
        <v>5</v>
      </c>
      <c r="H524" s="8">
        <f>VLOOKUP(G524,'Parâmetro - Portes e Uco'!$B$14:$E$41,4,0)</f>
        <v>683.93320000000006</v>
      </c>
      <c r="I524" s="9"/>
      <c r="J524" s="16">
        <v>0</v>
      </c>
      <c r="K524" s="16"/>
      <c r="L524" s="17"/>
      <c r="M524" s="2"/>
      <c r="N524" s="8"/>
      <c r="O524" s="15">
        <v>1</v>
      </c>
      <c r="P524" s="8">
        <f>F524*30%</f>
        <v>236.52670860000001</v>
      </c>
      <c r="Q524" s="41">
        <f t="shared" si="20"/>
        <v>1708.8822706000001</v>
      </c>
    </row>
    <row r="525" spans="1:17" ht="22.5">
      <c r="A525" s="1" t="s">
        <v>4760</v>
      </c>
      <c r="B525" s="1">
        <v>30210038</v>
      </c>
      <c r="C525" s="3" t="s">
        <v>362</v>
      </c>
      <c r="D525" s="4" t="s">
        <v>3690</v>
      </c>
      <c r="E525" s="7"/>
      <c r="F525" s="8">
        <f>VLOOKUP(D525,'Parâmetro - Portes e Uco'!$A$8:$C$49,3,0)</f>
        <v>788.42236200000002</v>
      </c>
      <c r="G525" s="36">
        <v>5</v>
      </c>
      <c r="H525" s="8">
        <f>VLOOKUP(G525,'Parâmetro - Portes e Uco'!$B$14:$E$41,4,0)</f>
        <v>683.93320000000006</v>
      </c>
      <c r="I525" s="9"/>
      <c r="J525" s="16">
        <v>0</v>
      </c>
      <c r="K525" s="16"/>
      <c r="L525" s="17"/>
      <c r="M525" s="2"/>
      <c r="N525" s="8"/>
      <c r="O525" s="15">
        <v>2</v>
      </c>
      <c r="P525" s="8">
        <f>(F525*30%)+(F525*20%)</f>
        <v>394.21118100000001</v>
      </c>
      <c r="Q525" s="41">
        <f t="shared" si="20"/>
        <v>1866.5667430000003</v>
      </c>
    </row>
    <row r="526" spans="1:17" ht="22.5">
      <c r="A526" s="1" t="s">
        <v>4760</v>
      </c>
      <c r="B526" s="1">
        <v>30210046</v>
      </c>
      <c r="C526" s="3" t="s">
        <v>364</v>
      </c>
      <c r="D526" s="4" t="s">
        <v>3690</v>
      </c>
      <c r="E526" s="7"/>
      <c r="F526" s="8">
        <f>VLOOKUP(D526,'Parâmetro - Portes e Uco'!$A$8:$C$49,3,0)</f>
        <v>788.42236200000002</v>
      </c>
      <c r="G526" s="36">
        <v>5</v>
      </c>
      <c r="H526" s="8">
        <f>VLOOKUP(G526,'Parâmetro - Portes e Uco'!$B$14:$E$41,4,0)</f>
        <v>683.93320000000006</v>
      </c>
      <c r="I526" s="9"/>
      <c r="J526" s="16">
        <v>0</v>
      </c>
      <c r="K526" s="16"/>
      <c r="L526" s="17"/>
      <c r="M526" s="2"/>
      <c r="N526" s="8"/>
      <c r="O526" s="15">
        <v>2</v>
      </c>
      <c r="P526" s="8">
        <f>(F526*30%)+(F526*20%)</f>
        <v>394.21118100000001</v>
      </c>
      <c r="Q526" s="41">
        <f t="shared" si="20"/>
        <v>1866.5667430000003</v>
      </c>
    </row>
    <row r="527" spans="1:17" ht="22.5">
      <c r="A527" s="1" t="s">
        <v>4760</v>
      </c>
      <c r="B527" s="1">
        <v>30210054</v>
      </c>
      <c r="C527" s="3" t="s">
        <v>361</v>
      </c>
      <c r="D527" s="4" t="s">
        <v>3692</v>
      </c>
      <c r="E527" s="7"/>
      <c r="F527" s="8">
        <f>VLOOKUP(D527,'Parâmetro - Portes e Uco'!$A$8:$C$49,3,0)</f>
        <v>1427.8964699999999</v>
      </c>
      <c r="G527" s="36">
        <v>6</v>
      </c>
      <c r="H527" s="8">
        <f>VLOOKUP(G527,'Parâmetro - Portes e Uco'!$B$14:$E$41,4,0)</f>
        <v>954.3922</v>
      </c>
      <c r="I527" s="9"/>
      <c r="J527" s="16">
        <v>0</v>
      </c>
      <c r="K527" s="16"/>
      <c r="L527" s="17"/>
      <c r="M527" s="2"/>
      <c r="N527" s="8"/>
      <c r="O527" s="15">
        <v>2</v>
      </c>
      <c r="P527" s="8">
        <f>(F527*30%)+(F527*20%)</f>
        <v>713.94823499999995</v>
      </c>
      <c r="Q527" s="41">
        <f t="shared" si="20"/>
        <v>3096.2369049999998</v>
      </c>
    </row>
    <row r="528" spans="1:17" ht="22.5">
      <c r="A528" s="1" t="s">
        <v>4760</v>
      </c>
      <c r="B528" s="1">
        <v>30210062</v>
      </c>
      <c r="C528" s="3" t="s">
        <v>363</v>
      </c>
      <c r="D528" s="4" t="s">
        <v>3692</v>
      </c>
      <c r="E528" s="7"/>
      <c r="F528" s="8">
        <f>VLOOKUP(D528,'Parâmetro - Portes e Uco'!$A$8:$C$49,3,0)</f>
        <v>1427.8964699999999</v>
      </c>
      <c r="G528" s="36">
        <v>6</v>
      </c>
      <c r="H528" s="8">
        <f>VLOOKUP(G528,'Parâmetro - Portes e Uco'!$B$14:$E$41,4,0)</f>
        <v>954.3922</v>
      </c>
      <c r="I528" s="9"/>
      <c r="J528" s="16">
        <v>0</v>
      </c>
      <c r="K528" s="16"/>
      <c r="L528" s="17"/>
      <c r="M528" s="2"/>
      <c r="N528" s="8"/>
      <c r="O528" s="15">
        <v>1</v>
      </c>
      <c r="P528" s="8">
        <f t="shared" ref="P528:P534" si="21">F528*30%</f>
        <v>428.36894099999995</v>
      </c>
      <c r="Q528" s="41">
        <f t="shared" si="20"/>
        <v>2810.6576109999996</v>
      </c>
    </row>
    <row r="529" spans="1:17" ht="22.5">
      <c r="A529" s="1" t="s">
        <v>4760</v>
      </c>
      <c r="B529" s="1">
        <v>30210070</v>
      </c>
      <c r="C529" s="3" t="s">
        <v>366</v>
      </c>
      <c r="D529" s="4" t="s">
        <v>3691</v>
      </c>
      <c r="E529" s="7"/>
      <c r="F529" s="8">
        <f>VLOOKUP(D529,'Parâmetro - Portes e Uco'!$A$8:$C$49,3,0)</f>
        <v>721.04432400000007</v>
      </c>
      <c r="G529" s="36">
        <v>6</v>
      </c>
      <c r="H529" s="8">
        <f>VLOOKUP(G529,'Parâmetro - Portes e Uco'!$B$14:$E$41,4,0)</f>
        <v>954.3922</v>
      </c>
      <c r="I529" s="9"/>
      <c r="J529" s="16">
        <v>0</v>
      </c>
      <c r="K529" s="16"/>
      <c r="L529" s="17"/>
      <c r="M529" s="2"/>
      <c r="N529" s="8"/>
      <c r="O529" s="15">
        <v>1</v>
      </c>
      <c r="P529" s="8">
        <f t="shared" si="21"/>
        <v>216.31329720000002</v>
      </c>
      <c r="Q529" s="41">
        <f t="shared" si="20"/>
        <v>1891.7498212000003</v>
      </c>
    </row>
    <row r="530" spans="1:17" ht="22.5">
      <c r="A530" s="1" t="s">
        <v>4760</v>
      </c>
      <c r="B530" s="1">
        <v>30210089</v>
      </c>
      <c r="C530" s="3" t="s">
        <v>365</v>
      </c>
      <c r="D530" s="4" t="s">
        <v>3691</v>
      </c>
      <c r="E530" s="7"/>
      <c r="F530" s="8">
        <f>VLOOKUP(D530,'Parâmetro - Portes e Uco'!$A$8:$C$49,3,0)</f>
        <v>721.04432400000007</v>
      </c>
      <c r="G530" s="36">
        <v>6</v>
      </c>
      <c r="H530" s="8">
        <f>VLOOKUP(G530,'Parâmetro - Portes e Uco'!$B$14:$E$41,4,0)</f>
        <v>954.3922</v>
      </c>
      <c r="I530" s="9"/>
      <c r="J530" s="16">
        <v>0</v>
      </c>
      <c r="K530" s="16"/>
      <c r="L530" s="17"/>
      <c r="M530" s="2"/>
      <c r="N530" s="8"/>
      <c r="O530" s="15">
        <v>1</v>
      </c>
      <c r="P530" s="8">
        <f t="shared" si="21"/>
        <v>216.31329720000002</v>
      </c>
      <c r="Q530" s="41">
        <f t="shared" si="20"/>
        <v>1891.7498212000003</v>
      </c>
    </row>
    <row r="531" spans="1:17" ht="22.5">
      <c r="A531" s="1" t="s">
        <v>4760</v>
      </c>
      <c r="B531" s="1">
        <v>30210097</v>
      </c>
      <c r="C531" s="3" t="s">
        <v>367</v>
      </c>
      <c r="D531" s="4" t="s">
        <v>3691</v>
      </c>
      <c r="E531" s="7"/>
      <c r="F531" s="8">
        <f>VLOOKUP(D531,'Parâmetro - Portes e Uco'!$A$8:$C$49,3,0)</f>
        <v>721.04432400000007</v>
      </c>
      <c r="G531" s="36">
        <v>6</v>
      </c>
      <c r="H531" s="8">
        <f>VLOOKUP(G531,'Parâmetro - Portes e Uco'!$B$14:$E$41,4,0)</f>
        <v>954.3922</v>
      </c>
      <c r="I531" s="9"/>
      <c r="J531" s="16">
        <v>0</v>
      </c>
      <c r="K531" s="16"/>
      <c r="L531" s="17"/>
      <c r="M531" s="2"/>
      <c r="N531" s="8"/>
      <c r="O531" s="15">
        <v>1</v>
      </c>
      <c r="P531" s="8">
        <f t="shared" si="21"/>
        <v>216.31329720000002</v>
      </c>
      <c r="Q531" s="41">
        <f t="shared" si="20"/>
        <v>1891.7498212000003</v>
      </c>
    </row>
    <row r="532" spans="1:17">
      <c r="A532" s="1" t="s">
        <v>4760</v>
      </c>
      <c r="B532" s="1">
        <v>30210100</v>
      </c>
      <c r="C532" s="3" t="s">
        <v>368</v>
      </c>
      <c r="D532" s="4" t="s">
        <v>3688</v>
      </c>
      <c r="E532" s="7"/>
      <c r="F532" s="8">
        <f>VLOOKUP(D532,'Parâmetro - Portes e Uco'!$A$8:$C$49,3,0)</f>
        <v>868.77663600000005</v>
      </c>
      <c r="G532" s="36">
        <v>6</v>
      </c>
      <c r="H532" s="8">
        <f>VLOOKUP(G532,'Parâmetro - Portes e Uco'!$B$14:$E$41,4,0)</f>
        <v>954.3922</v>
      </c>
      <c r="I532" s="9"/>
      <c r="J532" s="16">
        <v>0</v>
      </c>
      <c r="K532" s="16"/>
      <c r="L532" s="17"/>
      <c r="M532" s="2"/>
      <c r="N532" s="8"/>
      <c r="O532" s="15">
        <v>1</v>
      </c>
      <c r="P532" s="8">
        <f t="shared" si="21"/>
        <v>260.63299080000002</v>
      </c>
      <c r="Q532" s="41">
        <f t="shared" si="20"/>
        <v>2083.8018268000001</v>
      </c>
    </row>
    <row r="533" spans="1:17">
      <c r="A533" s="1" t="s">
        <v>4760</v>
      </c>
      <c r="B533" s="1">
        <v>30210119</v>
      </c>
      <c r="C533" s="3" t="s">
        <v>359</v>
      </c>
      <c r="D533" s="4" t="s">
        <v>3676</v>
      </c>
      <c r="E533" s="7"/>
      <c r="F533" s="8">
        <f>VLOOKUP(D533,'Parâmetro - Portes e Uco'!$A$8:$C$49,3,0)</f>
        <v>199.76720399999999</v>
      </c>
      <c r="G533" s="36">
        <v>2</v>
      </c>
      <c r="H533" s="8">
        <f>VLOOKUP(G533,'Parâmetro - Portes e Uco'!$B$14:$E$41,4,0)</f>
        <v>203.1808</v>
      </c>
      <c r="I533" s="9"/>
      <c r="J533" s="16">
        <v>0</v>
      </c>
      <c r="K533" s="16"/>
      <c r="L533" s="17"/>
      <c r="M533" s="2"/>
      <c r="N533" s="8"/>
      <c r="O533" s="15">
        <v>1</v>
      </c>
      <c r="P533" s="8">
        <f t="shared" si="21"/>
        <v>59.930161199999993</v>
      </c>
      <c r="Q533" s="41">
        <f t="shared" si="20"/>
        <v>462.87816519999996</v>
      </c>
    </row>
    <row r="534" spans="1:17">
      <c r="A534" s="1" t="s">
        <v>4760</v>
      </c>
      <c r="B534" s="1">
        <v>30210127</v>
      </c>
      <c r="C534" s="3" t="s">
        <v>358</v>
      </c>
      <c r="D534" s="4" t="s">
        <v>3673</v>
      </c>
      <c r="E534" s="7"/>
      <c r="F534" s="8">
        <f>VLOOKUP(D534,'Parâmetro - Portes e Uco'!$A$8:$C$49,3,0)</f>
        <v>167.84640600000003</v>
      </c>
      <c r="G534" s="36">
        <v>3</v>
      </c>
      <c r="H534" s="8">
        <f>VLOOKUP(G534,'Parâmetro - Portes e Uco'!$B$14:$E$41,4,0)</f>
        <v>299.05779999999999</v>
      </c>
      <c r="I534" s="9"/>
      <c r="J534" s="16">
        <v>0</v>
      </c>
      <c r="K534" s="16"/>
      <c r="L534" s="17"/>
      <c r="M534" s="2"/>
      <c r="N534" s="8"/>
      <c r="O534" s="15">
        <v>1</v>
      </c>
      <c r="P534" s="8">
        <f t="shared" si="21"/>
        <v>50.353921800000009</v>
      </c>
      <c r="Q534" s="41">
        <f t="shared" si="20"/>
        <v>517.25812780000001</v>
      </c>
    </row>
    <row r="535" spans="1:17">
      <c r="A535" s="3"/>
      <c r="B535" s="135">
        <v>30211000</v>
      </c>
      <c r="C535" s="263" t="s">
        <v>3780</v>
      </c>
      <c r="D535" s="264"/>
      <c r="E535" s="264"/>
      <c r="F535" s="264"/>
      <c r="G535" s="264"/>
      <c r="H535" s="264"/>
      <c r="I535" s="264"/>
      <c r="J535" s="264"/>
      <c r="K535" s="264"/>
      <c r="L535" s="264"/>
      <c r="M535" s="287"/>
      <c r="N535" s="264"/>
      <c r="O535" s="264"/>
      <c r="P535" s="264"/>
      <c r="Q535" s="265"/>
    </row>
    <row r="536" spans="1:17">
      <c r="A536" s="1" t="s">
        <v>4760</v>
      </c>
      <c r="B536" s="1">
        <v>30211018</v>
      </c>
      <c r="C536" s="3" t="s">
        <v>369</v>
      </c>
      <c r="D536" s="4" t="s">
        <v>3676</v>
      </c>
      <c r="E536" s="7"/>
      <c r="F536" s="8">
        <f>VLOOKUP(D536,'Parâmetro - Portes e Uco'!$A$8:$C$49,3,0)</f>
        <v>199.76720399999999</v>
      </c>
      <c r="G536" s="36">
        <v>1</v>
      </c>
      <c r="H536" s="8">
        <f>VLOOKUP(G536,'Parâmetro - Portes e Uco'!$B$14:$E$41,4,0)</f>
        <v>138.81760000000003</v>
      </c>
      <c r="I536" s="9"/>
      <c r="J536" s="16">
        <v>0</v>
      </c>
      <c r="K536" s="16"/>
      <c r="L536" s="17"/>
      <c r="M536" s="2"/>
      <c r="N536" s="8"/>
      <c r="O536" s="15">
        <v>1</v>
      </c>
      <c r="P536" s="8">
        <f>F536*30%</f>
        <v>59.930161199999993</v>
      </c>
      <c r="Q536" s="41">
        <f>F536+H536+K536+N536+P536</f>
        <v>398.51496520000001</v>
      </c>
    </row>
    <row r="537" spans="1:17" ht="22.5">
      <c r="A537" s="1" t="s">
        <v>4760</v>
      </c>
      <c r="B537" s="1">
        <v>30211034</v>
      </c>
      <c r="C537" s="3" t="s">
        <v>372</v>
      </c>
      <c r="D537" s="4" t="s">
        <v>3690</v>
      </c>
      <c r="E537" s="7"/>
      <c r="F537" s="8">
        <f>VLOOKUP(D537,'Parâmetro - Portes e Uco'!$A$8:$C$49,3,0)</f>
        <v>788.42236200000002</v>
      </c>
      <c r="G537" s="36">
        <v>5</v>
      </c>
      <c r="H537" s="8">
        <f>VLOOKUP(G537,'Parâmetro - Portes e Uco'!$B$14:$E$41,4,0)</f>
        <v>683.93320000000006</v>
      </c>
      <c r="I537" s="9"/>
      <c r="J537" s="16">
        <v>0</v>
      </c>
      <c r="K537" s="16"/>
      <c r="L537" s="17"/>
      <c r="M537" s="2"/>
      <c r="N537" s="8"/>
      <c r="O537" s="15">
        <v>3</v>
      </c>
      <c r="P537" s="39">
        <f>(F537*30%)+(F537*20%)+(F537*20%)</f>
        <v>551.89565340000001</v>
      </c>
      <c r="Q537" s="41">
        <f>F537+H537+K537+N537+P537</f>
        <v>2024.2512154000001</v>
      </c>
    </row>
    <row r="538" spans="1:17" ht="22.5">
      <c r="A538" s="1" t="s">
        <v>4760</v>
      </c>
      <c r="B538" s="1">
        <v>30211042</v>
      </c>
      <c r="C538" s="3" t="s">
        <v>370</v>
      </c>
      <c r="D538" s="4" t="s">
        <v>3690</v>
      </c>
      <c r="E538" s="7"/>
      <c r="F538" s="8">
        <f>VLOOKUP(D538,'Parâmetro - Portes e Uco'!$A$8:$C$49,3,0)</f>
        <v>788.42236200000002</v>
      </c>
      <c r="G538" s="36">
        <v>4</v>
      </c>
      <c r="H538" s="8">
        <f>VLOOKUP(G538,'Parâmetro - Portes e Uco'!$B$14:$E$41,4,0)</f>
        <v>442.14720000000005</v>
      </c>
      <c r="I538" s="9"/>
      <c r="J538" s="16">
        <v>0</v>
      </c>
      <c r="K538" s="16"/>
      <c r="L538" s="17"/>
      <c r="M538" s="2"/>
      <c r="N538" s="8"/>
      <c r="O538" s="15">
        <v>2</v>
      </c>
      <c r="P538" s="8">
        <f>(F538*30%)+(F538*20%)</f>
        <v>394.21118100000001</v>
      </c>
      <c r="Q538" s="41">
        <f>F538+H538+K538+N538+P538</f>
        <v>1624.7807430000003</v>
      </c>
    </row>
    <row r="539" spans="1:17">
      <c r="A539" s="1" t="s">
        <v>4760</v>
      </c>
      <c r="B539" s="1">
        <v>30211050</v>
      </c>
      <c r="C539" s="3" t="s">
        <v>371</v>
      </c>
      <c r="D539" s="4" t="s">
        <v>3697</v>
      </c>
      <c r="E539" s="7"/>
      <c r="F539" s="8">
        <f>VLOOKUP(D539,'Parâmetro - Portes e Uco'!$A$8:$C$49,3,0)</f>
        <v>932.61823200000003</v>
      </c>
      <c r="G539" s="36">
        <v>5</v>
      </c>
      <c r="H539" s="8">
        <f>VLOOKUP(G539,'Parâmetro - Portes e Uco'!$B$14:$E$41,4,0)</f>
        <v>683.93320000000006</v>
      </c>
      <c r="I539" s="9"/>
      <c r="J539" s="16">
        <v>0</v>
      </c>
      <c r="K539" s="16"/>
      <c r="L539" s="17"/>
      <c r="M539" s="2"/>
      <c r="N539" s="8"/>
      <c r="O539" s="15">
        <v>2</v>
      </c>
      <c r="P539" s="8">
        <f>(F539*30%)+(F539*20%)</f>
        <v>466.30911600000002</v>
      </c>
      <c r="Q539" s="41">
        <f>F539+H539+K539+N539+P539</f>
        <v>2082.8605480000001</v>
      </c>
    </row>
    <row r="540" spans="1:17" ht="22.5">
      <c r="A540" s="1" t="s">
        <v>4758</v>
      </c>
      <c r="B540" s="1">
        <v>30211069</v>
      </c>
      <c r="C540" s="3" t="s">
        <v>3988</v>
      </c>
      <c r="D540" s="4" t="s">
        <v>3687</v>
      </c>
      <c r="E540" s="7">
        <v>0</v>
      </c>
      <c r="F540" s="8">
        <f>VLOOKUP(D540,'Parâmetro - Portes e Uco'!$A$8:$C$49,3,0)</f>
        <v>678.47707200000002</v>
      </c>
      <c r="G540" s="36">
        <v>6</v>
      </c>
      <c r="H540" s="8">
        <f>VLOOKUP(G540,'Parâmetro - Portes e Uco'!$B$14:$E$41,4,0)</f>
        <v>954.3922</v>
      </c>
      <c r="I540" s="9"/>
      <c r="J540" s="16">
        <v>0</v>
      </c>
      <c r="K540" s="16"/>
      <c r="L540" s="17"/>
      <c r="M540" s="2"/>
      <c r="N540" s="8"/>
      <c r="O540" s="15">
        <v>2</v>
      </c>
      <c r="P540" s="8">
        <f>(F540*30%)+(F540*20%)</f>
        <v>339.23853600000001</v>
      </c>
      <c r="Q540" s="41">
        <f>F540+H540+K540+N540+P540</f>
        <v>1972.107808</v>
      </c>
    </row>
    <row r="541" spans="1:17">
      <c r="A541" s="3"/>
      <c r="B541" s="135">
        <v>30212006</v>
      </c>
      <c r="C541" s="263" t="s">
        <v>3781</v>
      </c>
      <c r="D541" s="264"/>
      <c r="E541" s="264"/>
      <c r="F541" s="264"/>
      <c r="G541" s="264"/>
      <c r="H541" s="264"/>
      <c r="I541" s="264"/>
      <c r="J541" s="264"/>
      <c r="K541" s="264"/>
      <c r="L541" s="264"/>
      <c r="M541" s="287"/>
      <c r="N541" s="264"/>
      <c r="O541" s="264"/>
      <c r="P541" s="264"/>
      <c r="Q541" s="265"/>
    </row>
    <row r="542" spans="1:17">
      <c r="A542" s="1" t="s">
        <v>4760</v>
      </c>
      <c r="B542" s="1">
        <v>30212014</v>
      </c>
      <c r="C542" s="3" t="s">
        <v>373</v>
      </c>
      <c r="D542" s="4" t="s">
        <v>3685</v>
      </c>
      <c r="E542" s="7"/>
      <c r="F542" s="8">
        <f>VLOOKUP(D542,'Parâmetro - Portes e Uco'!$A$8:$C$49,3,0)</f>
        <v>564.99534000000006</v>
      </c>
      <c r="G542" s="36">
        <v>4</v>
      </c>
      <c r="H542" s="8">
        <f>VLOOKUP(G542,'Parâmetro - Portes e Uco'!$B$14:$E$41,4,0)</f>
        <v>442.14720000000005</v>
      </c>
      <c r="I542" s="9"/>
      <c r="J542" s="16">
        <v>0</v>
      </c>
      <c r="K542" s="16"/>
      <c r="L542" s="17"/>
      <c r="M542" s="2"/>
      <c r="N542" s="8"/>
      <c r="O542" s="15">
        <v>2</v>
      </c>
      <c r="P542" s="8">
        <f>(F542*30%)+(F542*20%)</f>
        <v>282.49767000000003</v>
      </c>
      <c r="Q542" s="41">
        <f t="shared" ref="Q542:Q560" si="22">F542+H542+K542+N542+P542</f>
        <v>1289.64021</v>
      </c>
    </row>
    <row r="543" spans="1:17">
      <c r="A543" s="1" t="s">
        <v>4760</v>
      </c>
      <c r="B543" s="1">
        <v>30212022</v>
      </c>
      <c r="C543" s="3" t="s">
        <v>374</v>
      </c>
      <c r="D543" s="4" t="s">
        <v>3689</v>
      </c>
      <c r="E543" s="7"/>
      <c r="F543" s="8">
        <f>VLOOKUP(D543,'Parâmetro - Portes e Uco'!$A$8:$C$49,3,0)</f>
        <v>332.147088</v>
      </c>
      <c r="G543" s="36">
        <v>2</v>
      </c>
      <c r="H543" s="8">
        <f>VLOOKUP(G543,'Parâmetro - Portes e Uco'!$B$14:$E$41,4,0)</f>
        <v>203.1808</v>
      </c>
      <c r="I543" s="9"/>
      <c r="J543" s="16">
        <v>0</v>
      </c>
      <c r="K543" s="16"/>
      <c r="L543" s="17"/>
      <c r="M543" s="2"/>
      <c r="N543" s="8"/>
      <c r="O543" s="15">
        <v>1</v>
      </c>
      <c r="P543" s="8">
        <f>F543*30%</f>
        <v>99.64412639999999</v>
      </c>
      <c r="Q543" s="41">
        <f t="shared" si="22"/>
        <v>634.97201440000003</v>
      </c>
    </row>
    <row r="544" spans="1:17">
      <c r="A544" s="1" t="s">
        <v>4760</v>
      </c>
      <c r="B544" s="1">
        <v>30212030</v>
      </c>
      <c r="C544" s="3" t="s">
        <v>375</v>
      </c>
      <c r="D544" s="4" t="s">
        <v>3691</v>
      </c>
      <c r="E544" s="7"/>
      <c r="F544" s="8">
        <f>VLOOKUP(D544,'Parâmetro - Portes e Uco'!$A$8:$C$49,3,0)</f>
        <v>721.04432400000007</v>
      </c>
      <c r="G544" s="36">
        <v>4</v>
      </c>
      <c r="H544" s="8">
        <f>VLOOKUP(G544,'Parâmetro - Portes e Uco'!$B$14:$E$41,4,0)</f>
        <v>442.14720000000005</v>
      </c>
      <c r="I544" s="9"/>
      <c r="J544" s="16">
        <v>0</v>
      </c>
      <c r="K544" s="16"/>
      <c r="L544" s="17"/>
      <c r="M544" s="2"/>
      <c r="N544" s="8"/>
      <c r="O544" s="15">
        <v>2</v>
      </c>
      <c r="P544" s="8">
        <f>(F544*30%)+(F544*20%)</f>
        <v>360.52216200000004</v>
      </c>
      <c r="Q544" s="41">
        <f t="shared" si="22"/>
        <v>1523.7136860000001</v>
      </c>
    </row>
    <row r="545" spans="1:17">
      <c r="A545" s="1" t="s">
        <v>4760</v>
      </c>
      <c r="B545" s="1">
        <v>30212049</v>
      </c>
      <c r="C545" s="3" t="s">
        <v>376</v>
      </c>
      <c r="D545" s="4" t="s">
        <v>3688</v>
      </c>
      <c r="E545" s="7"/>
      <c r="F545" s="8">
        <f>VLOOKUP(D545,'Parâmetro - Portes e Uco'!$A$8:$C$49,3,0)</f>
        <v>868.77663600000005</v>
      </c>
      <c r="G545" s="36">
        <v>5</v>
      </c>
      <c r="H545" s="8">
        <f>VLOOKUP(G545,'Parâmetro - Portes e Uco'!$B$14:$E$41,4,0)</f>
        <v>683.93320000000006</v>
      </c>
      <c r="I545" s="9"/>
      <c r="J545" s="16">
        <v>0</v>
      </c>
      <c r="K545" s="16"/>
      <c r="L545" s="17"/>
      <c r="M545" s="2"/>
      <c r="N545" s="8"/>
      <c r="O545" s="15">
        <v>2</v>
      </c>
      <c r="P545" s="8">
        <f>(F545*30%)+(F545*20%)</f>
        <v>434.38831800000003</v>
      </c>
      <c r="Q545" s="41">
        <f t="shared" si="22"/>
        <v>1987.098154</v>
      </c>
    </row>
    <row r="546" spans="1:17">
      <c r="A546" s="1" t="s">
        <v>4760</v>
      </c>
      <c r="B546" s="1">
        <v>30212057</v>
      </c>
      <c r="C546" s="3" t="s">
        <v>377</v>
      </c>
      <c r="D546" s="4" t="s">
        <v>3685</v>
      </c>
      <c r="E546" s="7"/>
      <c r="F546" s="8">
        <f>VLOOKUP(D546,'Parâmetro - Portes e Uco'!$A$8:$C$49,3,0)</f>
        <v>564.99534000000006</v>
      </c>
      <c r="G546" s="36">
        <v>3</v>
      </c>
      <c r="H546" s="8">
        <f>VLOOKUP(G546,'Parâmetro - Portes e Uco'!$B$14:$E$41,4,0)</f>
        <v>299.05779999999999</v>
      </c>
      <c r="I546" s="9"/>
      <c r="J546" s="16">
        <v>0</v>
      </c>
      <c r="K546" s="16"/>
      <c r="L546" s="17"/>
      <c r="M546" s="2"/>
      <c r="N546" s="8"/>
      <c r="O546" s="15">
        <v>2</v>
      </c>
      <c r="P546" s="8">
        <f>(F546*30%)+(F546*20%)</f>
        <v>282.49767000000003</v>
      </c>
      <c r="Q546" s="41">
        <f t="shared" si="22"/>
        <v>1146.55081</v>
      </c>
    </row>
    <row r="547" spans="1:17">
      <c r="A547" s="1" t="s">
        <v>4760</v>
      </c>
      <c r="B547" s="1">
        <v>30212065</v>
      </c>
      <c r="C547" s="3" t="s">
        <v>378</v>
      </c>
      <c r="D547" s="4" t="s">
        <v>3685</v>
      </c>
      <c r="E547" s="7"/>
      <c r="F547" s="8">
        <f>VLOOKUP(D547,'Parâmetro - Portes e Uco'!$A$8:$C$49,3,0)</f>
        <v>564.99534000000006</v>
      </c>
      <c r="G547" s="36">
        <v>3</v>
      </c>
      <c r="H547" s="8">
        <f>VLOOKUP(G547,'Parâmetro - Portes e Uco'!$B$14:$E$41,4,0)</f>
        <v>299.05779999999999</v>
      </c>
      <c r="I547" s="9"/>
      <c r="J547" s="16">
        <v>0</v>
      </c>
      <c r="K547" s="16"/>
      <c r="L547" s="17"/>
      <c r="M547" s="2"/>
      <c r="N547" s="8"/>
      <c r="O547" s="15">
        <v>1</v>
      </c>
      <c r="P547" s="8">
        <f>F547*30%</f>
        <v>169.49860200000001</v>
      </c>
      <c r="Q547" s="41">
        <f t="shared" si="22"/>
        <v>1033.5517420000001</v>
      </c>
    </row>
    <row r="548" spans="1:17">
      <c r="A548" s="1" t="s">
        <v>4760</v>
      </c>
      <c r="B548" s="1">
        <v>30212073</v>
      </c>
      <c r="C548" s="3" t="s">
        <v>379</v>
      </c>
      <c r="D548" s="4" t="s">
        <v>3685</v>
      </c>
      <c r="E548" s="7"/>
      <c r="F548" s="8">
        <f>VLOOKUP(D548,'Parâmetro - Portes e Uco'!$A$8:$C$49,3,0)</f>
        <v>564.99534000000006</v>
      </c>
      <c r="G548" s="36">
        <v>3</v>
      </c>
      <c r="H548" s="8">
        <f>VLOOKUP(G548,'Parâmetro - Portes e Uco'!$B$14:$E$41,4,0)</f>
        <v>299.05779999999999</v>
      </c>
      <c r="I548" s="9"/>
      <c r="J548" s="16">
        <v>0</v>
      </c>
      <c r="K548" s="16"/>
      <c r="L548" s="17"/>
      <c r="M548" s="2"/>
      <c r="N548" s="8"/>
      <c r="O548" s="15">
        <v>1</v>
      </c>
      <c r="P548" s="8">
        <f>F548*30%</f>
        <v>169.49860200000001</v>
      </c>
      <c r="Q548" s="41">
        <f t="shared" si="22"/>
        <v>1033.5517420000001</v>
      </c>
    </row>
    <row r="549" spans="1:17">
      <c r="A549" s="1" t="s">
        <v>4760</v>
      </c>
      <c r="B549" s="1">
        <v>30212081</v>
      </c>
      <c r="C549" s="3" t="s">
        <v>380</v>
      </c>
      <c r="D549" s="4" t="s">
        <v>3702</v>
      </c>
      <c r="E549" s="7"/>
      <c r="F549" s="8">
        <f>VLOOKUP(D549,'Parâmetro - Portes e Uco'!$A$8:$C$49,3,0)</f>
        <v>477.54033600000002</v>
      </c>
      <c r="G549" s="36">
        <v>3</v>
      </c>
      <c r="H549" s="8">
        <f>VLOOKUP(G549,'Parâmetro - Portes e Uco'!$B$14:$E$41,4,0)</f>
        <v>299.05779999999999</v>
      </c>
      <c r="I549" s="9"/>
      <c r="J549" s="16">
        <v>0</v>
      </c>
      <c r="K549" s="16"/>
      <c r="L549" s="17"/>
      <c r="M549" s="2"/>
      <c r="N549" s="8"/>
      <c r="O549" s="15">
        <v>2</v>
      </c>
      <c r="P549" s="8">
        <f>(F549*30%)+(F549*20%)</f>
        <v>238.77016800000001</v>
      </c>
      <c r="Q549" s="41">
        <f t="shared" si="22"/>
        <v>1015.3683040000001</v>
      </c>
    </row>
    <row r="550" spans="1:17">
      <c r="A550" s="1" t="s">
        <v>4760</v>
      </c>
      <c r="B550" s="1">
        <v>30212090</v>
      </c>
      <c r="C550" s="3" t="s">
        <v>381</v>
      </c>
      <c r="D550" s="4" t="s">
        <v>3689</v>
      </c>
      <c r="E550" s="7"/>
      <c r="F550" s="8">
        <f>VLOOKUP(D550,'Parâmetro - Portes e Uco'!$A$8:$C$49,3,0)</f>
        <v>332.147088</v>
      </c>
      <c r="G550" s="36">
        <v>2</v>
      </c>
      <c r="H550" s="8">
        <f>VLOOKUP(G550,'Parâmetro - Portes e Uco'!$B$14:$E$41,4,0)</f>
        <v>203.1808</v>
      </c>
      <c r="I550" s="9"/>
      <c r="J550" s="16">
        <v>0</v>
      </c>
      <c r="K550" s="16"/>
      <c r="L550" s="17"/>
      <c r="M550" s="2"/>
      <c r="N550" s="8"/>
      <c r="O550" s="15">
        <v>1</v>
      </c>
      <c r="P550" s="8">
        <f>F550*30%</f>
        <v>99.64412639999999</v>
      </c>
      <c r="Q550" s="41">
        <f t="shared" si="22"/>
        <v>634.97201440000003</v>
      </c>
    </row>
    <row r="551" spans="1:17">
      <c r="A551" s="1" t="s">
        <v>4760</v>
      </c>
      <c r="B551" s="1">
        <v>30212103</v>
      </c>
      <c r="C551" s="3" t="s">
        <v>382</v>
      </c>
      <c r="D551" s="4" t="s">
        <v>3677</v>
      </c>
      <c r="E551" s="7"/>
      <c r="F551" s="8">
        <f>VLOOKUP(D551,'Parâmetro - Portes e Uco'!$A$8:$C$49,3,0)</f>
        <v>146.53493400000002</v>
      </c>
      <c r="G551" s="36">
        <v>1</v>
      </c>
      <c r="H551" s="8">
        <f>VLOOKUP(G551,'Parâmetro - Portes e Uco'!$B$14:$E$41,4,0)</f>
        <v>138.81760000000003</v>
      </c>
      <c r="I551" s="9"/>
      <c r="J551" s="16">
        <v>0</v>
      </c>
      <c r="K551" s="16"/>
      <c r="L551" s="17"/>
      <c r="M551" s="2"/>
      <c r="N551" s="8"/>
      <c r="O551" s="15">
        <v>1</v>
      </c>
      <c r="P551" s="8">
        <f>F551*30%</f>
        <v>43.960480200000006</v>
      </c>
      <c r="Q551" s="41">
        <f t="shared" si="22"/>
        <v>329.31301420000005</v>
      </c>
    </row>
    <row r="552" spans="1:17">
      <c r="A552" s="1" t="s">
        <v>4760</v>
      </c>
      <c r="B552" s="1">
        <v>30212111</v>
      </c>
      <c r="C552" s="3" t="s">
        <v>383</v>
      </c>
      <c r="D552" s="4" t="s">
        <v>3698</v>
      </c>
      <c r="E552" s="7"/>
      <c r="F552" s="8">
        <f>VLOOKUP(D552,'Parâmetro - Portes e Uco'!$A$8:$C$49,3,0)</f>
        <v>1186.7593919999999</v>
      </c>
      <c r="G552" s="36">
        <v>5</v>
      </c>
      <c r="H552" s="8">
        <f>VLOOKUP(G552,'Parâmetro - Portes e Uco'!$B$14:$E$41,4,0)</f>
        <v>683.93320000000006</v>
      </c>
      <c r="I552" s="9"/>
      <c r="J552" s="16">
        <v>0</v>
      </c>
      <c r="K552" s="16"/>
      <c r="L552" s="17"/>
      <c r="M552" s="2"/>
      <c r="N552" s="8"/>
      <c r="O552" s="15">
        <v>1</v>
      </c>
      <c r="P552" s="8">
        <f>F552*30%</f>
        <v>356.02781759999999</v>
      </c>
      <c r="Q552" s="41">
        <f t="shared" si="22"/>
        <v>2226.7204096</v>
      </c>
    </row>
    <row r="553" spans="1:17">
      <c r="A553" s="1" t="s">
        <v>4760</v>
      </c>
      <c r="B553" s="1">
        <v>30212120</v>
      </c>
      <c r="C553" s="3" t="s">
        <v>384</v>
      </c>
      <c r="D553" s="4" t="s">
        <v>3670</v>
      </c>
      <c r="E553" s="7"/>
      <c r="F553" s="8">
        <f>VLOOKUP(D553,'Parâmetro - Portes e Uco'!$A$8:$C$49,3,0)</f>
        <v>70.914480000000012</v>
      </c>
      <c r="G553" s="36"/>
      <c r="H553" s="15"/>
      <c r="I553" s="9"/>
      <c r="J553" s="16">
        <v>0</v>
      </c>
      <c r="K553" s="16"/>
      <c r="L553" s="17"/>
      <c r="M553" s="2"/>
      <c r="N553" s="8"/>
      <c r="O553" s="15">
        <v>0</v>
      </c>
      <c r="P553" s="15"/>
      <c r="Q553" s="41">
        <f t="shared" si="22"/>
        <v>70.914480000000012</v>
      </c>
    </row>
    <row r="554" spans="1:17">
      <c r="A554" s="1" t="s">
        <v>4760</v>
      </c>
      <c r="B554" s="1">
        <v>30212138</v>
      </c>
      <c r="C554" s="3" t="s">
        <v>385</v>
      </c>
      <c r="D554" s="4" t="s">
        <v>3688</v>
      </c>
      <c r="E554" s="7"/>
      <c r="F554" s="8">
        <f>VLOOKUP(D554,'Parâmetro - Portes e Uco'!$A$8:$C$49,3,0)</f>
        <v>868.77663600000005</v>
      </c>
      <c r="G554" s="36">
        <v>5</v>
      </c>
      <c r="H554" s="8">
        <f>VLOOKUP(G554,'Parâmetro - Portes e Uco'!$B$14:$E$41,4,0)</f>
        <v>683.93320000000006</v>
      </c>
      <c r="I554" s="9"/>
      <c r="J554" s="16">
        <v>0</v>
      </c>
      <c r="K554" s="16"/>
      <c r="L554" s="17"/>
      <c r="M554" s="2"/>
      <c r="N554" s="8"/>
      <c r="O554" s="15">
        <v>1</v>
      </c>
      <c r="P554" s="8">
        <f>F554*30%</f>
        <v>260.63299080000002</v>
      </c>
      <c r="Q554" s="41">
        <f t="shared" si="22"/>
        <v>1813.3428268</v>
      </c>
    </row>
    <row r="555" spans="1:17">
      <c r="A555" s="1" t="s">
        <v>4760</v>
      </c>
      <c r="B555" s="1">
        <v>30212146</v>
      </c>
      <c r="C555" s="3" t="s">
        <v>386</v>
      </c>
      <c r="D555" s="4" t="s">
        <v>3700</v>
      </c>
      <c r="E555" s="7"/>
      <c r="F555" s="8">
        <f>VLOOKUP(D555,'Parâmetro - Portes e Uco'!$A$8:$C$49,3,0)</f>
        <v>1121.7389820000001</v>
      </c>
      <c r="G555" s="36">
        <v>5</v>
      </c>
      <c r="H555" s="8">
        <f>VLOOKUP(G555,'Parâmetro - Portes e Uco'!$B$14:$E$41,4,0)</f>
        <v>683.93320000000006</v>
      </c>
      <c r="I555" s="9"/>
      <c r="J555" s="16">
        <v>0</v>
      </c>
      <c r="K555" s="16"/>
      <c r="L555" s="17"/>
      <c r="M555" s="2"/>
      <c r="N555" s="8"/>
      <c r="O555" s="15">
        <v>2</v>
      </c>
      <c r="P555" s="8">
        <f>(F555*30%)+(F555*20%)</f>
        <v>560.86949100000004</v>
      </c>
      <c r="Q555" s="41">
        <f t="shared" si="22"/>
        <v>2366.5416730000002</v>
      </c>
    </row>
    <row r="556" spans="1:17">
      <c r="A556" s="1" t="s">
        <v>4760</v>
      </c>
      <c r="B556" s="1">
        <v>30212154</v>
      </c>
      <c r="C556" s="3" t="s">
        <v>387</v>
      </c>
      <c r="D556" s="4" t="s">
        <v>3691</v>
      </c>
      <c r="E556" s="7"/>
      <c r="F556" s="8">
        <f>VLOOKUP(D556,'Parâmetro - Portes e Uco'!$A$8:$C$49,3,0)</f>
        <v>721.04432400000007</v>
      </c>
      <c r="G556" s="36">
        <v>5</v>
      </c>
      <c r="H556" s="8">
        <f>VLOOKUP(G556,'Parâmetro - Portes e Uco'!$B$14:$E$41,4,0)</f>
        <v>683.93320000000006</v>
      </c>
      <c r="I556" s="9"/>
      <c r="J556" s="16">
        <v>0</v>
      </c>
      <c r="K556" s="16"/>
      <c r="L556" s="17"/>
      <c r="M556" s="2"/>
      <c r="N556" s="8"/>
      <c r="O556" s="15">
        <v>2</v>
      </c>
      <c r="P556" s="8">
        <f>(F556*30%)+(F556*20%)</f>
        <v>360.52216200000004</v>
      </c>
      <c r="Q556" s="41">
        <f t="shared" si="22"/>
        <v>1765.4996860000001</v>
      </c>
    </row>
    <row r="557" spans="1:17" ht="22.5">
      <c r="A557" s="1" t="s">
        <v>4760</v>
      </c>
      <c r="B557" s="1">
        <v>30212162</v>
      </c>
      <c r="C557" s="3" t="s">
        <v>388</v>
      </c>
      <c r="D557" s="4" t="s">
        <v>3690</v>
      </c>
      <c r="E557" s="7"/>
      <c r="F557" s="8">
        <f>VLOOKUP(D557,'Parâmetro - Portes e Uco'!$A$8:$C$49,3,0)</f>
        <v>788.42236200000002</v>
      </c>
      <c r="G557" s="36">
        <v>5</v>
      </c>
      <c r="H557" s="8">
        <f>VLOOKUP(G557,'Parâmetro - Portes e Uco'!$B$14:$E$41,4,0)</f>
        <v>683.93320000000006</v>
      </c>
      <c r="I557" s="9"/>
      <c r="J557" s="16">
        <v>0</v>
      </c>
      <c r="K557" s="16"/>
      <c r="L557" s="17"/>
      <c r="M557" s="2"/>
      <c r="N557" s="8"/>
      <c r="O557" s="15">
        <v>1</v>
      </c>
      <c r="P557" s="8">
        <f>F557*30%</f>
        <v>236.52670860000001</v>
      </c>
      <c r="Q557" s="41">
        <f t="shared" si="22"/>
        <v>1708.8822706000001</v>
      </c>
    </row>
    <row r="558" spans="1:17">
      <c r="A558" s="1" t="s">
        <v>4760</v>
      </c>
      <c r="B558" s="1">
        <v>30212170</v>
      </c>
      <c r="C558" s="3" t="s">
        <v>389</v>
      </c>
      <c r="D558" s="4" t="s">
        <v>3691</v>
      </c>
      <c r="E558" s="7"/>
      <c r="F558" s="8">
        <f>VLOOKUP(D558,'Parâmetro - Portes e Uco'!$A$8:$C$49,3,0)</f>
        <v>721.04432400000007</v>
      </c>
      <c r="G558" s="36">
        <v>4</v>
      </c>
      <c r="H558" s="8">
        <f>VLOOKUP(G558,'Parâmetro - Portes e Uco'!$B$14:$E$41,4,0)</f>
        <v>442.14720000000005</v>
      </c>
      <c r="I558" s="9"/>
      <c r="J558" s="16">
        <v>0</v>
      </c>
      <c r="K558" s="16"/>
      <c r="L558" s="17"/>
      <c r="M558" s="2"/>
      <c r="N558" s="8"/>
      <c r="O558" s="15">
        <v>1</v>
      </c>
      <c r="P558" s="8">
        <f>F558*30%</f>
        <v>216.31329720000002</v>
      </c>
      <c r="Q558" s="41">
        <f t="shared" si="22"/>
        <v>1379.5048212000002</v>
      </c>
    </row>
    <row r="559" spans="1:17">
      <c r="A559" s="1" t="s">
        <v>4760</v>
      </c>
      <c r="B559" s="1">
        <v>30212189</v>
      </c>
      <c r="C559" s="3" t="s">
        <v>390</v>
      </c>
      <c r="D559" s="4" t="s">
        <v>3685</v>
      </c>
      <c r="E559" s="7"/>
      <c r="F559" s="8">
        <f>VLOOKUP(D559,'Parâmetro - Portes e Uco'!$A$8:$C$49,3,0)</f>
        <v>564.99534000000006</v>
      </c>
      <c r="G559" s="36">
        <v>4</v>
      </c>
      <c r="H559" s="8">
        <f>VLOOKUP(G559,'Parâmetro - Portes e Uco'!$B$14:$E$41,4,0)</f>
        <v>442.14720000000005</v>
      </c>
      <c r="I559" s="9"/>
      <c r="J559" s="16">
        <v>0</v>
      </c>
      <c r="K559" s="16"/>
      <c r="L559" s="17"/>
      <c r="M559" s="2"/>
      <c r="N559" s="8"/>
      <c r="O559" s="15">
        <v>2</v>
      </c>
      <c r="P559" s="8">
        <f>(F559*30%)+(F559*20%)</f>
        <v>282.49767000000003</v>
      </c>
      <c r="Q559" s="41">
        <f t="shared" si="22"/>
        <v>1289.64021</v>
      </c>
    </row>
    <row r="560" spans="1:17">
      <c r="A560" s="1" t="s">
        <v>4760</v>
      </c>
      <c r="B560" s="1">
        <v>30212197</v>
      </c>
      <c r="C560" s="3" t="s">
        <v>391</v>
      </c>
      <c r="D560" s="4" t="s">
        <v>3674</v>
      </c>
      <c r="E560" s="7"/>
      <c r="F560" s="8">
        <f>VLOOKUP(D560,'Parâmetro - Portes e Uco'!$A$8:$C$49,3,0)</f>
        <v>287.23149000000001</v>
      </c>
      <c r="G560" s="36">
        <v>3</v>
      </c>
      <c r="H560" s="8">
        <f>VLOOKUP(G560,'Parâmetro - Portes e Uco'!$B$14:$E$41,4,0)</f>
        <v>299.05779999999999</v>
      </c>
      <c r="I560" s="9"/>
      <c r="J560" s="16">
        <v>0</v>
      </c>
      <c r="K560" s="16"/>
      <c r="L560" s="17"/>
      <c r="M560" s="2"/>
      <c r="N560" s="8"/>
      <c r="O560" s="15">
        <v>1</v>
      </c>
      <c r="P560" s="8">
        <f>F560*30%</f>
        <v>86.169447000000005</v>
      </c>
      <c r="Q560" s="41">
        <f t="shared" si="22"/>
        <v>672.45873699999993</v>
      </c>
    </row>
    <row r="561" spans="1:17">
      <c r="A561" s="3"/>
      <c r="B561" s="135">
        <v>30213002</v>
      </c>
      <c r="C561" s="263" t="s">
        <v>3782</v>
      </c>
      <c r="D561" s="264"/>
      <c r="E561" s="264"/>
      <c r="F561" s="264"/>
      <c r="G561" s="264"/>
      <c r="H561" s="264"/>
      <c r="I561" s="264"/>
      <c r="J561" s="264"/>
      <c r="K561" s="264"/>
      <c r="L561" s="264"/>
      <c r="M561" s="287"/>
      <c r="N561" s="264"/>
      <c r="O561" s="264"/>
      <c r="P561" s="264"/>
      <c r="Q561" s="265"/>
    </row>
    <row r="562" spans="1:17">
      <c r="A562" s="1" t="s">
        <v>4760</v>
      </c>
      <c r="B562" s="1">
        <v>30213010</v>
      </c>
      <c r="C562" s="3" t="s">
        <v>392</v>
      </c>
      <c r="D562" s="4" t="s">
        <v>3671</v>
      </c>
      <c r="E562" s="7"/>
      <c r="F562" s="8">
        <f>VLOOKUP(D562,'Parâmetro - Portes e Uco'!$A$8:$C$49,3,0)</f>
        <v>114.67910999999999</v>
      </c>
      <c r="G562" s="36"/>
      <c r="H562" s="15"/>
      <c r="I562" s="9"/>
      <c r="J562" s="16">
        <v>0</v>
      </c>
      <c r="K562" s="16"/>
      <c r="L562" s="17"/>
      <c r="M562" s="2"/>
      <c r="N562" s="8"/>
      <c r="O562" s="15">
        <v>0</v>
      </c>
      <c r="P562" s="15"/>
      <c r="Q562" s="41">
        <f>F562+H562+K562+N562+P562</f>
        <v>114.67910999999999</v>
      </c>
    </row>
    <row r="563" spans="1:17" ht="22.5">
      <c r="A563" s="1" t="s">
        <v>4760</v>
      </c>
      <c r="B563" s="1">
        <v>30213029</v>
      </c>
      <c r="C563" s="3" t="s">
        <v>393</v>
      </c>
      <c r="D563" s="4" t="s">
        <v>3696</v>
      </c>
      <c r="E563" s="7"/>
      <c r="F563" s="8">
        <f>VLOOKUP(D563,'Parâmetro - Portes e Uco'!$A$8:$C$49,3,0)</f>
        <v>1010.6334419999999</v>
      </c>
      <c r="G563" s="36">
        <v>5</v>
      </c>
      <c r="H563" s="8">
        <f>VLOOKUP(G563,'Parâmetro - Portes e Uco'!$B$14:$E$41,4,0)</f>
        <v>683.93320000000006</v>
      </c>
      <c r="I563" s="9"/>
      <c r="J563" s="16">
        <v>0</v>
      </c>
      <c r="K563" s="16"/>
      <c r="L563" s="17"/>
      <c r="M563" s="2"/>
      <c r="N563" s="8"/>
      <c r="O563" s="15">
        <v>3</v>
      </c>
      <c r="P563" s="39">
        <f>(F563*30%)+(F563*20%)+(F563*20%)</f>
        <v>707.44340940000006</v>
      </c>
      <c r="Q563" s="41">
        <f>F563+H563+K563+N563+P563</f>
        <v>2402.0100514000001</v>
      </c>
    </row>
    <row r="564" spans="1:17">
      <c r="A564" s="1" t="s">
        <v>4760</v>
      </c>
      <c r="B564" s="1">
        <v>30213037</v>
      </c>
      <c r="C564" s="3" t="s">
        <v>394</v>
      </c>
      <c r="D564" s="4" t="s">
        <v>3674</v>
      </c>
      <c r="E564" s="7"/>
      <c r="F564" s="8">
        <f>VLOOKUP(D564,'Parâmetro - Portes e Uco'!$A$8:$C$49,3,0)</f>
        <v>287.23149000000001</v>
      </c>
      <c r="G564" s="36">
        <v>4</v>
      </c>
      <c r="H564" s="8">
        <f>VLOOKUP(G564,'Parâmetro - Portes e Uco'!$B$14:$E$41,4,0)</f>
        <v>442.14720000000005</v>
      </c>
      <c r="I564" s="9"/>
      <c r="J564" s="16">
        <v>0</v>
      </c>
      <c r="K564" s="16"/>
      <c r="L564" s="17"/>
      <c r="M564" s="2"/>
      <c r="N564" s="8"/>
      <c r="O564" s="15">
        <v>2</v>
      </c>
      <c r="P564" s="8">
        <f>(F564*30%)+(F564*20%)</f>
        <v>143.615745</v>
      </c>
      <c r="Q564" s="41">
        <f>F564+H564+K564+N564+P564</f>
        <v>872.99443500000007</v>
      </c>
    </row>
    <row r="565" spans="1:17">
      <c r="A565" s="1" t="s">
        <v>4760</v>
      </c>
      <c r="B565" s="1">
        <v>30213045</v>
      </c>
      <c r="C565" s="3" t="s">
        <v>395</v>
      </c>
      <c r="D565" s="4" t="s">
        <v>3685</v>
      </c>
      <c r="E565" s="7"/>
      <c r="F565" s="8">
        <f>VLOOKUP(D565,'Parâmetro - Portes e Uco'!$A$8:$C$49,3,0)</f>
        <v>564.99534000000006</v>
      </c>
      <c r="G565" s="36">
        <v>4</v>
      </c>
      <c r="H565" s="8">
        <f>VLOOKUP(G565,'Parâmetro - Portes e Uco'!$B$14:$E$41,4,0)</f>
        <v>442.14720000000005</v>
      </c>
      <c r="I565" s="9"/>
      <c r="J565" s="16">
        <v>0</v>
      </c>
      <c r="K565" s="16"/>
      <c r="L565" s="17"/>
      <c r="M565" s="2"/>
      <c r="N565" s="8"/>
      <c r="O565" s="15">
        <v>2</v>
      </c>
      <c r="P565" s="8">
        <f>(F565*30%)+(F565*20%)</f>
        <v>282.49767000000003</v>
      </c>
      <c r="Q565" s="41">
        <f>F565+H565+K565+N565+P565</f>
        <v>1289.64021</v>
      </c>
    </row>
    <row r="566" spans="1:17">
      <c r="A566" s="1" t="s">
        <v>4760</v>
      </c>
      <c r="B566" s="1">
        <v>30213053</v>
      </c>
      <c r="C566" s="3" t="s">
        <v>396</v>
      </c>
      <c r="D566" s="4" t="s">
        <v>3691</v>
      </c>
      <c r="E566" s="7"/>
      <c r="F566" s="8">
        <f>VLOOKUP(D566,'Parâmetro - Portes e Uco'!$A$8:$C$49,3,0)</f>
        <v>721.04432400000007</v>
      </c>
      <c r="G566" s="36">
        <v>5</v>
      </c>
      <c r="H566" s="8">
        <f>VLOOKUP(G566,'Parâmetro - Portes e Uco'!$B$14:$E$41,4,0)</f>
        <v>683.93320000000006</v>
      </c>
      <c r="I566" s="9"/>
      <c r="J566" s="16">
        <v>0</v>
      </c>
      <c r="K566" s="16"/>
      <c r="L566" s="17"/>
      <c r="M566" s="2"/>
      <c r="N566" s="8"/>
      <c r="O566" s="15">
        <v>2</v>
      </c>
      <c r="P566" s="8">
        <f>(F566*30%)+(F566*20%)</f>
        <v>360.52216200000004</v>
      </c>
      <c r="Q566" s="41">
        <f>F566+H566+K566+N566+P566</f>
        <v>1765.4996860000001</v>
      </c>
    </row>
    <row r="567" spans="1:17">
      <c r="A567" s="3"/>
      <c r="B567" s="135">
        <v>30214009</v>
      </c>
      <c r="C567" s="263" t="s">
        <v>3783</v>
      </c>
      <c r="D567" s="264"/>
      <c r="E567" s="264"/>
      <c r="F567" s="264"/>
      <c r="G567" s="264"/>
      <c r="H567" s="264"/>
      <c r="I567" s="264"/>
      <c r="J567" s="264"/>
      <c r="K567" s="264"/>
      <c r="L567" s="264"/>
      <c r="M567" s="287"/>
      <c r="N567" s="264"/>
      <c r="O567" s="264"/>
      <c r="P567" s="264"/>
      <c r="Q567" s="265"/>
    </row>
    <row r="568" spans="1:17">
      <c r="A568" s="1" t="s">
        <v>4760</v>
      </c>
      <c r="B568" s="1">
        <v>30214017</v>
      </c>
      <c r="C568" s="3" t="s">
        <v>397</v>
      </c>
      <c r="D568" s="4" t="s">
        <v>3682</v>
      </c>
      <c r="E568" s="7"/>
      <c r="F568" s="8">
        <f>VLOOKUP(D568,'Parâmetro - Portes e Uco'!$A$8:$C$49,3,0)</f>
        <v>431.44592399999999</v>
      </c>
      <c r="G568" s="36">
        <v>1</v>
      </c>
      <c r="H568" s="8">
        <f>VLOOKUP(G568,'Parâmetro - Portes e Uco'!$B$14:$E$41,4,0)</f>
        <v>138.81760000000003</v>
      </c>
      <c r="I568" s="9"/>
      <c r="J568" s="16">
        <v>0</v>
      </c>
      <c r="K568" s="16"/>
      <c r="L568" s="17"/>
      <c r="M568" s="2"/>
      <c r="N568" s="8"/>
      <c r="O568" s="15">
        <v>1</v>
      </c>
      <c r="P568" s="8">
        <f>F568*30%</f>
        <v>129.43377719999998</v>
      </c>
      <c r="Q568" s="41">
        <f>F568+H568+K568+N568+P568</f>
        <v>699.69730119999997</v>
      </c>
    </row>
    <row r="569" spans="1:17">
      <c r="A569" s="1" t="s">
        <v>4760</v>
      </c>
      <c r="B569" s="1">
        <v>30214025</v>
      </c>
      <c r="C569" s="3" t="s">
        <v>398</v>
      </c>
      <c r="D569" s="4" t="s">
        <v>3696</v>
      </c>
      <c r="E569" s="7"/>
      <c r="F569" s="8">
        <f>VLOOKUP(D569,'Parâmetro - Portes e Uco'!$A$8:$C$49,3,0)</f>
        <v>1010.6334419999999</v>
      </c>
      <c r="G569" s="36">
        <v>5</v>
      </c>
      <c r="H569" s="8">
        <f>VLOOKUP(G569,'Parâmetro - Portes e Uco'!$B$14:$E$41,4,0)</f>
        <v>683.93320000000006</v>
      </c>
      <c r="I569" s="9"/>
      <c r="J569" s="16">
        <v>0</v>
      </c>
      <c r="K569" s="16"/>
      <c r="L569" s="17"/>
      <c r="M569" s="2"/>
      <c r="N569" s="8"/>
      <c r="O569" s="15">
        <v>2</v>
      </c>
      <c r="P569" s="8">
        <f>(F569*30%)+(F569*20%)</f>
        <v>505.31672100000003</v>
      </c>
      <c r="Q569" s="41">
        <f>F569+H569+K569+N569+P569</f>
        <v>2199.8833629999999</v>
      </c>
    </row>
    <row r="570" spans="1:17">
      <c r="A570" s="1" t="s">
        <v>4760</v>
      </c>
      <c r="B570" s="1">
        <v>30214033</v>
      </c>
      <c r="C570" s="3" t="s">
        <v>399</v>
      </c>
      <c r="D570" s="4" t="s">
        <v>3674</v>
      </c>
      <c r="E570" s="7"/>
      <c r="F570" s="8">
        <f>VLOOKUP(D570,'Parâmetro - Portes e Uco'!$A$8:$C$49,3,0)</f>
        <v>287.23149000000001</v>
      </c>
      <c r="G570" s="36">
        <v>4</v>
      </c>
      <c r="H570" s="8">
        <f>VLOOKUP(G570,'Parâmetro - Portes e Uco'!$B$14:$E$41,4,0)</f>
        <v>442.14720000000005</v>
      </c>
      <c r="I570" s="9"/>
      <c r="J570" s="16">
        <v>0</v>
      </c>
      <c r="K570" s="16"/>
      <c r="L570" s="17"/>
      <c r="M570" s="2"/>
      <c r="N570" s="8"/>
      <c r="O570" s="15">
        <v>1</v>
      </c>
      <c r="P570" s="8">
        <f>F570*30%</f>
        <v>86.169447000000005</v>
      </c>
      <c r="Q570" s="41">
        <f>F570+H570+K570+N570+P570</f>
        <v>815.548137</v>
      </c>
    </row>
    <row r="571" spans="1:17">
      <c r="A571" s="1" t="s">
        <v>4760</v>
      </c>
      <c r="B571" s="1">
        <v>30214041</v>
      </c>
      <c r="C571" s="3" t="s">
        <v>400</v>
      </c>
      <c r="D571" s="4" t="s">
        <v>3691</v>
      </c>
      <c r="E571" s="7"/>
      <c r="F571" s="8">
        <f>VLOOKUP(D571,'Parâmetro - Portes e Uco'!$A$8:$C$49,3,0)</f>
        <v>721.04432400000007</v>
      </c>
      <c r="G571" s="36">
        <v>4</v>
      </c>
      <c r="H571" s="8">
        <f>VLOOKUP(G571,'Parâmetro - Portes e Uco'!$B$14:$E$41,4,0)</f>
        <v>442.14720000000005</v>
      </c>
      <c r="I571" s="9"/>
      <c r="J571" s="16">
        <v>0</v>
      </c>
      <c r="K571" s="16"/>
      <c r="L571" s="17"/>
      <c r="M571" s="2"/>
      <c r="N571" s="8"/>
      <c r="O571" s="15">
        <v>2</v>
      </c>
      <c r="P571" s="8">
        <f>(F571*30%)+(F571*20%)</f>
        <v>360.52216200000004</v>
      </c>
      <c r="Q571" s="41">
        <f>F571+H571+K571+N571+P571</f>
        <v>1523.7136860000001</v>
      </c>
    </row>
    <row r="572" spans="1:17" ht="22.5">
      <c r="A572" s="1" t="s">
        <v>4760</v>
      </c>
      <c r="B572" s="1">
        <v>30214050</v>
      </c>
      <c r="C572" s="3" t="s">
        <v>401</v>
      </c>
      <c r="D572" s="4" t="s">
        <v>3697</v>
      </c>
      <c r="E572" s="7"/>
      <c r="F572" s="8">
        <f>VLOOKUP(D572,'Parâmetro - Portes e Uco'!$A$8:$C$49,3,0)</f>
        <v>932.61823200000003</v>
      </c>
      <c r="G572" s="36">
        <v>4</v>
      </c>
      <c r="H572" s="8">
        <f>VLOOKUP(G572,'Parâmetro - Portes e Uco'!$B$14:$E$41,4,0)</f>
        <v>442.14720000000005</v>
      </c>
      <c r="I572" s="9"/>
      <c r="J572" s="16">
        <v>0</v>
      </c>
      <c r="K572" s="16"/>
      <c r="L572" s="17"/>
      <c r="M572" s="2"/>
      <c r="N572" s="8"/>
      <c r="O572" s="15">
        <v>2</v>
      </c>
      <c r="P572" s="8">
        <f>(F572*30%)+(F572*20%)</f>
        <v>466.30911600000002</v>
      </c>
      <c r="Q572" s="41">
        <f>F572+H572+K572+N572+P572</f>
        <v>1841.074548</v>
      </c>
    </row>
    <row r="573" spans="1:17">
      <c r="A573" s="3"/>
      <c r="B573" s="135">
        <v>30215005</v>
      </c>
      <c r="C573" s="263" t="s">
        <v>3784</v>
      </c>
      <c r="D573" s="264"/>
      <c r="E573" s="264"/>
      <c r="F573" s="264"/>
      <c r="G573" s="264"/>
      <c r="H573" s="264"/>
      <c r="I573" s="264"/>
      <c r="J573" s="264"/>
      <c r="K573" s="264"/>
      <c r="L573" s="264"/>
      <c r="M573" s="287"/>
      <c r="N573" s="264"/>
      <c r="O573" s="264"/>
      <c r="P573" s="264"/>
      <c r="Q573" s="265"/>
    </row>
    <row r="574" spans="1:17">
      <c r="A574" s="1" t="s">
        <v>4760</v>
      </c>
      <c r="B574" s="1">
        <v>30215013</v>
      </c>
      <c r="C574" s="3" t="s">
        <v>402</v>
      </c>
      <c r="D574" s="4" t="s">
        <v>3691</v>
      </c>
      <c r="E574" s="7"/>
      <c r="F574" s="8">
        <f>VLOOKUP(D574,'Parâmetro - Portes e Uco'!$A$8:$C$49,3,0)</f>
        <v>721.04432400000007</v>
      </c>
      <c r="G574" s="36">
        <v>4</v>
      </c>
      <c r="H574" s="8">
        <f>VLOOKUP(G574,'Parâmetro - Portes e Uco'!$B$14:$E$41,4,0)</f>
        <v>442.14720000000005</v>
      </c>
      <c r="I574" s="9"/>
      <c r="J574" s="16">
        <v>0</v>
      </c>
      <c r="K574" s="16"/>
      <c r="L574" s="17"/>
      <c r="M574" s="2"/>
      <c r="N574" s="8"/>
      <c r="O574" s="15">
        <v>1</v>
      </c>
      <c r="P574" s="8">
        <f>F574*30%</f>
        <v>216.31329720000002</v>
      </c>
      <c r="Q574" s="41">
        <f t="shared" ref="Q574:Q581" si="23">F574+H574+K574+N574+P574</f>
        <v>1379.5048212000002</v>
      </c>
    </row>
    <row r="575" spans="1:17">
      <c r="A575" s="1" t="s">
        <v>4760</v>
      </c>
      <c r="B575" s="1">
        <v>30215021</v>
      </c>
      <c r="C575" s="3" t="s">
        <v>403</v>
      </c>
      <c r="D575" s="4" t="s">
        <v>3688</v>
      </c>
      <c r="E575" s="7"/>
      <c r="F575" s="8">
        <f>VLOOKUP(D575,'Parâmetro - Portes e Uco'!$A$8:$C$49,3,0)</f>
        <v>868.77663600000005</v>
      </c>
      <c r="G575" s="36">
        <v>5</v>
      </c>
      <c r="H575" s="8">
        <f>VLOOKUP(G575,'Parâmetro - Portes e Uco'!$B$14:$E$41,4,0)</f>
        <v>683.93320000000006</v>
      </c>
      <c r="I575" s="9"/>
      <c r="J575" s="16">
        <v>0</v>
      </c>
      <c r="K575" s="16"/>
      <c r="L575" s="17"/>
      <c r="M575" s="2"/>
      <c r="N575" s="8"/>
      <c r="O575" s="15">
        <v>2</v>
      </c>
      <c r="P575" s="8">
        <f>(F575*30%)+(F575*20%)</f>
        <v>434.38831800000003</v>
      </c>
      <c r="Q575" s="41">
        <f t="shared" si="23"/>
        <v>1987.098154</v>
      </c>
    </row>
    <row r="576" spans="1:17">
      <c r="A576" s="1" t="s">
        <v>4760</v>
      </c>
      <c r="B576" s="1">
        <v>30215030</v>
      </c>
      <c r="C576" s="3" t="s">
        <v>404</v>
      </c>
      <c r="D576" s="4" t="s">
        <v>3691</v>
      </c>
      <c r="E576" s="7"/>
      <c r="F576" s="8">
        <f>VLOOKUP(D576,'Parâmetro - Portes e Uco'!$A$8:$C$49,3,0)</f>
        <v>721.04432400000007</v>
      </c>
      <c r="G576" s="36">
        <v>4</v>
      </c>
      <c r="H576" s="8">
        <f>VLOOKUP(G576,'Parâmetro - Portes e Uco'!$B$14:$E$41,4,0)</f>
        <v>442.14720000000005</v>
      </c>
      <c r="I576" s="9"/>
      <c r="J576" s="16">
        <v>0</v>
      </c>
      <c r="K576" s="16"/>
      <c r="L576" s="17"/>
      <c r="M576" s="2"/>
      <c r="N576" s="8"/>
      <c r="O576" s="15">
        <v>2</v>
      </c>
      <c r="P576" s="8">
        <f>(F576*30%)+(F576*20%)</f>
        <v>360.52216200000004</v>
      </c>
      <c r="Q576" s="41">
        <f t="shared" si="23"/>
        <v>1523.7136860000001</v>
      </c>
    </row>
    <row r="577" spans="1:17">
      <c r="A577" s="1" t="s">
        <v>4760</v>
      </c>
      <c r="B577" s="1">
        <v>30215048</v>
      </c>
      <c r="C577" s="3" t="s">
        <v>405</v>
      </c>
      <c r="D577" s="4" t="s">
        <v>3698</v>
      </c>
      <c r="E577" s="7"/>
      <c r="F577" s="8">
        <f>VLOOKUP(D577,'Parâmetro - Portes e Uco'!$A$8:$C$49,3,0)</f>
        <v>1186.7593919999999</v>
      </c>
      <c r="G577" s="36">
        <v>7</v>
      </c>
      <c r="H577" s="8">
        <f>VLOOKUP(G577,'Parâmetro - Portes e Uco'!$B$14:$E$41,4,0)</f>
        <v>1357.8812</v>
      </c>
      <c r="I577" s="9"/>
      <c r="J577" s="16">
        <v>0</v>
      </c>
      <c r="K577" s="16"/>
      <c r="L577" s="17"/>
      <c r="M577" s="2"/>
      <c r="N577" s="8"/>
      <c r="O577" s="15">
        <v>2</v>
      </c>
      <c r="P577" s="8">
        <f>(F577*30%)+(F577*20%)</f>
        <v>593.37969599999997</v>
      </c>
      <c r="Q577" s="41">
        <f t="shared" si="23"/>
        <v>3138.0202879999997</v>
      </c>
    </row>
    <row r="578" spans="1:17">
      <c r="A578" s="1" t="s">
        <v>4760</v>
      </c>
      <c r="B578" s="1">
        <v>30215056</v>
      </c>
      <c r="C578" s="3" t="s">
        <v>406</v>
      </c>
      <c r="D578" s="4" t="s">
        <v>3685</v>
      </c>
      <c r="E578" s="7"/>
      <c r="F578" s="8">
        <f>VLOOKUP(D578,'Parâmetro - Portes e Uco'!$A$8:$C$49,3,0)</f>
        <v>564.99534000000006</v>
      </c>
      <c r="G578" s="36">
        <v>3</v>
      </c>
      <c r="H578" s="8">
        <f>VLOOKUP(G578,'Parâmetro - Portes e Uco'!$B$14:$E$41,4,0)</f>
        <v>299.05779999999999</v>
      </c>
      <c r="I578" s="9"/>
      <c r="J578" s="16">
        <v>0</v>
      </c>
      <c r="K578" s="16"/>
      <c r="L578" s="17"/>
      <c r="M578" s="2"/>
      <c r="N578" s="8"/>
      <c r="O578" s="15">
        <v>1</v>
      </c>
      <c r="P578" s="8">
        <f>F578*30%</f>
        <v>169.49860200000001</v>
      </c>
      <c r="Q578" s="41">
        <f t="shared" si="23"/>
        <v>1033.5517420000001</v>
      </c>
    </row>
    <row r="579" spans="1:17">
      <c r="A579" s="1" t="s">
        <v>4760</v>
      </c>
      <c r="B579" s="1">
        <v>30215072</v>
      </c>
      <c r="C579" s="3" t="s">
        <v>407</v>
      </c>
      <c r="D579" s="4" t="s">
        <v>3687</v>
      </c>
      <c r="E579" s="7"/>
      <c r="F579" s="8">
        <f>VLOOKUP(D579,'Parâmetro - Portes e Uco'!$A$8:$C$49,3,0)</f>
        <v>678.47707200000002</v>
      </c>
      <c r="G579" s="36">
        <v>5</v>
      </c>
      <c r="H579" s="8">
        <f>VLOOKUP(G579,'Parâmetro - Portes e Uco'!$B$14:$E$41,4,0)</f>
        <v>683.93320000000006</v>
      </c>
      <c r="I579" s="9"/>
      <c r="J579" s="16">
        <v>0</v>
      </c>
      <c r="K579" s="16"/>
      <c r="L579" s="17"/>
      <c r="M579" s="2"/>
      <c r="N579" s="8"/>
      <c r="O579" s="15">
        <v>1</v>
      </c>
      <c r="P579" s="8">
        <f>F579*30%</f>
        <v>203.54312160000001</v>
      </c>
      <c r="Q579" s="41">
        <f t="shared" si="23"/>
        <v>1565.9533936</v>
      </c>
    </row>
    <row r="580" spans="1:17" ht="22.5">
      <c r="A580" s="1" t="s">
        <v>4760</v>
      </c>
      <c r="B580" s="1">
        <v>30215080</v>
      </c>
      <c r="C580" s="3" t="s">
        <v>408</v>
      </c>
      <c r="D580" s="4" t="s">
        <v>3690</v>
      </c>
      <c r="E580" s="7"/>
      <c r="F580" s="8">
        <f>VLOOKUP(D580,'Parâmetro - Portes e Uco'!$A$8:$C$49,3,0)</f>
        <v>788.42236200000002</v>
      </c>
      <c r="G580" s="36">
        <v>5</v>
      </c>
      <c r="H580" s="8">
        <f>VLOOKUP(G580,'Parâmetro - Portes e Uco'!$B$14:$E$41,4,0)</f>
        <v>683.93320000000006</v>
      </c>
      <c r="I580" s="9"/>
      <c r="J580" s="16">
        <v>0</v>
      </c>
      <c r="K580" s="16"/>
      <c r="L580" s="17"/>
      <c r="M580" s="2"/>
      <c r="N580" s="8"/>
      <c r="O580" s="15">
        <v>2</v>
      </c>
      <c r="P580" s="8">
        <f>(F580*30%)+(F580*20%)</f>
        <v>394.21118100000001</v>
      </c>
      <c r="Q580" s="41">
        <f t="shared" si="23"/>
        <v>1866.5667430000003</v>
      </c>
    </row>
    <row r="581" spans="1:17">
      <c r="A581" s="1" t="s">
        <v>4760</v>
      </c>
      <c r="B581" s="1">
        <v>30215099</v>
      </c>
      <c r="C581" s="3" t="s">
        <v>409</v>
      </c>
      <c r="D581" s="4" t="s">
        <v>3686</v>
      </c>
      <c r="E581" s="7"/>
      <c r="F581" s="8">
        <f>VLOOKUP(D581,'Parâmetro - Portes e Uco'!$A$8:$C$49,3,0)</f>
        <v>639.47410800000011</v>
      </c>
      <c r="G581" s="36">
        <v>4</v>
      </c>
      <c r="H581" s="8">
        <f>VLOOKUP(G581,'Parâmetro - Portes e Uco'!$B$14:$E$41,4,0)</f>
        <v>442.14720000000005</v>
      </c>
      <c r="I581" s="9"/>
      <c r="J581" s="16">
        <v>0</v>
      </c>
      <c r="K581" s="16"/>
      <c r="L581" s="17"/>
      <c r="M581" s="2"/>
      <c r="N581" s="8"/>
      <c r="O581" s="15">
        <v>2</v>
      </c>
      <c r="P581" s="8">
        <f>(F581*30%)+(F581*20%)</f>
        <v>319.73705400000006</v>
      </c>
      <c r="Q581" s="41">
        <f t="shared" si="23"/>
        <v>1401.3583620000004</v>
      </c>
    </row>
    <row r="582" spans="1:17">
      <c r="A582" s="3"/>
      <c r="B582" s="135">
        <v>30299004</v>
      </c>
      <c r="C582" s="263" t="s">
        <v>3750</v>
      </c>
      <c r="D582" s="264"/>
      <c r="E582" s="264"/>
      <c r="F582" s="264"/>
      <c r="G582" s="264"/>
      <c r="H582" s="264"/>
      <c r="I582" s="264"/>
      <c r="J582" s="264"/>
      <c r="K582" s="264"/>
      <c r="L582" s="264"/>
      <c r="M582" s="287"/>
      <c r="N582" s="264"/>
      <c r="O582" s="264"/>
      <c r="P582" s="264"/>
      <c r="Q582" s="265"/>
    </row>
    <row r="583" spans="1:17">
      <c r="A583" s="3"/>
      <c r="B583" s="259" t="s">
        <v>3785</v>
      </c>
      <c r="C583" s="260"/>
      <c r="D583" s="260"/>
      <c r="E583" s="260"/>
      <c r="F583" s="260"/>
      <c r="G583" s="260"/>
      <c r="H583" s="260"/>
      <c r="I583" s="260"/>
      <c r="J583" s="260"/>
      <c r="K583" s="260"/>
      <c r="L583" s="260"/>
      <c r="M583" s="261"/>
      <c r="N583" s="260"/>
      <c r="O583" s="260"/>
      <c r="P583" s="260"/>
      <c r="Q583" s="262"/>
    </row>
    <row r="584" spans="1:17">
      <c r="A584" s="3"/>
      <c r="B584" s="135">
        <v>30301009</v>
      </c>
      <c r="C584" s="263" t="s">
        <v>3786</v>
      </c>
      <c r="D584" s="264"/>
      <c r="E584" s="264"/>
      <c r="F584" s="264"/>
      <c r="G584" s="264"/>
      <c r="H584" s="264"/>
      <c r="I584" s="264"/>
      <c r="J584" s="264"/>
      <c r="K584" s="264"/>
      <c r="L584" s="264"/>
      <c r="M584" s="287"/>
      <c r="N584" s="264"/>
      <c r="O584" s="264"/>
      <c r="P584" s="264"/>
      <c r="Q584" s="265"/>
    </row>
    <row r="585" spans="1:17">
      <c r="A585" s="1" t="s">
        <v>4760</v>
      </c>
      <c r="B585" s="1">
        <v>30301017</v>
      </c>
      <c r="C585" s="3" t="s">
        <v>410</v>
      </c>
      <c r="D585" s="4" t="s">
        <v>3670</v>
      </c>
      <c r="E585" s="7"/>
      <c r="F585" s="8">
        <f>VLOOKUP(D585,'Parâmetro - Portes e Uco'!$A$8:$C$49,3,0)</f>
        <v>70.914480000000012</v>
      </c>
      <c r="G585" s="36"/>
      <c r="H585" s="15"/>
      <c r="I585" s="9"/>
      <c r="J585" s="16">
        <v>0</v>
      </c>
      <c r="K585" s="16"/>
      <c r="L585" s="17"/>
      <c r="M585" s="2"/>
      <c r="N585" s="8"/>
      <c r="O585" s="15">
        <v>0</v>
      </c>
      <c r="P585" s="15"/>
      <c r="Q585" s="41">
        <f t="shared" ref="Q585:Q608" si="24">F585+H585+K585+N585+P585</f>
        <v>70.914480000000012</v>
      </c>
    </row>
    <row r="586" spans="1:17">
      <c r="A586" s="1" t="s">
        <v>4760</v>
      </c>
      <c r="B586" s="1">
        <v>30301025</v>
      </c>
      <c r="C586" s="3" t="s">
        <v>411</v>
      </c>
      <c r="D586" s="4" t="s">
        <v>3670</v>
      </c>
      <c r="E586" s="7"/>
      <c r="F586" s="8">
        <f>VLOOKUP(D586,'Parâmetro - Portes e Uco'!$A$8:$C$49,3,0)</f>
        <v>70.914480000000012</v>
      </c>
      <c r="G586" s="36"/>
      <c r="H586" s="15"/>
      <c r="I586" s="9"/>
      <c r="J586" s="16">
        <v>0</v>
      </c>
      <c r="K586" s="16"/>
      <c r="L586" s="17"/>
      <c r="M586" s="2"/>
      <c r="N586" s="8"/>
      <c r="O586" s="15">
        <v>0</v>
      </c>
      <c r="P586" s="15"/>
      <c r="Q586" s="41">
        <f t="shared" si="24"/>
        <v>70.914480000000012</v>
      </c>
    </row>
    <row r="587" spans="1:17">
      <c r="A587" s="1" t="s">
        <v>4760</v>
      </c>
      <c r="B587" s="1">
        <v>30301033</v>
      </c>
      <c r="C587" s="3" t="s">
        <v>412</v>
      </c>
      <c r="D587" s="4" t="s">
        <v>3677</v>
      </c>
      <c r="E587" s="7"/>
      <c r="F587" s="8">
        <f>VLOOKUP(D587,'Parâmetro - Portes e Uco'!$A$8:$C$49,3,0)</f>
        <v>146.53493400000002</v>
      </c>
      <c r="G587" s="36">
        <v>1</v>
      </c>
      <c r="H587" s="8">
        <f>VLOOKUP(G587,'Parâmetro - Portes e Uco'!$B$14:$E$41,4,0)</f>
        <v>138.81760000000003</v>
      </c>
      <c r="I587" s="9"/>
      <c r="J587" s="16">
        <v>0</v>
      </c>
      <c r="K587" s="16"/>
      <c r="L587" s="17"/>
      <c r="M587" s="2"/>
      <c r="N587" s="8"/>
      <c r="O587" s="15">
        <v>0</v>
      </c>
      <c r="P587" s="15"/>
      <c r="Q587" s="41">
        <f t="shared" si="24"/>
        <v>285.35253400000005</v>
      </c>
    </row>
    <row r="588" spans="1:17">
      <c r="A588" s="1" t="s">
        <v>4760</v>
      </c>
      <c r="B588" s="1">
        <v>30301041</v>
      </c>
      <c r="C588" s="3" t="s">
        <v>413</v>
      </c>
      <c r="D588" s="4" t="s">
        <v>3670</v>
      </c>
      <c r="E588" s="7"/>
      <c r="F588" s="8">
        <f>VLOOKUP(D588,'Parâmetro - Portes e Uco'!$A$8:$C$49,3,0)</f>
        <v>70.914480000000012</v>
      </c>
      <c r="G588" s="36"/>
      <c r="H588" s="15"/>
      <c r="I588" s="9"/>
      <c r="J588" s="16">
        <v>0</v>
      </c>
      <c r="K588" s="16"/>
      <c r="L588" s="17"/>
      <c r="M588" s="2"/>
      <c r="N588" s="8"/>
      <c r="O588" s="15">
        <v>0</v>
      </c>
      <c r="P588" s="15"/>
      <c r="Q588" s="41">
        <f t="shared" si="24"/>
        <v>70.914480000000012</v>
      </c>
    </row>
    <row r="589" spans="1:17">
      <c r="A589" s="1" t="s">
        <v>4760</v>
      </c>
      <c r="B589" s="1">
        <v>30301050</v>
      </c>
      <c r="C589" s="3" t="s">
        <v>414</v>
      </c>
      <c r="D589" s="4" t="s">
        <v>3683</v>
      </c>
      <c r="E589" s="7"/>
      <c r="F589" s="8">
        <f>VLOOKUP(D589,'Parâmetro - Portes e Uco'!$A$8:$C$49,3,0)</f>
        <v>218.68392</v>
      </c>
      <c r="G589" s="36">
        <v>2</v>
      </c>
      <c r="H589" s="8">
        <f>VLOOKUP(G589,'Parâmetro - Portes e Uco'!$B$14:$E$41,4,0)</f>
        <v>203.1808</v>
      </c>
      <c r="I589" s="9"/>
      <c r="J589" s="16">
        <v>0</v>
      </c>
      <c r="K589" s="16"/>
      <c r="L589" s="17"/>
      <c r="M589" s="2"/>
      <c r="N589" s="8"/>
      <c r="O589" s="15">
        <v>1</v>
      </c>
      <c r="P589" s="8">
        <f>F589*30%</f>
        <v>65.605176</v>
      </c>
      <c r="Q589" s="41">
        <f t="shared" si="24"/>
        <v>487.46989600000006</v>
      </c>
    </row>
    <row r="590" spans="1:17">
      <c r="A590" s="1" t="s">
        <v>4760</v>
      </c>
      <c r="B590" s="1">
        <v>30301068</v>
      </c>
      <c r="C590" s="3" t="s">
        <v>415</v>
      </c>
      <c r="D590" s="4" t="s">
        <v>3683</v>
      </c>
      <c r="E590" s="7"/>
      <c r="F590" s="8">
        <f>VLOOKUP(D590,'Parâmetro - Portes e Uco'!$A$8:$C$49,3,0)</f>
        <v>218.68392</v>
      </c>
      <c r="G590" s="36">
        <v>2</v>
      </c>
      <c r="H590" s="8">
        <f>VLOOKUP(G590,'Parâmetro - Portes e Uco'!$B$14:$E$41,4,0)</f>
        <v>203.1808</v>
      </c>
      <c r="I590" s="9"/>
      <c r="J590" s="16">
        <v>0</v>
      </c>
      <c r="K590" s="16"/>
      <c r="L590" s="17"/>
      <c r="M590" s="2"/>
      <c r="N590" s="8"/>
      <c r="O590" s="15">
        <v>0</v>
      </c>
      <c r="P590" s="15"/>
      <c r="Q590" s="41">
        <f t="shared" si="24"/>
        <v>421.86472000000003</v>
      </c>
    </row>
    <row r="591" spans="1:17">
      <c r="A591" s="1" t="s">
        <v>4760</v>
      </c>
      <c r="B591" s="1">
        <v>30301076</v>
      </c>
      <c r="C591" s="3" t="s">
        <v>416</v>
      </c>
      <c r="D591" s="4" t="s">
        <v>3703</v>
      </c>
      <c r="E591" s="7"/>
      <c r="F591" s="8">
        <f>VLOOKUP(D591,'Parâmetro - Portes e Uco'!$A$8:$C$49,3,0)</f>
        <v>399.525126</v>
      </c>
      <c r="G591" s="36">
        <v>3</v>
      </c>
      <c r="H591" s="8">
        <f>VLOOKUP(G591,'Parâmetro - Portes e Uco'!$B$14:$E$41,4,0)</f>
        <v>299.05779999999999</v>
      </c>
      <c r="I591" s="9"/>
      <c r="J591" s="16">
        <v>0</v>
      </c>
      <c r="K591" s="16"/>
      <c r="L591" s="17"/>
      <c r="M591" s="2"/>
      <c r="N591" s="8"/>
      <c r="O591" s="15">
        <v>1</v>
      </c>
      <c r="P591" s="8">
        <f>F591*30%</f>
        <v>119.85753779999999</v>
      </c>
      <c r="Q591" s="41">
        <f t="shared" si="24"/>
        <v>818.44046380000009</v>
      </c>
    </row>
    <row r="592" spans="1:17">
      <c r="A592" s="1" t="s">
        <v>4760</v>
      </c>
      <c r="B592" s="1">
        <v>30301084</v>
      </c>
      <c r="C592" s="3" t="s">
        <v>417</v>
      </c>
      <c r="D592" s="4" t="s">
        <v>3682</v>
      </c>
      <c r="E592" s="7"/>
      <c r="F592" s="8">
        <f>VLOOKUP(D592,'Parâmetro - Portes e Uco'!$A$8:$C$49,3,0)</f>
        <v>431.44592399999999</v>
      </c>
      <c r="G592" s="36">
        <v>2</v>
      </c>
      <c r="H592" s="8">
        <f>VLOOKUP(G592,'Parâmetro - Portes e Uco'!$B$14:$E$41,4,0)</f>
        <v>203.1808</v>
      </c>
      <c r="I592" s="9"/>
      <c r="J592" s="16">
        <v>0</v>
      </c>
      <c r="K592" s="16"/>
      <c r="L592" s="17"/>
      <c r="M592" s="2"/>
      <c r="N592" s="8"/>
      <c r="O592" s="15">
        <v>1</v>
      </c>
      <c r="P592" s="8">
        <f>F592*30%</f>
        <v>129.43377719999998</v>
      </c>
      <c r="Q592" s="41">
        <f t="shared" si="24"/>
        <v>764.06050119999998</v>
      </c>
    </row>
    <row r="593" spans="1:17">
      <c r="A593" s="1" t="s">
        <v>4760</v>
      </c>
      <c r="B593" s="1">
        <v>30301114</v>
      </c>
      <c r="C593" s="3" t="s">
        <v>418</v>
      </c>
      <c r="D593" s="4" t="s">
        <v>3699</v>
      </c>
      <c r="E593" s="7"/>
      <c r="F593" s="8">
        <f>VLOOKUP(D593,'Parâmetro - Portes e Uco'!$A$8:$C$49,3,0)</f>
        <v>365.25598200000002</v>
      </c>
      <c r="G593" s="36">
        <v>2</v>
      </c>
      <c r="H593" s="8">
        <f>VLOOKUP(G593,'Parâmetro - Portes e Uco'!$B$14:$E$41,4,0)</f>
        <v>203.1808</v>
      </c>
      <c r="I593" s="9"/>
      <c r="J593" s="16">
        <v>0</v>
      </c>
      <c r="K593" s="16"/>
      <c r="L593" s="17"/>
      <c r="M593" s="2"/>
      <c r="N593" s="8"/>
      <c r="O593" s="15">
        <v>1</v>
      </c>
      <c r="P593" s="8">
        <f>F593*30%</f>
        <v>109.5767946</v>
      </c>
      <c r="Q593" s="41">
        <f t="shared" si="24"/>
        <v>678.01357659999996</v>
      </c>
    </row>
    <row r="594" spans="1:17">
      <c r="A594" s="1" t="s">
        <v>4760</v>
      </c>
      <c r="B594" s="1">
        <v>30301122</v>
      </c>
      <c r="C594" s="3" t="s">
        <v>419</v>
      </c>
      <c r="D594" s="4" t="s">
        <v>3678</v>
      </c>
      <c r="E594" s="7"/>
      <c r="F594" s="8">
        <f>VLOOKUP(D594,'Parâmetro - Portes e Uco'!$A$8:$C$49,3,0)</f>
        <v>40.348854000000003</v>
      </c>
      <c r="G594" s="36"/>
      <c r="H594" s="15"/>
      <c r="I594" s="9"/>
      <c r="J594" s="16">
        <v>0</v>
      </c>
      <c r="K594" s="16"/>
      <c r="L594" s="17"/>
      <c r="M594" s="2"/>
      <c r="N594" s="8"/>
      <c r="O594" s="15">
        <v>0</v>
      </c>
      <c r="P594" s="15"/>
      <c r="Q594" s="41">
        <f t="shared" si="24"/>
        <v>40.348854000000003</v>
      </c>
    </row>
    <row r="595" spans="1:17">
      <c r="A595" s="1" t="s">
        <v>4760</v>
      </c>
      <c r="B595" s="1">
        <v>30301130</v>
      </c>
      <c r="C595" s="3" t="s">
        <v>420</v>
      </c>
      <c r="D595" s="4" t="s">
        <v>3673</v>
      </c>
      <c r="E595" s="7"/>
      <c r="F595" s="8">
        <f>VLOOKUP(D595,'Parâmetro - Portes e Uco'!$A$8:$C$49,3,0)</f>
        <v>167.84640600000003</v>
      </c>
      <c r="G595" s="36">
        <v>2</v>
      </c>
      <c r="H595" s="8">
        <f>VLOOKUP(G595,'Parâmetro - Portes e Uco'!$B$14:$E$41,4,0)</f>
        <v>203.1808</v>
      </c>
      <c r="I595" s="9"/>
      <c r="J595" s="16">
        <v>0</v>
      </c>
      <c r="K595" s="16"/>
      <c r="L595" s="17"/>
      <c r="M595" s="2"/>
      <c r="N595" s="8"/>
      <c r="O595" s="15">
        <v>1</v>
      </c>
      <c r="P595" s="8">
        <f>F595*30%</f>
        <v>50.353921800000009</v>
      </c>
      <c r="Q595" s="41">
        <f t="shared" si="24"/>
        <v>421.38112780000006</v>
      </c>
    </row>
    <row r="596" spans="1:17">
      <c r="A596" s="1" t="s">
        <v>4760</v>
      </c>
      <c r="B596" s="1">
        <v>30301149</v>
      </c>
      <c r="C596" s="3" t="s">
        <v>421</v>
      </c>
      <c r="D596" s="4" t="s">
        <v>3682</v>
      </c>
      <c r="E596" s="7"/>
      <c r="F596" s="8">
        <f>VLOOKUP(D596,'Parâmetro - Portes e Uco'!$A$8:$C$49,3,0)</f>
        <v>431.44592399999999</v>
      </c>
      <c r="G596" s="36">
        <v>3</v>
      </c>
      <c r="H596" s="8">
        <f>VLOOKUP(G596,'Parâmetro - Portes e Uco'!$B$14:$E$41,4,0)</f>
        <v>299.05779999999999</v>
      </c>
      <c r="I596" s="9"/>
      <c r="J596" s="16">
        <v>0</v>
      </c>
      <c r="K596" s="16"/>
      <c r="L596" s="17"/>
      <c r="M596" s="2"/>
      <c r="N596" s="8"/>
      <c r="O596" s="15">
        <v>1</v>
      </c>
      <c r="P596" s="8">
        <f>F596*30%</f>
        <v>129.43377719999998</v>
      </c>
      <c r="Q596" s="41">
        <f t="shared" si="24"/>
        <v>859.93750119999993</v>
      </c>
    </row>
    <row r="597" spans="1:17">
      <c r="A597" s="1" t="s">
        <v>4760</v>
      </c>
      <c r="B597" s="1">
        <v>30301157</v>
      </c>
      <c r="C597" s="3" t="s">
        <v>422</v>
      </c>
      <c r="D597" s="4" t="s">
        <v>3699</v>
      </c>
      <c r="E597" s="7"/>
      <c r="F597" s="8">
        <f>VLOOKUP(D597,'Parâmetro - Portes e Uco'!$A$8:$C$49,3,0)</f>
        <v>365.25598200000002</v>
      </c>
      <c r="G597" s="36">
        <v>2</v>
      </c>
      <c r="H597" s="8">
        <f>VLOOKUP(G597,'Parâmetro - Portes e Uco'!$B$14:$E$41,4,0)</f>
        <v>203.1808</v>
      </c>
      <c r="I597" s="9"/>
      <c r="J597" s="16">
        <v>0</v>
      </c>
      <c r="K597" s="16"/>
      <c r="L597" s="17"/>
      <c r="M597" s="2"/>
      <c r="N597" s="8"/>
      <c r="O597" s="15">
        <v>1</v>
      </c>
      <c r="P597" s="8">
        <f>F597*30%</f>
        <v>109.5767946</v>
      </c>
      <c r="Q597" s="41">
        <f t="shared" si="24"/>
        <v>678.01357659999996</v>
      </c>
    </row>
    <row r="598" spans="1:17" ht="22.5">
      <c r="A598" s="1" t="s">
        <v>4760</v>
      </c>
      <c r="B598" s="1">
        <v>30301165</v>
      </c>
      <c r="C598" s="3" t="s">
        <v>423</v>
      </c>
      <c r="D598" s="4" t="s">
        <v>3699</v>
      </c>
      <c r="E598" s="7"/>
      <c r="F598" s="8">
        <f>VLOOKUP(D598,'Parâmetro - Portes e Uco'!$A$8:$C$49,3,0)</f>
        <v>365.25598200000002</v>
      </c>
      <c r="G598" s="36">
        <v>3</v>
      </c>
      <c r="H598" s="8">
        <f>VLOOKUP(G598,'Parâmetro - Portes e Uco'!$B$14:$E$41,4,0)</f>
        <v>299.05779999999999</v>
      </c>
      <c r="I598" s="9"/>
      <c r="J598" s="16">
        <v>0</v>
      </c>
      <c r="K598" s="16"/>
      <c r="L598" s="17"/>
      <c r="M598" s="2"/>
      <c r="N598" s="8"/>
      <c r="O598" s="15">
        <v>1</v>
      </c>
      <c r="P598" s="8">
        <f>F598*30%</f>
        <v>109.5767946</v>
      </c>
      <c r="Q598" s="41">
        <f t="shared" si="24"/>
        <v>773.89057659999992</v>
      </c>
    </row>
    <row r="599" spans="1:17" ht="22.5">
      <c r="A599" s="1" t="s">
        <v>4760</v>
      </c>
      <c r="B599" s="1">
        <v>30301173</v>
      </c>
      <c r="C599" s="3" t="s">
        <v>424</v>
      </c>
      <c r="D599" s="4" t="s">
        <v>3682</v>
      </c>
      <c r="E599" s="7"/>
      <c r="F599" s="8">
        <f>VLOOKUP(D599,'Parâmetro - Portes e Uco'!$A$8:$C$49,3,0)</f>
        <v>431.44592399999999</v>
      </c>
      <c r="G599" s="36">
        <v>4</v>
      </c>
      <c r="H599" s="8">
        <f>VLOOKUP(G599,'Parâmetro - Portes e Uco'!$B$14:$E$41,4,0)</f>
        <v>442.14720000000005</v>
      </c>
      <c r="I599" s="9"/>
      <c r="J599" s="16">
        <v>0</v>
      </c>
      <c r="K599" s="16"/>
      <c r="L599" s="17"/>
      <c r="M599" s="2"/>
      <c r="N599" s="8"/>
      <c r="O599" s="15">
        <v>2</v>
      </c>
      <c r="P599" s="8">
        <f>(F599*30%)+(F599*20%)</f>
        <v>215.722962</v>
      </c>
      <c r="Q599" s="41">
        <f t="shared" si="24"/>
        <v>1089.316086</v>
      </c>
    </row>
    <row r="600" spans="1:17">
      <c r="A600" s="1" t="s">
        <v>4760</v>
      </c>
      <c r="B600" s="1">
        <v>30301181</v>
      </c>
      <c r="C600" s="3" t="s">
        <v>425</v>
      </c>
      <c r="D600" s="4" t="s">
        <v>3682</v>
      </c>
      <c r="E600" s="7"/>
      <c r="F600" s="8">
        <f>VLOOKUP(D600,'Parâmetro - Portes e Uco'!$A$8:$C$49,3,0)</f>
        <v>431.44592399999999</v>
      </c>
      <c r="G600" s="36">
        <v>2</v>
      </c>
      <c r="H600" s="8">
        <f>VLOOKUP(G600,'Parâmetro - Portes e Uco'!$B$14:$E$41,4,0)</f>
        <v>203.1808</v>
      </c>
      <c r="I600" s="9"/>
      <c r="J600" s="16">
        <v>0</v>
      </c>
      <c r="K600" s="16"/>
      <c r="L600" s="17"/>
      <c r="M600" s="2"/>
      <c r="N600" s="8"/>
      <c r="O600" s="15">
        <v>1</v>
      </c>
      <c r="P600" s="8">
        <f>F600*30%</f>
        <v>129.43377719999998</v>
      </c>
      <c r="Q600" s="41">
        <f t="shared" si="24"/>
        <v>764.06050119999998</v>
      </c>
    </row>
    <row r="601" spans="1:17">
      <c r="A601" s="1" t="s">
        <v>4760</v>
      </c>
      <c r="B601" s="1">
        <v>30301190</v>
      </c>
      <c r="C601" s="3" t="s">
        <v>426</v>
      </c>
      <c r="D601" s="4" t="s">
        <v>3683</v>
      </c>
      <c r="E601" s="7"/>
      <c r="F601" s="8">
        <f>VLOOKUP(D601,'Parâmetro - Portes e Uco'!$A$8:$C$49,3,0)</f>
        <v>218.68392</v>
      </c>
      <c r="G601" s="36">
        <v>3</v>
      </c>
      <c r="H601" s="8">
        <f>VLOOKUP(G601,'Parâmetro - Portes e Uco'!$B$14:$E$41,4,0)</f>
        <v>299.05779999999999</v>
      </c>
      <c r="I601" s="9"/>
      <c r="J601" s="16">
        <v>0</v>
      </c>
      <c r="K601" s="16"/>
      <c r="L601" s="17"/>
      <c r="M601" s="2"/>
      <c r="N601" s="8"/>
      <c r="O601" s="15">
        <v>2</v>
      </c>
      <c r="P601" s="8">
        <f>(F601*30%)+(F601*20%)</f>
        <v>109.34196</v>
      </c>
      <c r="Q601" s="41">
        <f t="shared" si="24"/>
        <v>627.08367999999996</v>
      </c>
    </row>
    <row r="602" spans="1:17">
      <c r="A602" s="1" t="s">
        <v>4760</v>
      </c>
      <c r="B602" s="1">
        <v>30301203</v>
      </c>
      <c r="C602" s="3" t="s">
        <v>427</v>
      </c>
      <c r="D602" s="4" t="s">
        <v>3682</v>
      </c>
      <c r="E602" s="7"/>
      <c r="F602" s="8">
        <f>VLOOKUP(D602,'Parâmetro - Portes e Uco'!$A$8:$C$49,3,0)</f>
        <v>431.44592399999999</v>
      </c>
      <c r="G602" s="36">
        <v>3</v>
      </c>
      <c r="H602" s="8">
        <f>VLOOKUP(G602,'Parâmetro - Portes e Uco'!$B$14:$E$41,4,0)</f>
        <v>299.05779999999999</v>
      </c>
      <c r="I602" s="9"/>
      <c r="J602" s="16">
        <v>0</v>
      </c>
      <c r="K602" s="16"/>
      <c r="L602" s="17"/>
      <c r="M602" s="2"/>
      <c r="N602" s="8"/>
      <c r="O602" s="15">
        <v>1</v>
      </c>
      <c r="P602" s="8">
        <f>F602*30%</f>
        <v>129.43377719999998</v>
      </c>
      <c r="Q602" s="41">
        <f t="shared" si="24"/>
        <v>859.93750119999993</v>
      </c>
    </row>
    <row r="603" spans="1:17">
      <c r="A603" s="1" t="s">
        <v>4760</v>
      </c>
      <c r="B603" s="1">
        <v>30301211</v>
      </c>
      <c r="C603" s="3" t="s">
        <v>428</v>
      </c>
      <c r="D603" s="4" t="s">
        <v>3699</v>
      </c>
      <c r="E603" s="7"/>
      <c r="F603" s="8">
        <f>VLOOKUP(D603,'Parâmetro - Portes e Uco'!$A$8:$C$49,3,0)</f>
        <v>365.25598200000002</v>
      </c>
      <c r="G603" s="36">
        <v>2</v>
      </c>
      <c r="H603" s="8">
        <f>VLOOKUP(G603,'Parâmetro - Portes e Uco'!$B$14:$E$41,4,0)</f>
        <v>203.1808</v>
      </c>
      <c r="I603" s="9"/>
      <c r="J603" s="16">
        <v>0</v>
      </c>
      <c r="K603" s="16"/>
      <c r="L603" s="17"/>
      <c r="M603" s="2"/>
      <c r="N603" s="8"/>
      <c r="O603" s="15">
        <v>1</v>
      </c>
      <c r="P603" s="8">
        <f>F603*30%</f>
        <v>109.5767946</v>
      </c>
      <c r="Q603" s="41">
        <f t="shared" si="24"/>
        <v>678.01357659999996</v>
      </c>
    </row>
    <row r="604" spans="1:17">
      <c r="A604" s="1" t="s">
        <v>4760</v>
      </c>
      <c r="B604" s="1">
        <v>30301220</v>
      </c>
      <c r="C604" s="3" t="s">
        <v>429</v>
      </c>
      <c r="D604" s="4" t="s">
        <v>3682</v>
      </c>
      <c r="E604" s="7"/>
      <c r="F604" s="8">
        <f>VLOOKUP(D604,'Parâmetro - Portes e Uco'!$A$8:$C$49,3,0)</f>
        <v>431.44592399999999</v>
      </c>
      <c r="G604" s="36">
        <v>4</v>
      </c>
      <c r="H604" s="8">
        <f>VLOOKUP(G604,'Parâmetro - Portes e Uco'!$B$14:$E$41,4,0)</f>
        <v>442.14720000000005</v>
      </c>
      <c r="I604" s="9"/>
      <c r="J604" s="16">
        <v>0</v>
      </c>
      <c r="K604" s="16"/>
      <c r="L604" s="17"/>
      <c r="M604" s="2"/>
      <c r="N604" s="8"/>
      <c r="O604" s="15">
        <v>1</v>
      </c>
      <c r="P604" s="8">
        <f>F604*30%</f>
        <v>129.43377719999998</v>
      </c>
      <c r="Q604" s="41">
        <f t="shared" si="24"/>
        <v>1003.0269012</v>
      </c>
    </row>
    <row r="605" spans="1:17">
      <c r="A605" s="1" t="s">
        <v>4760</v>
      </c>
      <c r="B605" s="1">
        <v>30301238</v>
      </c>
      <c r="C605" s="3" t="s">
        <v>430</v>
      </c>
      <c r="D605" s="4" t="s">
        <v>3677</v>
      </c>
      <c r="E605" s="7"/>
      <c r="F605" s="8">
        <f>VLOOKUP(D605,'Parâmetro - Portes e Uco'!$A$8:$C$49,3,0)</f>
        <v>146.53493400000002</v>
      </c>
      <c r="G605" s="36"/>
      <c r="H605" s="15"/>
      <c r="I605" s="9"/>
      <c r="J605" s="16">
        <v>0</v>
      </c>
      <c r="K605" s="16"/>
      <c r="L605" s="17"/>
      <c r="M605" s="2"/>
      <c r="N605" s="8"/>
      <c r="O605" s="15">
        <v>1</v>
      </c>
      <c r="P605" s="8">
        <f>F605*30%</f>
        <v>43.960480200000006</v>
      </c>
      <c r="Q605" s="41">
        <f t="shared" si="24"/>
        <v>190.49541420000003</v>
      </c>
    </row>
    <row r="606" spans="1:17">
      <c r="A606" s="1" t="s">
        <v>4760</v>
      </c>
      <c r="B606" s="1">
        <v>30301246</v>
      </c>
      <c r="C606" s="3" t="s">
        <v>431</v>
      </c>
      <c r="D606" s="4" t="s">
        <v>3683</v>
      </c>
      <c r="E606" s="7"/>
      <c r="F606" s="8">
        <f>VLOOKUP(D606,'Parâmetro - Portes e Uco'!$A$8:$C$49,3,0)</f>
        <v>218.68392</v>
      </c>
      <c r="G606" s="36">
        <v>3</v>
      </c>
      <c r="H606" s="8">
        <f>VLOOKUP(G606,'Parâmetro - Portes e Uco'!$B$14:$E$41,4,0)</f>
        <v>299.05779999999999</v>
      </c>
      <c r="I606" s="9"/>
      <c r="J606" s="16">
        <v>0</v>
      </c>
      <c r="K606" s="16"/>
      <c r="L606" s="17"/>
      <c r="M606" s="2"/>
      <c r="N606" s="8"/>
      <c r="O606" s="15">
        <v>0</v>
      </c>
      <c r="P606" s="15"/>
      <c r="Q606" s="41">
        <f t="shared" si="24"/>
        <v>517.74171999999999</v>
      </c>
    </row>
    <row r="607" spans="1:17">
      <c r="A607" s="1" t="s">
        <v>4760</v>
      </c>
      <c r="B607" s="1">
        <v>30301254</v>
      </c>
      <c r="C607" s="3" t="s">
        <v>432</v>
      </c>
      <c r="D607" s="4" t="s">
        <v>3699</v>
      </c>
      <c r="E607" s="7"/>
      <c r="F607" s="8">
        <f>VLOOKUP(D607,'Parâmetro - Portes e Uco'!$A$8:$C$49,3,0)</f>
        <v>365.25598200000002</v>
      </c>
      <c r="G607" s="36">
        <v>3</v>
      </c>
      <c r="H607" s="8">
        <f>VLOOKUP(G607,'Parâmetro - Portes e Uco'!$B$14:$E$41,4,0)</f>
        <v>299.05779999999999</v>
      </c>
      <c r="I607" s="9"/>
      <c r="J607" s="16">
        <v>0</v>
      </c>
      <c r="K607" s="16"/>
      <c r="L607" s="17"/>
      <c r="M607" s="2"/>
      <c r="N607" s="8"/>
      <c r="O607" s="15">
        <v>1</v>
      </c>
      <c r="P607" s="8">
        <f>F607*30%</f>
        <v>109.5767946</v>
      </c>
      <c r="Q607" s="41">
        <f t="shared" si="24"/>
        <v>773.89057659999992</v>
      </c>
    </row>
    <row r="608" spans="1:17">
      <c r="A608" s="1" t="s">
        <v>4760</v>
      </c>
      <c r="B608" s="1">
        <v>30301262</v>
      </c>
      <c r="C608" s="3" t="s">
        <v>433</v>
      </c>
      <c r="D608" s="4" t="s">
        <v>3674</v>
      </c>
      <c r="E608" s="7"/>
      <c r="F608" s="8">
        <f>VLOOKUP(D608,'Parâmetro - Portes e Uco'!$A$8:$C$49,3,0)</f>
        <v>287.23149000000001</v>
      </c>
      <c r="G608" s="36">
        <v>3</v>
      </c>
      <c r="H608" s="8">
        <f>VLOOKUP(G608,'Parâmetro - Portes e Uco'!$B$14:$E$41,4,0)</f>
        <v>299.05779999999999</v>
      </c>
      <c r="I608" s="9"/>
      <c r="J608" s="16">
        <v>0</v>
      </c>
      <c r="K608" s="16"/>
      <c r="L608" s="17"/>
      <c r="M608" s="2"/>
      <c r="N608" s="8"/>
      <c r="O608" s="15">
        <v>0</v>
      </c>
      <c r="P608" s="15"/>
      <c r="Q608" s="41">
        <f t="shared" si="24"/>
        <v>586.28928999999994</v>
      </c>
    </row>
    <row r="609" spans="1:17">
      <c r="A609" s="3"/>
      <c r="B609" s="135">
        <v>30302005</v>
      </c>
      <c r="C609" s="263" t="s">
        <v>3787</v>
      </c>
      <c r="D609" s="264"/>
      <c r="E609" s="264"/>
      <c r="F609" s="264"/>
      <c r="G609" s="264"/>
      <c r="H609" s="264"/>
      <c r="I609" s="264"/>
      <c r="J609" s="264"/>
      <c r="K609" s="264"/>
      <c r="L609" s="264"/>
      <c r="M609" s="287"/>
      <c r="N609" s="264"/>
      <c r="O609" s="264"/>
      <c r="P609" s="264"/>
      <c r="Q609" s="265"/>
    </row>
    <row r="610" spans="1:17">
      <c r="A610" s="1" t="s">
        <v>4760</v>
      </c>
      <c r="B610" s="1">
        <v>30302013</v>
      </c>
      <c r="C610" s="3" t="s">
        <v>434</v>
      </c>
      <c r="D610" s="4" t="s">
        <v>3695</v>
      </c>
      <c r="E610" s="7"/>
      <c r="F610" s="8">
        <f>VLOOKUP(D610,'Parâmetro - Portes e Uco'!$A$8:$C$49,3,0)</f>
        <v>609.92950200000007</v>
      </c>
      <c r="G610" s="36">
        <v>4</v>
      </c>
      <c r="H610" s="8">
        <f>VLOOKUP(G610,'Parâmetro - Portes e Uco'!$B$14:$E$41,4,0)</f>
        <v>442.14720000000005</v>
      </c>
      <c r="I610" s="9"/>
      <c r="J610" s="16">
        <v>0</v>
      </c>
      <c r="K610" s="16"/>
      <c r="L610" s="17"/>
      <c r="M610" s="2"/>
      <c r="N610" s="8"/>
      <c r="O610" s="15">
        <v>1</v>
      </c>
      <c r="P610" s="8">
        <f>F610*30%</f>
        <v>182.97885060000002</v>
      </c>
      <c r="Q610" s="41">
        <f t="shared" ref="Q610:Q622" si="25">F610+H610+K610+N610+P610</f>
        <v>1235.0555526000001</v>
      </c>
    </row>
    <row r="611" spans="1:17">
      <c r="A611" s="1" t="s">
        <v>4760</v>
      </c>
      <c r="B611" s="1">
        <v>30302021</v>
      </c>
      <c r="C611" s="3" t="s">
        <v>435</v>
      </c>
      <c r="D611" s="4" t="s">
        <v>3690</v>
      </c>
      <c r="E611" s="7"/>
      <c r="F611" s="8">
        <f>VLOOKUP(D611,'Parâmetro - Portes e Uco'!$A$8:$C$49,3,0)</f>
        <v>788.42236200000002</v>
      </c>
      <c r="G611" s="36">
        <v>5</v>
      </c>
      <c r="H611" s="8">
        <f>VLOOKUP(G611,'Parâmetro - Portes e Uco'!$B$14:$E$41,4,0)</f>
        <v>683.93320000000006</v>
      </c>
      <c r="I611" s="9"/>
      <c r="J611" s="16">
        <v>0</v>
      </c>
      <c r="K611" s="16"/>
      <c r="L611" s="17"/>
      <c r="M611" s="2"/>
      <c r="N611" s="8"/>
      <c r="O611" s="15">
        <v>1</v>
      </c>
      <c r="P611" s="8">
        <f>F611*30%</f>
        <v>236.52670860000001</v>
      </c>
      <c r="Q611" s="41">
        <f t="shared" si="25"/>
        <v>1708.8822706000001</v>
      </c>
    </row>
    <row r="612" spans="1:17">
      <c r="A612" s="1" t="s">
        <v>4760</v>
      </c>
      <c r="B612" s="1">
        <v>30302030</v>
      </c>
      <c r="C612" s="3" t="s">
        <v>436</v>
      </c>
      <c r="D612" s="4" t="s">
        <v>3691</v>
      </c>
      <c r="E612" s="7"/>
      <c r="F612" s="8">
        <f>VLOOKUP(D612,'Parâmetro - Portes e Uco'!$A$8:$C$49,3,0)</f>
        <v>721.04432400000007</v>
      </c>
      <c r="G612" s="36">
        <v>5</v>
      </c>
      <c r="H612" s="8">
        <f>VLOOKUP(G612,'Parâmetro - Portes e Uco'!$B$14:$E$41,4,0)</f>
        <v>683.93320000000006</v>
      </c>
      <c r="I612" s="9"/>
      <c r="J612" s="16">
        <v>0</v>
      </c>
      <c r="K612" s="16"/>
      <c r="L612" s="17"/>
      <c r="M612" s="2"/>
      <c r="N612" s="8"/>
      <c r="O612" s="15">
        <v>2</v>
      </c>
      <c r="P612" s="8">
        <f>(F612*30%)+(F612*20%)</f>
        <v>360.52216200000004</v>
      </c>
      <c r="Q612" s="41">
        <f t="shared" si="25"/>
        <v>1765.4996860000001</v>
      </c>
    </row>
    <row r="613" spans="1:17">
      <c r="A613" s="1" t="s">
        <v>4760</v>
      </c>
      <c r="B613" s="1">
        <v>30302048</v>
      </c>
      <c r="C613" s="3" t="s">
        <v>437</v>
      </c>
      <c r="D613" s="4" t="s">
        <v>3688</v>
      </c>
      <c r="E613" s="7"/>
      <c r="F613" s="8">
        <f>VLOOKUP(D613,'Parâmetro - Portes e Uco'!$A$8:$C$49,3,0)</f>
        <v>868.77663600000005</v>
      </c>
      <c r="G613" s="36">
        <v>5</v>
      </c>
      <c r="H613" s="8">
        <f>VLOOKUP(G613,'Parâmetro - Portes e Uco'!$B$14:$E$41,4,0)</f>
        <v>683.93320000000006</v>
      </c>
      <c r="I613" s="9"/>
      <c r="J613" s="16">
        <v>0</v>
      </c>
      <c r="K613" s="16"/>
      <c r="L613" s="17"/>
      <c r="M613" s="2"/>
      <c r="N613" s="8"/>
      <c r="O613" s="15">
        <v>1</v>
      </c>
      <c r="P613" s="8">
        <f>F613*30%</f>
        <v>260.63299080000002</v>
      </c>
      <c r="Q613" s="41">
        <f t="shared" si="25"/>
        <v>1813.3428268</v>
      </c>
    </row>
    <row r="614" spans="1:17" ht="33.75">
      <c r="A614" s="1" t="s">
        <v>4760</v>
      </c>
      <c r="B614" s="1">
        <v>30302056</v>
      </c>
      <c r="C614" s="3" t="s">
        <v>438</v>
      </c>
      <c r="D614" s="4" t="s">
        <v>3704</v>
      </c>
      <c r="E614" s="7"/>
      <c r="F614" s="8">
        <f>VLOOKUP(D614,'Parâmetro - Portes e Uco'!$A$8:$C$49,3,0)</f>
        <v>1301.410656</v>
      </c>
      <c r="G614" s="36">
        <v>7</v>
      </c>
      <c r="H614" s="8">
        <f>VLOOKUP(G614,'Parâmetro - Portes e Uco'!$B$14:$E$41,4,0)</f>
        <v>1357.8812</v>
      </c>
      <c r="I614" s="9"/>
      <c r="J614" s="16">
        <v>0</v>
      </c>
      <c r="K614" s="16"/>
      <c r="L614" s="17"/>
      <c r="M614" s="2"/>
      <c r="N614" s="8"/>
      <c r="O614" s="15">
        <v>4</v>
      </c>
      <c r="P614" s="8">
        <f>(F614*30%)+(F614*20%)+(F614*20%)+(F614*20%)</f>
        <v>1171.2695904000002</v>
      </c>
      <c r="Q614" s="41">
        <f t="shared" si="25"/>
        <v>3830.5614464</v>
      </c>
    </row>
    <row r="615" spans="1:17">
      <c r="A615" s="1" t="s">
        <v>4760</v>
      </c>
      <c r="B615" s="1">
        <v>30302064</v>
      </c>
      <c r="C615" s="3" t="s">
        <v>439</v>
      </c>
      <c r="D615" s="4" t="s">
        <v>3691</v>
      </c>
      <c r="E615" s="7"/>
      <c r="F615" s="8">
        <f>VLOOKUP(D615,'Parâmetro - Portes e Uco'!$A$8:$C$49,3,0)</f>
        <v>721.04432400000007</v>
      </c>
      <c r="G615" s="36">
        <v>3</v>
      </c>
      <c r="H615" s="8">
        <f>VLOOKUP(G615,'Parâmetro - Portes e Uco'!$B$14:$E$41,4,0)</f>
        <v>299.05779999999999</v>
      </c>
      <c r="I615" s="9"/>
      <c r="J615" s="16">
        <v>0</v>
      </c>
      <c r="K615" s="16"/>
      <c r="L615" s="17"/>
      <c r="M615" s="2"/>
      <c r="N615" s="8"/>
      <c r="O615" s="15">
        <v>1</v>
      </c>
      <c r="P615" s="8">
        <f>F615*30%</f>
        <v>216.31329720000002</v>
      </c>
      <c r="Q615" s="41">
        <f t="shared" si="25"/>
        <v>1236.4154212000001</v>
      </c>
    </row>
    <row r="616" spans="1:17">
      <c r="A616" s="1" t="s">
        <v>4760</v>
      </c>
      <c r="B616" s="1">
        <v>30302072</v>
      </c>
      <c r="C616" s="3" t="s">
        <v>440</v>
      </c>
      <c r="D616" s="4" t="s">
        <v>3688</v>
      </c>
      <c r="E616" s="7"/>
      <c r="F616" s="8">
        <f>VLOOKUP(D616,'Parâmetro - Portes e Uco'!$A$8:$C$49,3,0)</f>
        <v>868.77663600000005</v>
      </c>
      <c r="G616" s="36">
        <v>4</v>
      </c>
      <c r="H616" s="8">
        <f>VLOOKUP(G616,'Parâmetro - Portes e Uco'!$B$14:$E$41,4,0)</f>
        <v>442.14720000000005</v>
      </c>
      <c r="I616" s="9"/>
      <c r="J616" s="16">
        <v>0</v>
      </c>
      <c r="K616" s="16"/>
      <c r="L616" s="17"/>
      <c r="M616" s="2"/>
      <c r="N616" s="8"/>
      <c r="O616" s="15">
        <v>1</v>
      </c>
      <c r="P616" s="8">
        <f>F616*30%</f>
        <v>260.63299080000002</v>
      </c>
      <c r="Q616" s="41">
        <f t="shared" si="25"/>
        <v>1571.5568268000002</v>
      </c>
    </row>
    <row r="617" spans="1:17">
      <c r="A617" s="1" t="s">
        <v>4760</v>
      </c>
      <c r="B617" s="1">
        <v>30302080</v>
      </c>
      <c r="C617" s="3" t="s">
        <v>441</v>
      </c>
      <c r="D617" s="4" t="s">
        <v>3693</v>
      </c>
      <c r="E617" s="7"/>
      <c r="F617" s="8">
        <f>VLOOKUP(D617,'Parâmetro - Portes e Uco'!$A$8:$C$49,3,0)</f>
        <v>304.950828</v>
      </c>
      <c r="G617" s="36">
        <v>3</v>
      </c>
      <c r="H617" s="8">
        <f>VLOOKUP(G617,'Parâmetro - Portes e Uco'!$B$14:$E$41,4,0)</f>
        <v>299.05779999999999</v>
      </c>
      <c r="I617" s="9"/>
      <c r="J617" s="16">
        <v>0</v>
      </c>
      <c r="K617" s="16"/>
      <c r="L617" s="17"/>
      <c r="M617" s="2"/>
      <c r="N617" s="8"/>
      <c r="O617" s="15">
        <v>1</v>
      </c>
      <c r="P617" s="8">
        <f>F617*30%</f>
        <v>91.485248400000003</v>
      </c>
      <c r="Q617" s="41">
        <f t="shared" si="25"/>
        <v>695.49387640000009</v>
      </c>
    </row>
    <row r="618" spans="1:17">
      <c r="A618" s="1" t="s">
        <v>4760</v>
      </c>
      <c r="B618" s="1">
        <v>30302099</v>
      </c>
      <c r="C618" s="3" t="s">
        <v>442</v>
      </c>
      <c r="D618" s="4" t="s">
        <v>3704</v>
      </c>
      <c r="E618" s="7"/>
      <c r="F618" s="8">
        <f>VLOOKUP(D618,'Parâmetro - Portes e Uco'!$A$8:$C$49,3,0)</f>
        <v>1301.410656</v>
      </c>
      <c r="G618" s="36">
        <v>7</v>
      </c>
      <c r="H618" s="8">
        <f>VLOOKUP(G618,'Parâmetro - Portes e Uco'!$B$14:$E$41,4,0)</f>
        <v>1357.8812</v>
      </c>
      <c r="I618" s="9"/>
      <c r="J618" s="16">
        <v>0</v>
      </c>
      <c r="K618" s="16"/>
      <c r="L618" s="17"/>
      <c r="M618" s="2"/>
      <c r="N618" s="8"/>
      <c r="O618" s="15">
        <v>2</v>
      </c>
      <c r="P618" s="8">
        <f>(F618*30%)+(F618*20%)</f>
        <v>650.70532800000001</v>
      </c>
      <c r="Q618" s="41">
        <f t="shared" si="25"/>
        <v>3309.9971839999998</v>
      </c>
    </row>
    <row r="619" spans="1:17">
      <c r="A619" s="1" t="s">
        <v>4760</v>
      </c>
      <c r="B619" s="1">
        <v>30302102</v>
      </c>
      <c r="C619" s="3" t="s">
        <v>443</v>
      </c>
      <c r="D619" s="4" t="s">
        <v>3690</v>
      </c>
      <c r="E619" s="7"/>
      <c r="F619" s="8">
        <f>VLOOKUP(D619,'Parâmetro - Portes e Uco'!$A$8:$C$49,3,0)</f>
        <v>788.42236200000002</v>
      </c>
      <c r="G619" s="36">
        <v>5</v>
      </c>
      <c r="H619" s="8">
        <f>VLOOKUP(G619,'Parâmetro - Portes e Uco'!$B$14:$E$41,4,0)</f>
        <v>683.93320000000006</v>
      </c>
      <c r="I619" s="9"/>
      <c r="J619" s="16">
        <v>0</v>
      </c>
      <c r="K619" s="16"/>
      <c r="L619" s="17"/>
      <c r="M619" s="2"/>
      <c r="N619" s="8"/>
      <c r="O619" s="15">
        <v>1</v>
      </c>
      <c r="P619" s="8">
        <f>F619*30%</f>
        <v>236.52670860000001</v>
      </c>
      <c r="Q619" s="41">
        <f t="shared" si="25"/>
        <v>1708.8822706000001</v>
      </c>
    </row>
    <row r="620" spans="1:17">
      <c r="A620" s="1" t="s">
        <v>4760</v>
      </c>
      <c r="B620" s="1">
        <v>30302110</v>
      </c>
      <c r="C620" s="3" t="s">
        <v>444</v>
      </c>
      <c r="D620" s="4" t="s">
        <v>3687</v>
      </c>
      <c r="E620" s="7"/>
      <c r="F620" s="8">
        <f>VLOOKUP(D620,'Parâmetro - Portes e Uco'!$A$8:$C$49,3,0)</f>
        <v>678.47707200000002</v>
      </c>
      <c r="G620" s="36">
        <v>4</v>
      </c>
      <c r="H620" s="8">
        <f>VLOOKUP(G620,'Parâmetro - Portes e Uco'!$B$14:$E$41,4,0)</f>
        <v>442.14720000000005</v>
      </c>
      <c r="I620" s="9"/>
      <c r="J620" s="16">
        <v>0</v>
      </c>
      <c r="K620" s="16"/>
      <c r="L620" s="17"/>
      <c r="M620" s="2"/>
      <c r="N620" s="8"/>
      <c r="O620" s="15">
        <v>1</v>
      </c>
      <c r="P620" s="8">
        <f>F620*30%</f>
        <v>203.54312160000001</v>
      </c>
      <c r="Q620" s="41">
        <f t="shared" si="25"/>
        <v>1324.1673936</v>
      </c>
    </row>
    <row r="621" spans="1:17">
      <c r="A621" s="1" t="s">
        <v>4760</v>
      </c>
      <c r="B621" s="1">
        <v>30302129</v>
      </c>
      <c r="C621" s="3" t="s">
        <v>445</v>
      </c>
      <c r="D621" s="4" t="s">
        <v>3690</v>
      </c>
      <c r="E621" s="7"/>
      <c r="F621" s="8">
        <f>VLOOKUP(D621,'Parâmetro - Portes e Uco'!$A$8:$C$49,3,0)</f>
        <v>788.42236200000002</v>
      </c>
      <c r="G621" s="36">
        <v>5</v>
      </c>
      <c r="H621" s="8">
        <f>VLOOKUP(G621,'Parâmetro - Portes e Uco'!$B$14:$E$41,4,0)</f>
        <v>683.93320000000006</v>
      </c>
      <c r="I621" s="9"/>
      <c r="J621" s="16">
        <v>0</v>
      </c>
      <c r="K621" s="16"/>
      <c r="L621" s="17"/>
      <c r="M621" s="2"/>
      <c r="N621" s="8"/>
      <c r="O621" s="15">
        <v>1</v>
      </c>
      <c r="P621" s="8">
        <f>F621*30%</f>
        <v>236.52670860000001</v>
      </c>
      <c r="Q621" s="41">
        <f t="shared" si="25"/>
        <v>1708.8822706000001</v>
      </c>
    </row>
    <row r="622" spans="1:17">
      <c r="A622" s="1" t="s">
        <v>4760</v>
      </c>
      <c r="B622" s="1">
        <v>30302137</v>
      </c>
      <c r="C622" s="3" t="s">
        <v>446</v>
      </c>
      <c r="D622" s="4" t="s">
        <v>3688</v>
      </c>
      <c r="E622" s="7"/>
      <c r="F622" s="8">
        <f>VLOOKUP(D622,'Parâmetro - Portes e Uco'!$A$8:$C$49,3,0)</f>
        <v>868.77663600000005</v>
      </c>
      <c r="G622" s="36">
        <v>5</v>
      </c>
      <c r="H622" s="8">
        <f>VLOOKUP(G622,'Parâmetro - Portes e Uco'!$B$14:$E$41,4,0)</f>
        <v>683.93320000000006</v>
      </c>
      <c r="I622" s="9"/>
      <c r="J622" s="16">
        <v>0</v>
      </c>
      <c r="K622" s="16"/>
      <c r="L622" s="17"/>
      <c r="M622" s="2"/>
      <c r="N622" s="8"/>
      <c r="O622" s="15">
        <v>1</v>
      </c>
      <c r="P622" s="8">
        <f>F622*30%</f>
        <v>260.63299080000002</v>
      </c>
      <c r="Q622" s="41">
        <f t="shared" si="25"/>
        <v>1813.3428268</v>
      </c>
    </row>
    <row r="623" spans="1:17">
      <c r="A623" s="3"/>
      <c r="B623" s="135">
        <v>30303001</v>
      </c>
      <c r="C623" s="263" t="s">
        <v>3788</v>
      </c>
      <c r="D623" s="264"/>
      <c r="E623" s="264"/>
      <c r="F623" s="264"/>
      <c r="G623" s="264"/>
      <c r="H623" s="264"/>
      <c r="I623" s="264"/>
      <c r="J623" s="264"/>
      <c r="K623" s="264"/>
      <c r="L623" s="264"/>
      <c r="M623" s="287"/>
      <c r="N623" s="264"/>
      <c r="O623" s="264"/>
      <c r="P623" s="264"/>
      <c r="Q623" s="265"/>
    </row>
    <row r="624" spans="1:17">
      <c r="A624" s="1" t="s">
        <v>4760</v>
      </c>
      <c r="B624" s="1">
        <v>30303010</v>
      </c>
      <c r="C624" s="3" t="s">
        <v>447</v>
      </c>
      <c r="D624" s="4" t="s">
        <v>3683</v>
      </c>
      <c r="E624" s="7"/>
      <c r="F624" s="8">
        <f>VLOOKUP(D624,'Parâmetro - Portes e Uco'!$A$8:$C$49,3,0)</f>
        <v>218.68392</v>
      </c>
      <c r="G624" s="36">
        <v>3</v>
      </c>
      <c r="H624" s="8">
        <f>VLOOKUP(G624,'Parâmetro - Portes e Uco'!$B$14:$E$41,4,0)</f>
        <v>299.05779999999999</v>
      </c>
      <c r="I624" s="9"/>
      <c r="J624" s="16">
        <v>0</v>
      </c>
      <c r="K624" s="16"/>
      <c r="L624" s="17"/>
      <c r="M624" s="2"/>
      <c r="N624" s="8"/>
      <c r="O624" s="15">
        <v>1</v>
      </c>
      <c r="P624" s="8">
        <f>F624*30%</f>
        <v>65.605176</v>
      </c>
      <c r="Q624" s="41">
        <f t="shared" ref="Q624:Q631" si="26">F624+H624+K624+N624+P624</f>
        <v>583.34689600000002</v>
      </c>
    </row>
    <row r="625" spans="1:17">
      <c r="A625" s="1" t="s">
        <v>4760</v>
      </c>
      <c r="B625" s="1">
        <v>30303028</v>
      </c>
      <c r="C625" s="3" t="s">
        <v>448</v>
      </c>
      <c r="D625" s="4" t="s">
        <v>3672</v>
      </c>
      <c r="E625" s="7"/>
      <c r="F625" s="8">
        <f>VLOOKUP(D625,'Parâmetro - Portes e Uco'!$A$8:$C$49,3,0)</f>
        <v>53.798472000000004</v>
      </c>
      <c r="G625" s="36">
        <v>1</v>
      </c>
      <c r="H625" s="8">
        <f>VLOOKUP(G625,'Parâmetro - Portes e Uco'!$B$14:$E$41,4,0)</f>
        <v>138.81760000000003</v>
      </c>
      <c r="I625" s="9"/>
      <c r="J625" s="16">
        <v>0</v>
      </c>
      <c r="K625" s="16"/>
      <c r="L625" s="17"/>
      <c r="M625" s="2"/>
      <c r="N625" s="8"/>
      <c r="O625" s="15">
        <v>0</v>
      </c>
      <c r="P625" s="15"/>
      <c r="Q625" s="41">
        <f t="shared" si="26"/>
        <v>192.61607200000003</v>
      </c>
    </row>
    <row r="626" spans="1:17">
      <c r="A626" s="1" t="s">
        <v>4760</v>
      </c>
      <c r="B626" s="1">
        <v>30303044</v>
      </c>
      <c r="C626" s="3" t="s">
        <v>449</v>
      </c>
      <c r="D626" s="4" t="s">
        <v>3680</v>
      </c>
      <c r="E626" s="7"/>
      <c r="F626" s="8">
        <f>VLOOKUP(D626,'Parâmetro - Portes e Uco'!$A$8:$C$49,3,0)</f>
        <v>26.889953999999999</v>
      </c>
      <c r="G626" s="36"/>
      <c r="H626" s="15"/>
      <c r="I626" s="9"/>
      <c r="J626" s="16">
        <v>0</v>
      </c>
      <c r="K626" s="16"/>
      <c r="L626" s="17"/>
      <c r="M626" s="2"/>
      <c r="N626" s="8"/>
      <c r="O626" s="15">
        <v>0</v>
      </c>
      <c r="P626" s="15"/>
      <c r="Q626" s="41">
        <f t="shared" si="26"/>
        <v>26.889953999999999</v>
      </c>
    </row>
    <row r="627" spans="1:17" ht="22.5">
      <c r="A627" s="1" t="s">
        <v>4760</v>
      </c>
      <c r="B627" s="1">
        <v>30303052</v>
      </c>
      <c r="C627" s="3" t="s">
        <v>4800</v>
      </c>
      <c r="D627" s="4" t="s">
        <v>3675</v>
      </c>
      <c r="E627" s="7"/>
      <c r="F627" s="8">
        <f>VLOOKUP(D627,'Parâmetro - Portes e Uco'!$A$8:$C$49,3,0)</f>
        <v>247.04971200000003</v>
      </c>
      <c r="G627" s="36">
        <v>3</v>
      </c>
      <c r="H627" s="8">
        <f>VLOOKUP(G627,'Parâmetro - Portes e Uco'!$B$14:$E$41,4,0)</f>
        <v>299.05779999999999</v>
      </c>
      <c r="I627" s="9"/>
      <c r="J627" s="16"/>
      <c r="K627" s="16"/>
      <c r="L627" s="17"/>
      <c r="M627" s="2"/>
      <c r="N627" s="8"/>
      <c r="O627" s="15">
        <v>1</v>
      </c>
      <c r="P627" s="8">
        <f>F627*30%</f>
        <v>74.114913600000008</v>
      </c>
      <c r="Q627" s="41">
        <f t="shared" si="26"/>
        <v>620.22242560000007</v>
      </c>
    </row>
    <row r="628" spans="1:17">
      <c r="A628" s="1" t="s">
        <v>4760</v>
      </c>
      <c r="B628" s="1">
        <v>30303060</v>
      </c>
      <c r="C628" s="3" t="s">
        <v>450</v>
      </c>
      <c r="D628" s="4" t="s">
        <v>3673</v>
      </c>
      <c r="E628" s="7"/>
      <c r="F628" s="8">
        <f>VLOOKUP(D628,'Parâmetro - Portes e Uco'!$A$8:$C$49,3,0)</f>
        <v>167.84640600000003</v>
      </c>
      <c r="G628" s="36"/>
      <c r="H628" s="15"/>
      <c r="I628" s="9"/>
      <c r="J628" s="16">
        <v>0</v>
      </c>
      <c r="K628" s="16"/>
      <c r="L628" s="17"/>
      <c r="M628" s="2"/>
      <c r="N628" s="8"/>
      <c r="O628" s="15">
        <v>0</v>
      </c>
      <c r="P628" s="15"/>
      <c r="Q628" s="41">
        <f t="shared" si="26"/>
        <v>167.84640600000003</v>
      </c>
    </row>
    <row r="629" spans="1:17">
      <c r="A629" s="1" t="s">
        <v>4760</v>
      </c>
      <c r="B629" s="1">
        <v>30303079</v>
      </c>
      <c r="C629" s="3" t="s">
        <v>451</v>
      </c>
      <c r="D629" s="4" t="s">
        <v>3699</v>
      </c>
      <c r="E629" s="7"/>
      <c r="F629" s="8">
        <f>VLOOKUP(D629,'Parâmetro - Portes e Uco'!$A$8:$C$49,3,0)</f>
        <v>365.25598200000002</v>
      </c>
      <c r="G629" s="36">
        <v>3</v>
      </c>
      <c r="H629" s="8">
        <f>VLOOKUP(G629,'Parâmetro - Portes e Uco'!$B$14:$E$41,4,0)</f>
        <v>299.05779999999999</v>
      </c>
      <c r="I629" s="9"/>
      <c r="J629" s="16">
        <v>0</v>
      </c>
      <c r="K629" s="16"/>
      <c r="L629" s="17"/>
      <c r="M629" s="2"/>
      <c r="N629" s="8"/>
      <c r="O629" s="15">
        <v>1</v>
      </c>
      <c r="P629" s="8">
        <f>F629*30%</f>
        <v>109.5767946</v>
      </c>
      <c r="Q629" s="41">
        <f t="shared" si="26"/>
        <v>773.89057659999992</v>
      </c>
    </row>
    <row r="630" spans="1:17">
      <c r="A630" s="1" t="s">
        <v>4760</v>
      </c>
      <c r="B630" s="1">
        <v>30303087</v>
      </c>
      <c r="C630" s="3" t="s">
        <v>452</v>
      </c>
      <c r="D630" s="4" t="s">
        <v>3671</v>
      </c>
      <c r="E630" s="7"/>
      <c r="F630" s="8">
        <f>VLOOKUP(D630,'Parâmetro - Portes e Uco'!$A$8:$C$49,3,0)</f>
        <v>114.67910999999999</v>
      </c>
      <c r="G630" s="36"/>
      <c r="H630" s="15"/>
      <c r="I630" s="9"/>
      <c r="J630" s="16">
        <v>0</v>
      </c>
      <c r="K630" s="16"/>
      <c r="L630" s="17"/>
      <c r="M630" s="2"/>
      <c r="N630" s="8"/>
      <c r="O630" s="15">
        <v>0</v>
      </c>
      <c r="P630" s="15"/>
      <c r="Q630" s="41">
        <f t="shared" si="26"/>
        <v>114.67910999999999</v>
      </c>
    </row>
    <row r="631" spans="1:17">
      <c r="A631" s="1" t="s">
        <v>4760</v>
      </c>
      <c r="B631" s="1">
        <v>30303109</v>
      </c>
      <c r="C631" s="3" t="s">
        <v>453</v>
      </c>
      <c r="D631" s="4" t="s">
        <v>3673</v>
      </c>
      <c r="E631" s="7"/>
      <c r="F631" s="8">
        <f>VLOOKUP(D631,'Parâmetro - Portes e Uco'!$A$8:$C$49,3,0)</f>
        <v>167.84640600000003</v>
      </c>
      <c r="G631" s="36"/>
      <c r="H631" s="15"/>
      <c r="I631" s="9"/>
      <c r="J631" s="16">
        <v>0</v>
      </c>
      <c r="K631" s="16"/>
      <c r="L631" s="17"/>
      <c r="M631" s="2"/>
      <c r="N631" s="8"/>
      <c r="O631" s="15">
        <v>0</v>
      </c>
      <c r="P631" s="15"/>
      <c r="Q631" s="41">
        <f t="shared" si="26"/>
        <v>167.84640600000003</v>
      </c>
    </row>
    <row r="632" spans="1:17">
      <c r="A632" s="3"/>
      <c r="B632" s="135">
        <v>30303990</v>
      </c>
      <c r="C632" s="263" t="s">
        <v>3750</v>
      </c>
      <c r="D632" s="264"/>
      <c r="E632" s="264"/>
      <c r="F632" s="264"/>
      <c r="G632" s="264"/>
      <c r="H632" s="264"/>
      <c r="I632" s="264"/>
      <c r="J632" s="264"/>
      <c r="K632" s="264"/>
      <c r="L632" s="264"/>
      <c r="M632" s="287"/>
      <c r="N632" s="264"/>
      <c r="O632" s="264"/>
      <c r="P632" s="264"/>
      <c r="Q632" s="265"/>
    </row>
    <row r="633" spans="1:17">
      <c r="A633" s="3"/>
      <c r="B633" s="259" t="s">
        <v>4180</v>
      </c>
      <c r="C633" s="260"/>
      <c r="D633" s="260"/>
      <c r="E633" s="260"/>
      <c r="F633" s="260"/>
      <c r="G633" s="260"/>
      <c r="H633" s="260"/>
      <c r="I633" s="260"/>
      <c r="J633" s="260"/>
      <c r="K633" s="260"/>
      <c r="L633" s="260"/>
      <c r="M633" s="261"/>
      <c r="N633" s="260"/>
      <c r="O633" s="260"/>
      <c r="P633" s="260"/>
      <c r="Q633" s="262"/>
    </row>
    <row r="634" spans="1:17">
      <c r="A634" s="3"/>
      <c r="B634" s="259" t="s">
        <v>4181</v>
      </c>
      <c r="C634" s="260"/>
      <c r="D634" s="260"/>
      <c r="E634" s="260"/>
      <c r="F634" s="260"/>
      <c r="G634" s="260"/>
      <c r="H634" s="260"/>
      <c r="I634" s="260"/>
      <c r="J634" s="260"/>
      <c r="K634" s="260"/>
      <c r="L634" s="260"/>
      <c r="M634" s="261"/>
      <c r="N634" s="260"/>
      <c r="O634" s="260"/>
      <c r="P634" s="260"/>
      <c r="Q634" s="262"/>
    </row>
    <row r="635" spans="1:17">
      <c r="A635" s="3"/>
      <c r="B635" s="259" t="s">
        <v>4182</v>
      </c>
      <c r="C635" s="260"/>
      <c r="D635" s="260"/>
      <c r="E635" s="260"/>
      <c r="F635" s="260"/>
      <c r="G635" s="260"/>
      <c r="H635" s="260"/>
      <c r="I635" s="260"/>
      <c r="J635" s="260"/>
      <c r="K635" s="260"/>
      <c r="L635" s="260"/>
      <c r="M635" s="261"/>
      <c r="N635" s="260"/>
      <c r="O635" s="260"/>
      <c r="P635" s="260"/>
      <c r="Q635" s="262"/>
    </row>
    <row r="636" spans="1:17">
      <c r="A636" s="3"/>
      <c r="B636" s="135">
        <v>30304008</v>
      </c>
      <c r="C636" s="263" t="s">
        <v>3789</v>
      </c>
      <c r="D636" s="264"/>
      <c r="E636" s="264"/>
      <c r="F636" s="264"/>
      <c r="G636" s="264"/>
      <c r="H636" s="264"/>
      <c r="I636" s="264"/>
      <c r="J636" s="264"/>
      <c r="K636" s="264"/>
      <c r="L636" s="264"/>
      <c r="M636" s="266"/>
      <c r="N636" s="264"/>
      <c r="O636" s="264"/>
      <c r="P636" s="264"/>
      <c r="Q636" s="265"/>
    </row>
    <row r="637" spans="1:17">
      <c r="A637" s="1" t="s">
        <v>4760</v>
      </c>
      <c r="B637" s="1">
        <v>30304016</v>
      </c>
      <c r="C637" s="3" t="s">
        <v>454</v>
      </c>
      <c r="D637" s="4" t="s">
        <v>3672</v>
      </c>
      <c r="E637" s="7"/>
      <c r="F637" s="8">
        <f>VLOOKUP(D637,'Parâmetro - Portes e Uco'!$A$8:$C$49,3,0)</f>
        <v>53.798472000000004</v>
      </c>
      <c r="G637" s="36"/>
      <c r="H637" s="15"/>
      <c r="I637" s="9"/>
      <c r="J637" s="16">
        <v>0</v>
      </c>
      <c r="K637" s="16"/>
      <c r="L637" s="17"/>
      <c r="M637" s="2"/>
      <c r="N637" s="8"/>
      <c r="O637" s="15">
        <v>0</v>
      </c>
      <c r="P637" s="15"/>
      <c r="Q637" s="41">
        <f t="shared" ref="Q637:Q646" si="27">F637+H637+K637+N637+P637</f>
        <v>53.798472000000004</v>
      </c>
    </row>
    <row r="638" spans="1:17">
      <c r="A638" s="1" t="s">
        <v>4760</v>
      </c>
      <c r="B638" s="1">
        <v>30304024</v>
      </c>
      <c r="C638" s="3" t="s">
        <v>455</v>
      </c>
      <c r="D638" s="4" t="s">
        <v>3673</v>
      </c>
      <c r="E638" s="7"/>
      <c r="F638" s="8">
        <f>VLOOKUP(D638,'Parâmetro - Portes e Uco'!$A$8:$C$49,3,0)</f>
        <v>167.84640600000003</v>
      </c>
      <c r="G638" s="36">
        <v>3</v>
      </c>
      <c r="H638" s="8">
        <f>VLOOKUP(G638,'Parâmetro - Portes e Uco'!$B$14:$E$41,4,0)</f>
        <v>299.05779999999999</v>
      </c>
      <c r="I638" s="9"/>
      <c r="J638" s="16">
        <v>0</v>
      </c>
      <c r="K638" s="16"/>
      <c r="L638" s="17"/>
      <c r="M638" s="2"/>
      <c r="N638" s="8"/>
      <c r="O638" s="15">
        <v>0</v>
      </c>
      <c r="P638" s="15"/>
      <c r="Q638" s="41">
        <f t="shared" si="27"/>
        <v>466.90420600000004</v>
      </c>
    </row>
    <row r="639" spans="1:17">
      <c r="A639" s="1" t="s">
        <v>4760</v>
      </c>
      <c r="B639" s="1">
        <v>30304032</v>
      </c>
      <c r="C639" s="3" t="s">
        <v>456</v>
      </c>
      <c r="D639" s="4" t="s">
        <v>3672</v>
      </c>
      <c r="E639" s="7"/>
      <c r="F639" s="8">
        <f>VLOOKUP(D639,'Parâmetro - Portes e Uco'!$A$8:$C$49,3,0)</f>
        <v>53.798472000000004</v>
      </c>
      <c r="G639" s="36">
        <v>3</v>
      </c>
      <c r="H639" s="8">
        <f>VLOOKUP(G639,'Parâmetro - Portes e Uco'!$B$14:$E$41,4,0)</f>
        <v>299.05779999999999</v>
      </c>
      <c r="I639" s="9"/>
      <c r="J639" s="16">
        <v>0</v>
      </c>
      <c r="K639" s="16"/>
      <c r="L639" s="17"/>
      <c r="M639" s="2"/>
      <c r="N639" s="8"/>
      <c r="O639" s="15">
        <v>0</v>
      </c>
      <c r="P639" s="15"/>
      <c r="Q639" s="41">
        <f t="shared" si="27"/>
        <v>352.85627199999999</v>
      </c>
    </row>
    <row r="640" spans="1:17">
      <c r="A640" s="1" t="s">
        <v>4760</v>
      </c>
      <c r="B640" s="1">
        <v>30304040</v>
      </c>
      <c r="C640" s="3" t="s">
        <v>460</v>
      </c>
      <c r="D640" s="4" t="s">
        <v>3685</v>
      </c>
      <c r="E640" s="7"/>
      <c r="F640" s="8">
        <f>VLOOKUP(D640,'Parâmetro - Portes e Uco'!$A$8:$C$49,3,0)</f>
        <v>564.99534000000006</v>
      </c>
      <c r="G640" s="36">
        <v>3</v>
      </c>
      <c r="H640" s="8">
        <f>VLOOKUP(G640,'Parâmetro - Portes e Uco'!$B$14:$E$41,4,0)</f>
        <v>299.05779999999999</v>
      </c>
      <c r="I640" s="9"/>
      <c r="J640" s="16">
        <v>0</v>
      </c>
      <c r="K640" s="16"/>
      <c r="L640" s="17"/>
      <c r="M640" s="2"/>
      <c r="N640" s="8"/>
      <c r="O640" s="15">
        <v>1</v>
      </c>
      <c r="P640" s="8">
        <f>F640*30%</f>
        <v>169.49860200000001</v>
      </c>
      <c r="Q640" s="41">
        <f t="shared" si="27"/>
        <v>1033.5517420000001</v>
      </c>
    </row>
    <row r="641" spans="1:17">
      <c r="A641" s="1" t="s">
        <v>4760</v>
      </c>
      <c r="B641" s="1">
        <v>30304059</v>
      </c>
      <c r="C641" s="3" t="s">
        <v>461</v>
      </c>
      <c r="D641" s="4" t="s">
        <v>3673</v>
      </c>
      <c r="E641" s="7"/>
      <c r="F641" s="8">
        <f>VLOOKUP(D641,'Parâmetro - Portes e Uco'!$A$8:$C$49,3,0)</f>
        <v>167.84640600000003</v>
      </c>
      <c r="G641" s="36"/>
      <c r="H641" s="15"/>
      <c r="I641" s="9"/>
      <c r="J641" s="16">
        <v>0</v>
      </c>
      <c r="K641" s="16"/>
      <c r="L641" s="17"/>
      <c r="M641" s="2"/>
      <c r="N641" s="8"/>
      <c r="O641" s="15">
        <v>0</v>
      </c>
      <c r="P641" s="15"/>
      <c r="Q641" s="41">
        <f t="shared" si="27"/>
        <v>167.84640600000003</v>
      </c>
    </row>
    <row r="642" spans="1:17">
      <c r="A642" s="1" t="s">
        <v>4760</v>
      </c>
      <c r="B642" s="1">
        <v>30304067</v>
      </c>
      <c r="C642" s="3" t="s">
        <v>462</v>
      </c>
      <c r="D642" s="4" t="s">
        <v>3693</v>
      </c>
      <c r="E642" s="7"/>
      <c r="F642" s="8">
        <f>VLOOKUP(D642,'Parâmetro - Portes e Uco'!$A$8:$C$49,3,0)</f>
        <v>304.950828</v>
      </c>
      <c r="G642" s="36">
        <v>3</v>
      </c>
      <c r="H642" s="8">
        <f>VLOOKUP(G642,'Parâmetro - Portes e Uco'!$B$14:$E$41,4,0)</f>
        <v>299.05779999999999</v>
      </c>
      <c r="I642" s="9"/>
      <c r="J642" s="16">
        <v>0</v>
      </c>
      <c r="K642" s="16"/>
      <c r="L642" s="17"/>
      <c r="M642" s="2"/>
      <c r="N642" s="8"/>
      <c r="O642" s="15">
        <v>1</v>
      </c>
      <c r="P642" s="8">
        <f>F642*30%</f>
        <v>91.485248400000003</v>
      </c>
      <c r="Q642" s="41">
        <f t="shared" si="27"/>
        <v>695.49387640000009</v>
      </c>
    </row>
    <row r="643" spans="1:17">
      <c r="A643" s="1" t="s">
        <v>4760</v>
      </c>
      <c r="B643" s="1">
        <v>30304075</v>
      </c>
      <c r="C643" s="3" t="s">
        <v>463</v>
      </c>
      <c r="D643" s="4" t="s">
        <v>3685</v>
      </c>
      <c r="E643" s="7"/>
      <c r="F643" s="8">
        <f>VLOOKUP(D643,'Parâmetro - Portes e Uco'!$A$8:$C$49,3,0)</f>
        <v>564.99534000000006</v>
      </c>
      <c r="G643" s="36">
        <v>3</v>
      </c>
      <c r="H643" s="8">
        <f>VLOOKUP(G643,'Parâmetro - Portes e Uco'!$B$14:$E$41,4,0)</f>
        <v>299.05779999999999</v>
      </c>
      <c r="I643" s="9"/>
      <c r="J643" s="16">
        <v>0</v>
      </c>
      <c r="K643" s="16"/>
      <c r="L643" s="17"/>
      <c r="M643" s="2"/>
      <c r="N643" s="8"/>
      <c r="O643" s="15">
        <v>1</v>
      </c>
      <c r="P643" s="8">
        <f>F643*30%</f>
        <v>169.49860200000001</v>
      </c>
      <c r="Q643" s="41">
        <f t="shared" si="27"/>
        <v>1033.5517420000001</v>
      </c>
    </row>
    <row r="644" spans="1:17">
      <c r="A644" s="1" t="s">
        <v>4760</v>
      </c>
      <c r="B644" s="1">
        <v>30304083</v>
      </c>
      <c r="C644" s="3" t="s">
        <v>459</v>
      </c>
      <c r="D644" s="4" t="s">
        <v>3700</v>
      </c>
      <c r="E644" s="7"/>
      <c r="F644" s="8">
        <f>VLOOKUP(D644,'Parâmetro - Portes e Uco'!$A$8:$C$49,3,0)</f>
        <v>1121.7389820000001</v>
      </c>
      <c r="G644" s="36">
        <v>3</v>
      </c>
      <c r="H644" s="8">
        <f>VLOOKUP(G644,'Parâmetro - Portes e Uco'!$B$14:$E$41,4,0)</f>
        <v>299.05779999999999</v>
      </c>
      <c r="I644" s="9"/>
      <c r="J644" s="16">
        <v>0</v>
      </c>
      <c r="K644" s="16"/>
      <c r="L644" s="17"/>
      <c r="M644" s="2"/>
      <c r="N644" s="8"/>
      <c r="O644" s="15">
        <v>1</v>
      </c>
      <c r="P644" s="8">
        <f>F644*30%</f>
        <v>336.52169459999999</v>
      </c>
      <c r="Q644" s="41">
        <f t="shared" si="27"/>
        <v>1757.3184766000002</v>
      </c>
    </row>
    <row r="645" spans="1:17">
      <c r="A645" s="1" t="s">
        <v>4760</v>
      </c>
      <c r="B645" s="1">
        <v>30304091</v>
      </c>
      <c r="C645" s="3" t="s">
        <v>458</v>
      </c>
      <c r="D645" s="4" t="s">
        <v>3685</v>
      </c>
      <c r="E645" s="7"/>
      <c r="F645" s="8">
        <f>VLOOKUP(D645,'Parâmetro - Portes e Uco'!$A$8:$C$49,3,0)</f>
        <v>564.99534000000006</v>
      </c>
      <c r="G645" s="36"/>
      <c r="H645" s="15"/>
      <c r="I645" s="9"/>
      <c r="J645" s="16">
        <v>0</v>
      </c>
      <c r="K645" s="16"/>
      <c r="L645" s="17"/>
      <c r="M645" s="2"/>
      <c r="N645" s="8"/>
      <c r="O645" s="15">
        <v>0</v>
      </c>
      <c r="P645" s="15"/>
      <c r="Q645" s="41">
        <f t="shared" si="27"/>
        <v>564.99534000000006</v>
      </c>
    </row>
    <row r="646" spans="1:17" ht="22.5">
      <c r="A646" s="1" t="s">
        <v>4760</v>
      </c>
      <c r="B646" s="1">
        <v>30304105</v>
      </c>
      <c r="C646" s="3" t="s">
        <v>457</v>
      </c>
      <c r="D646" s="4" t="s">
        <v>3688</v>
      </c>
      <c r="E646" s="7"/>
      <c r="F646" s="8">
        <f>VLOOKUP(D646,'Parâmetro - Portes e Uco'!$A$8:$C$49,3,0)</f>
        <v>868.77663600000005</v>
      </c>
      <c r="G646" s="36"/>
      <c r="H646" s="15"/>
      <c r="I646" s="9"/>
      <c r="J646" s="16">
        <v>0</v>
      </c>
      <c r="K646" s="16"/>
      <c r="L646" s="17"/>
      <c r="M646" s="2"/>
      <c r="N646" s="8"/>
      <c r="O646" s="15">
        <v>0</v>
      </c>
      <c r="P646" s="15"/>
      <c r="Q646" s="41">
        <f t="shared" si="27"/>
        <v>868.77663600000005</v>
      </c>
    </row>
    <row r="647" spans="1:17" ht="22.5">
      <c r="A647" s="1" t="s">
        <v>4760</v>
      </c>
      <c r="B647" s="1">
        <v>30304156</v>
      </c>
      <c r="C647" s="3" t="s">
        <v>4830</v>
      </c>
      <c r="D647" s="4"/>
      <c r="E647" s="7"/>
      <c r="F647" s="8"/>
      <c r="G647" s="36"/>
      <c r="H647" s="15"/>
      <c r="I647" s="9"/>
      <c r="J647" s="16"/>
      <c r="K647" s="16"/>
      <c r="L647" s="17"/>
      <c r="M647" s="2"/>
      <c r="N647" s="8"/>
      <c r="O647" s="15"/>
      <c r="P647" s="15"/>
      <c r="Q647" s="41">
        <v>1583.51</v>
      </c>
    </row>
    <row r="648" spans="1:17">
      <c r="A648" s="3"/>
      <c r="B648" s="135">
        <v>30304997</v>
      </c>
      <c r="C648" s="263" t="s">
        <v>4183</v>
      </c>
      <c r="D648" s="264"/>
      <c r="E648" s="264"/>
      <c r="F648" s="264"/>
      <c r="G648" s="264"/>
      <c r="H648" s="264"/>
      <c r="I648" s="264"/>
      <c r="J648" s="264"/>
      <c r="K648" s="264"/>
      <c r="L648" s="264"/>
      <c r="M648" s="266"/>
      <c r="N648" s="264"/>
      <c r="O648" s="264"/>
      <c r="P648" s="264"/>
      <c r="Q648" s="265"/>
    </row>
    <row r="649" spans="1:17">
      <c r="A649" s="3"/>
      <c r="B649" s="259" t="s">
        <v>4184</v>
      </c>
      <c r="C649" s="260"/>
      <c r="D649" s="260"/>
      <c r="E649" s="260"/>
      <c r="F649" s="260"/>
      <c r="G649" s="260"/>
      <c r="H649" s="260"/>
      <c r="I649" s="260"/>
      <c r="J649" s="260"/>
      <c r="K649" s="260"/>
      <c r="L649" s="260"/>
      <c r="M649" s="261"/>
      <c r="N649" s="260"/>
      <c r="O649" s="260"/>
      <c r="P649" s="260"/>
      <c r="Q649" s="262"/>
    </row>
    <row r="650" spans="1:17">
      <c r="A650" s="3"/>
      <c r="B650" s="135">
        <v>30305004</v>
      </c>
      <c r="C650" s="263" t="s">
        <v>3790</v>
      </c>
      <c r="D650" s="264"/>
      <c r="E650" s="264"/>
      <c r="F650" s="264"/>
      <c r="G650" s="264"/>
      <c r="H650" s="264"/>
      <c r="I650" s="264"/>
      <c r="J650" s="264"/>
      <c r="K650" s="264"/>
      <c r="L650" s="264"/>
      <c r="M650" s="266"/>
      <c r="N650" s="264"/>
      <c r="O650" s="264"/>
      <c r="P650" s="264"/>
      <c r="Q650" s="265"/>
    </row>
    <row r="651" spans="1:17">
      <c r="A651" s="1" t="s">
        <v>4760</v>
      </c>
      <c r="B651" s="1">
        <v>30305012</v>
      </c>
      <c r="C651" s="3" t="s">
        <v>464</v>
      </c>
      <c r="D651" s="4" t="s">
        <v>3671</v>
      </c>
      <c r="E651" s="7"/>
      <c r="F651" s="8">
        <f>VLOOKUP(D651,'Parâmetro - Portes e Uco'!$A$8:$C$49,3,0)</f>
        <v>114.67910999999999</v>
      </c>
      <c r="G651" s="36">
        <v>1</v>
      </c>
      <c r="H651" s="8">
        <f>VLOOKUP(G651,'Parâmetro - Portes e Uco'!$B$14:$E$41,4,0)</f>
        <v>138.81760000000003</v>
      </c>
      <c r="I651" s="9"/>
      <c r="J651" s="16">
        <v>0</v>
      </c>
      <c r="K651" s="16"/>
      <c r="L651" s="17"/>
      <c r="M651" s="2"/>
      <c r="N651" s="8"/>
      <c r="O651" s="15">
        <v>0</v>
      </c>
      <c r="P651" s="15"/>
      <c r="Q651" s="41">
        <f>F651+H651+K651+N651+P651</f>
        <v>253.49671000000001</v>
      </c>
    </row>
    <row r="652" spans="1:17">
      <c r="A652" s="1" t="s">
        <v>4760</v>
      </c>
      <c r="B652" s="1">
        <v>30305020</v>
      </c>
      <c r="C652" s="3" t="s">
        <v>465</v>
      </c>
      <c r="D652" s="4" t="s">
        <v>3690</v>
      </c>
      <c r="E652" s="7"/>
      <c r="F652" s="8">
        <f>VLOOKUP(D652,'Parâmetro - Portes e Uco'!$A$8:$C$49,3,0)</f>
        <v>788.42236200000002</v>
      </c>
      <c r="G652" s="36">
        <v>4</v>
      </c>
      <c r="H652" s="8">
        <f>VLOOKUP(G652,'Parâmetro - Portes e Uco'!$B$14:$E$41,4,0)</f>
        <v>442.14720000000005</v>
      </c>
      <c r="I652" s="9"/>
      <c r="J652" s="16">
        <v>0</v>
      </c>
      <c r="K652" s="16"/>
      <c r="L652" s="17"/>
      <c r="M652" s="2"/>
      <c r="N652" s="8"/>
      <c r="O652" s="15">
        <v>1</v>
      </c>
      <c r="P652" s="8">
        <f>F652*30%</f>
        <v>236.52670860000001</v>
      </c>
      <c r="Q652" s="41">
        <f>F652+H652+K652+N652+P652</f>
        <v>1467.0962706</v>
      </c>
    </row>
    <row r="653" spans="1:17">
      <c r="A653" s="1" t="s">
        <v>4760</v>
      </c>
      <c r="B653" s="1">
        <v>30305039</v>
      </c>
      <c r="C653" s="3" t="s">
        <v>466</v>
      </c>
      <c r="D653" s="4" t="s">
        <v>3685</v>
      </c>
      <c r="E653" s="7"/>
      <c r="F653" s="8">
        <f>VLOOKUP(D653,'Parâmetro - Portes e Uco'!$A$8:$C$49,3,0)</f>
        <v>564.99534000000006</v>
      </c>
      <c r="G653" s="36">
        <v>3</v>
      </c>
      <c r="H653" s="8">
        <f>VLOOKUP(G653,'Parâmetro - Portes e Uco'!$B$14:$E$41,4,0)</f>
        <v>299.05779999999999</v>
      </c>
      <c r="I653" s="9"/>
      <c r="J653" s="16">
        <v>0</v>
      </c>
      <c r="K653" s="16"/>
      <c r="L653" s="17"/>
      <c r="M653" s="2"/>
      <c r="N653" s="8"/>
      <c r="O653" s="15">
        <v>1</v>
      </c>
      <c r="P653" s="8">
        <f>F653*30%</f>
        <v>169.49860200000001</v>
      </c>
      <c r="Q653" s="41">
        <f>F653+H653+K653+N653+P653</f>
        <v>1033.5517420000001</v>
      </c>
    </row>
    <row r="654" spans="1:17">
      <c r="A654" s="1" t="s">
        <v>4760</v>
      </c>
      <c r="B654" s="1">
        <v>30305047</v>
      </c>
      <c r="C654" s="3" t="s">
        <v>467</v>
      </c>
      <c r="D654" s="4" t="s">
        <v>3685</v>
      </c>
      <c r="E654" s="7"/>
      <c r="F654" s="8">
        <f>VLOOKUP(D654,'Parâmetro - Portes e Uco'!$A$8:$C$49,3,0)</f>
        <v>564.99534000000006</v>
      </c>
      <c r="G654" s="36">
        <v>4</v>
      </c>
      <c r="H654" s="8">
        <f>VLOOKUP(G654,'Parâmetro - Portes e Uco'!$B$14:$E$41,4,0)</f>
        <v>442.14720000000005</v>
      </c>
      <c r="I654" s="9"/>
      <c r="J654" s="16">
        <v>0</v>
      </c>
      <c r="K654" s="16"/>
      <c r="L654" s="17"/>
      <c r="M654" s="2"/>
      <c r="N654" s="8"/>
      <c r="O654" s="15">
        <v>1</v>
      </c>
      <c r="P654" s="8">
        <f>F654*30%</f>
        <v>169.49860200000001</v>
      </c>
      <c r="Q654" s="41">
        <f>F654+H654+K654+N654+P654</f>
        <v>1176.6411419999999</v>
      </c>
    </row>
    <row r="655" spans="1:17">
      <c r="A655" s="3"/>
      <c r="B655" s="135">
        <v>30306000</v>
      </c>
      <c r="C655" s="263" t="s">
        <v>3791</v>
      </c>
      <c r="D655" s="264"/>
      <c r="E655" s="264"/>
      <c r="F655" s="264"/>
      <c r="G655" s="264"/>
      <c r="H655" s="264"/>
      <c r="I655" s="264"/>
      <c r="J655" s="264"/>
      <c r="K655" s="264"/>
      <c r="L655" s="264"/>
      <c r="M655" s="266"/>
      <c r="N655" s="264"/>
      <c r="O655" s="264"/>
      <c r="P655" s="264"/>
      <c r="Q655" s="265"/>
    </row>
    <row r="656" spans="1:17">
      <c r="A656" s="1" t="s">
        <v>4760</v>
      </c>
      <c r="B656" s="1">
        <v>30306019</v>
      </c>
      <c r="C656" s="3" t="s">
        <v>468</v>
      </c>
      <c r="D656" s="4" t="s">
        <v>3694</v>
      </c>
      <c r="E656" s="7"/>
      <c r="F656" s="8">
        <f>VLOOKUP(D656,'Parâmetro - Portes e Uco'!$A$8:$C$49,3,0)</f>
        <v>265.94786399999998</v>
      </c>
      <c r="G656" s="36">
        <v>3</v>
      </c>
      <c r="H656" s="8">
        <f>VLOOKUP(G656,'Parâmetro - Portes e Uco'!$B$14:$E$41,4,0)</f>
        <v>299.05779999999999</v>
      </c>
      <c r="I656" s="9"/>
      <c r="J656" s="16">
        <v>0</v>
      </c>
      <c r="K656" s="16"/>
      <c r="L656" s="17"/>
      <c r="M656" s="2"/>
      <c r="N656" s="8"/>
      <c r="O656" s="15">
        <v>0</v>
      </c>
      <c r="P656" s="15"/>
      <c r="Q656" s="41">
        <f t="shared" ref="Q656:Q662" si="28">F656+H656+K656+N656+P656</f>
        <v>565.00566400000002</v>
      </c>
    </row>
    <row r="657" spans="1:17" ht="22.5">
      <c r="A657" s="1" t="s">
        <v>4760</v>
      </c>
      <c r="B657" s="1">
        <v>30306027</v>
      </c>
      <c r="C657" s="3" t="s">
        <v>469</v>
      </c>
      <c r="D657" s="4" t="s">
        <v>3697</v>
      </c>
      <c r="E657" s="7"/>
      <c r="F657" s="8">
        <f>VLOOKUP(D657,'Parâmetro - Portes e Uco'!$A$8:$C$49,3,0)</f>
        <v>932.61823200000003</v>
      </c>
      <c r="G657" s="36">
        <v>5</v>
      </c>
      <c r="H657" s="8">
        <f>VLOOKUP(G657,'Parâmetro - Portes e Uco'!$B$14:$E$41,4,0)</f>
        <v>683.93320000000006</v>
      </c>
      <c r="I657" s="9"/>
      <c r="J657" s="16">
        <v>0</v>
      </c>
      <c r="K657" s="16"/>
      <c r="L657" s="17"/>
      <c r="M657" s="2"/>
      <c r="N657" s="8"/>
      <c r="O657" s="15">
        <v>1</v>
      </c>
      <c r="P657" s="8">
        <f>F657*30%</f>
        <v>279.7854696</v>
      </c>
      <c r="Q657" s="41">
        <f t="shared" si="28"/>
        <v>1896.3369016000001</v>
      </c>
    </row>
    <row r="658" spans="1:17" ht="22.5">
      <c r="A658" s="1" t="s">
        <v>4760</v>
      </c>
      <c r="B658" s="1">
        <v>30306035</v>
      </c>
      <c r="C658" s="3" t="s">
        <v>470</v>
      </c>
      <c r="D658" s="4" t="s">
        <v>3690</v>
      </c>
      <c r="E658" s="7"/>
      <c r="F658" s="8">
        <f>VLOOKUP(D658,'Parâmetro - Portes e Uco'!$A$8:$C$49,3,0)</f>
        <v>788.42236200000002</v>
      </c>
      <c r="G658" s="36">
        <v>4</v>
      </c>
      <c r="H658" s="8">
        <f>VLOOKUP(G658,'Parâmetro - Portes e Uco'!$B$14:$E$41,4,0)</f>
        <v>442.14720000000005</v>
      </c>
      <c r="I658" s="9"/>
      <c r="J658" s="16">
        <v>0</v>
      </c>
      <c r="K658" s="16"/>
      <c r="L658" s="17"/>
      <c r="M658" s="2"/>
      <c r="N658" s="8"/>
      <c r="O658" s="15">
        <v>1</v>
      </c>
      <c r="P658" s="8">
        <f>F658*30%</f>
        <v>236.52670860000001</v>
      </c>
      <c r="Q658" s="41">
        <f t="shared" si="28"/>
        <v>1467.0962706</v>
      </c>
    </row>
    <row r="659" spans="1:17">
      <c r="A659" s="1" t="s">
        <v>4760</v>
      </c>
      <c r="B659" s="1">
        <v>30306043</v>
      </c>
      <c r="C659" s="3" t="s">
        <v>471</v>
      </c>
      <c r="D659" s="4" t="s">
        <v>3685</v>
      </c>
      <c r="E659" s="7"/>
      <c r="F659" s="8">
        <f>VLOOKUP(D659,'Parâmetro - Portes e Uco'!$A$8:$C$49,3,0)</f>
        <v>564.99534000000006</v>
      </c>
      <c r="G659" s="36">
        <v>3</v>
      </c>
      <c r="H659" s="8">
        <f>VLOOKUP(G659,'Parâmetro - Portes e Uco'!$B$14:$E$41,4,0)</f>
        <v>299.05779999999999</v>
      </c>
      <c r="I659" s="9"/>
      <c r="J659" s="16">
        <v>0</v>
      </c>
      <c r="K659" s="16"/>
      <c r="L659" s="17"/>
      <c r="M659" s="2"/>
      <c r="N659" s="8"/>
      <c r="O659" s="15">
        <v>1</v>
      </c>
      <c r="P659" s="8">
        <f>F659*30%</f>
        <v>169.49860200000001</v>
      </c>
      <c r="Q659" s="41">
        <f t="shared" si="28"/>
        <v>1033.5517420000001</v>
      </c>
    </row>
    <row r="660" spans="1:17">
      <c r="A660" s="1" t="s">
        <v>4760</v>
      </c>
      <c r="B660" s="1">
        <v>30306051</v>
      </c>
      <c r="C660" s="3" t="s">
        <v>472</v>
      </c>
      <c r="D660" s="4" t="s">
        <v>3685</v>
      </c>
      <c r="E660" s="7"/>
      <c r="F660" s="8">
        <f>VLOOKUP(D660,'Parâmetro - Portes e Uco'!$A$8:$C$49,3,0)</f>
        <v>564.99534000000006</v>
      </c>
      <c r="G660" s="36">
        <v>3</v>
      </c>
      <c r="H660" s="8">
        <f>VLOOKUP(G660,'Parâmetro - Portes e Uco'!$B$14:$E$41,4,0)</f>
        <v>299.05779999999999</v>
      </c>
      <c r="I660" s="9"/>
      <c r="J660" s="16">
        <v>0</v>
      </c>
      <c r="K660" s="16"/>
      <c r="L660" s="17"/>
      <c r="M660" s="2"/>
      <c r="N660" s="8"/>
      <c r="O660" s="15">
        <v>1</v>
      </c>
      <c r="P660" s="8">
        <f>F660*30%</f>
        <v>169.49860200000001</v>
      </c>
      <c r="Q660" s="41">
        <f t="shared" si="28"/>
        <v>1033.5517420000001</v>
      </c>
    </row>
    <row r="661" spans="1:17" ht="22.5">
      <c r="A661" s="1" t="s">
        <v>4760</v>
      </c>
      <c r="B661" s="1">
        <v>30306060</v>
      </c>
      <c r="C661" s="3" t="s">
        <v>473</v>
      </c>
      <c r="D661" s="4" t="s">
        <v>3685</v>
      </c>
      <c r="E661" s="7"/>
      <c r="F661" s="8">
        <f>VLOOKUP(D661,'Parâmetro - Portes e Uco'!$A$8:$C$49,3,0)</f>
        <v>564.99534000000006</v>
      </c>
      <c r="G661" s="36">
        <v>3</v>
      </c>
      <c r="H661" s="8">
        <f>VLOOKUP(G661,'Parâmetro - Portes e Uco'!$B$14:$E$41,4,0)</f>
        <v>299.05779999999999</v>
      </c>
      <c r="I661" s="9"/>
      <c r="J661" s="16">
        <v>0</v>
      </c>
      <c r="K661" s="16"/>
      <c r="L661" s="17"/>
      <c r="M661" s="2"/>
      <c r="N661" s="8"/>
      <c r="O661" s="15">
        <v>1</v>
      </c>
      <c r="P661" s="8">
        <f>F661*30%</f>
        <v>169.49860200000001</v>
      </c>
      <c r="Q661" s="41">
        <f t="shared" si="28"/>
        <v>1033.5517420000001</v>
      </c>
    </row>
    <row r="662" spans="1:17" ht="22.5">
      <c r="A662" s="1" t="s">
        <v>4760</v>
      </c>
      <c r="B662" s="1">
        <v>30306078</v>
      </c>
      <c r="C662" s="3" t="s">
        <v>474</v>
      </c>
      <c r="D662" s="4" t="s">
        <v>3694</v>
      </c>
      <c r="E662" s="7"/>
      <c r="F662" s="8">
        <f>VLOOKUP(D662,'Parâmetro - Portes e Uco'!$A$8:$C$49,3,0)</f>
        <v>265.94786399999998</v>
      </c>
      <c r="G662" s="36">
        <v>3</v>
      </c>
      <c r="H662" s="8">
        <f>VLOOKUP(G662,'Parâmetro - Portes e Uco'!$B$14:$E$41,4,0)</f>
        <v>299.05779999999999</v>
      </c>
      <c r="I662" s="9"/>
      <c r="J662" s="16">
        <v>0</v>
      </c>
      <c r="K662" s="16"/>
      <c r="L662" s="17"/>
      <c r="M662" s="2"/>
      <c r="N662" s="8"/>
      <c r="O662" s="15">
        <v>0</v>
      </c>
      <c r="P662" s="15"/>
      <c r="Q662" s="41">
        <f t="shared" si="28"/>
        <v>565.00566400000002</v>
      </c>
    </row>
    <row r="663" spans="1:17">
      <c r="A663" s="3"/>
      <c r="B663" s="135">
        <v>30307007</v>
      </c>
      <c r="C663" s="263" t="s">
        <v>3792</v>
      </c>
      <c r="D663" s="264"/>
      <c r="E663" s="264"/>
      <c r="F663" s="264"/>
      <c r="G663" s="264"/>
      <c r="H663" s="264"/>
      <c r="I663" s="264"/>
      <c r="J663" s="264"/>
      <c r="K663" s="264"/>
      <c r="L663" s="264"/>
      <c r="M663" s="266"/>
      <c r="N663" s="264"/>
      <c r="O663" s="264"/>
      <c r="P663" s="264"/>
      <c r="Q663" s="265"/>
    </row>
    <row r="664" spans="1:17">
      <c r="A664" s="1" t="s">
        <v>4760</v>
      </c>
      <c r="B664" s="1">
        <v>30307015</v>
      </c>
      <c r="C664" s="3" t="s">
        <v>475</v>
      </c>
      <c r="D664" s="4" t="s">
        <v>3694</v>
      </c>
      <c r="E664" s="7"/>
      <c r="F664" s="8">
        <f>VLOOKUP(D664,'Parâmetro - Portes e Uco'!$A$8:$C$49,3,0)</f>
        <v>265.94786399999998</v>
      </c>
      <c r="G664" s="36">
        <v>3</v>
      </c>
      <c r="H664" s="8">
        <f>VLOOKUP(G664,'Parâmetro - Portes e Uco'!$B$14:$E$41,4,0)</f>
        <v>299.05779999999999</v>
      </c>
      <c r="I664" s="9"/>
      <c r="J664" s="16">
        <v>0</v>
      </c>
      <c r="K664" s="16"/>
      <c r="L664" s="17"/>
      <c r="M664" s="2"/>
      <c r="N664" s="8"/>
      <c r="O664" s="15">
        <v>1</v>
      </c>
      <c r="P664" s="8">
        <f t="shared" ref="P664:P670" si="29">F664*30%</f>
        <v>79.784359199999997</v>
      </c>
      <c r="Q664" s="41">
        <f t="shared" ref="Q664:Q677" si="30">F664+H664+K664+N664+P664</f>
        <v>644.79002320000006</v>
      </c>
    </row>
    <row r="665" spans="1:17">
      <c r="A665" s="1" t="s">
        <v>4760</v>
      </c>
      <c r="B665" s="1">
        <v>30307023</v>
      </c>
      <c r="C665" s="3" t="s">
        <v>476</v>
      </c>
      <c r="D665" s="4" t="s">
        <v>3673</v>
      </c>
      <c r="E665" s="7"/>
      <c r="F665" s="8">
        <f>VLOOKUP(D665,'Parâmetro - Portes e Uco'!$A$8:$C$49,3,0)</f>
        <v>167.84640600000003</v>
      </c>
      <c r="G665" s="36">
        <v>2</v>
      </c>
      <c r="H665" s="8">
        <f>VLOOKUP(G665,'Parâmetro - Portes e Uco'!$B$14:$E$41,4,0)</f>
        <v>203.1808</v>
      </c>
      <c r="I665" s="9"/>
      <c r="J665" s="16">
        <v>0</v>
      </c>
      <c r="K665" s="16"/>
      <c r="L665" s="17"/>
      <c r="M665" s="2"/>
      <c r="N665" s="8"/>
      <c r="O665" s="15">
        <v>1</v>
      </c>
      <c r="P665" s="8">
        <f t="shared" si="29"/>
        <v>50.353921800000009</v>
      </c>
      <c r="Q665" s="41">
        <f t="shared" si="30"/>
        <v>421.38112780000006</v>
      </c>
    </row>
    <row r="666" spans="1:17">
      <c r="A666" s="1" t="s">
        <v>4760</v>
      </c>
      <c r="B666" s="1">
        <v>30307031</v>
      </c>
      <c r="C666" s="3" t="s">
        <v>477</v>
      </c>
      <c r="D666" s="4" t="s">
        <v>3694</v>
      </c>
      <c r="E666" s="7"/>
      <c r="F666" s="8">
        <f>VLOOKUP(D666,'Parâmetro - Portes e Uco'!$A$8:$C$49,3,0)</f>
        <v>265.94786399999998</v>
      </c>
      <c r="G666" s="36">
        <v>3</v>
      </c>
      <c r="H666" s="8">
        <f>VLOOKUP(G666,'Parâmetro - Portes e Uco'!$B$14:$E$41,4,0)</f>
        <v>299.05779999999999</v>
      </c>
      <c r="I666" s="9"/>
      <c r="J666" s="16">
        <v>0</v>
      </c>
      <c r="K666" s="16"/>
      <c r="L666" s="17"/>
      <c r="M666" s="2"/>
      <c r="N666" s="8"/>
      <c r="O666" s="15">
        <v>1</v>
      </c>
      <c r="P666" s="8">
        <f t="shared" si="29"/>
        <v>79.784359199999997</v>
      </c>
      <c r="Q666" s="41">
        <f t="shared" si="30"/>
        <v>644.79002320000006</v>
      </c>
    </row>
    <row r="667" spans="1:17">
      <c r="A667" s="1" t="s">
        <v>4760</v>
      </c>
      <c r="B667" s="1">
        <v>30307040</v>
      </c>
      <c r="C667" s="3" t="s">
        <v>478</v>
      </c>
      <c r="D667" s="4" t="s">
        <v>3694</v>
      </c>
      <c r="E667" s="7"/>
      <c r="F667" s="8">
        <f>VLOOKUP(D667,'Parâmetro - Portes e Uco'!$A$8:$C$49,3,0)</f>
        <v>265.94786399999998</v>
      </c>
      <c r="G667" s="36">
        <v>3</v>
      </c>
      <c r="H667" s="8">
        <f>VLOOKUP(G667,'Parâmetro - Portes e Uco'!$B$14:$E$41,4,0)</f>
        <v>299.05779999999999</v>
      </c>
      <c r="I667" s="9"/>
      <c r="J667" s="16">
        <v>0</v>
      </c>
      <c r="K667" s="16"/>
      <c r="L667" s="17"/>
      <c r="M667" s="2"/>
      <c r="N667" s="8"/>
      <c r="O667" s="15">
        <v>1</v>
      </c>
      <c r="P667" s="8">
        <f t="shared" si="29"/>
        <v>79.784359199999997</v>
      </c>
      <c r="Q667" s="41">
        <f t="shared" si="30"/>
        <v>644.79002320000006</v>
      </c>
    </row>
    <row r="668" spans="1:17">
      <c r="A668" s="1" t="s">
        <v>4760</v>
      </c>
      <c r="B668" s="1">
        <v>30307058</v>
      </c>
      <c r="C668" s="3" t="s">
        <v>479</v>
      </c>
      <c r="D668" s="4" t="s">
        <v>3694</v>
      </c>
      <c r="E668" s="7"/>
      <c r="F668" s="8">
        <f>VLOOKUP(D668,'Parâmetro - Portes e Uco'!$A$8:$C$49,3,0)</f>
        <v>265.94786399999998</v>
      </c>
      <c r="G668" s="36">
        <v>3</v>
      </c>
      <c r="H668" s="8">
        <f>VLOOKUP(G668,'Parâmetro - Portes e Uco'!$B$14:$E$41,4,0)</f>
        <v>299.05779999999999</v>
      </c>
      <c r="I668" s="9"/>
      <c r="J668" s="16">
        <v>0</v>
      </c>
      <c r="K668" s="16"/>
      <c r="L668" s="17"/>
      <c r="M668" s="2"/>
      <c r="N668" s="8"/>
      <c r="O668" s="15">
        <v>1</v>
      </c>
      <c r="P668" s="8">
        <f t="shared" si="29"/>
        <v>79.784359199999997</v>
      </c>
      <c r="Q668" s="41">
        <f t="shared" si="30"/>
        <v>644.79002320000006</v>
      </c>
    </row>
    <row r="669" spans="1:17">
      <c r="A669" s="1" t="s">
        <v>4760</v>
      </c>
      <c r="B669" s="1">
        <v>30307066</v>
      </c>
      <c r="C669" s="3" t="s">
        <v>480</v>
      </c>
      <c r="D669" s="4" t="s">
        <v>3685</v>
      </c>
      <c r="E669" s="7"/>
      <c r="F669" s="8">
        <f>VLOOKUP(D669,'Parâmetro - Portes e Uco'!$A$8:$C$49,3,0)</f>
        <v>564.99534000000006</v>
      </c>
      <c r="G669" s="36">
        <v>3</v>
      </c>
      <c r="H669" s="8">
        <f>VLOOKUP(G669,'Parâmetro - Portes e Uco'!$B$14:$E$41,4,0)</f>
        <v>299.05779999999999</v>
      </c>
      <c r="I669" s="9"/>
      <c r="J669" s="16">
        <v>0</v>
      </c>
      <c r="K669" s="16"/>
      <c r="L669" s="17"/>
      <c r="M669" s="2"/>
      <c r="N669" s="8"/>
      <c r="O669" s="15">
        <v>1</v>
      </c>
      <c r="P669" s="8">
        <f t="shared" si="29"/>
        <v>169.49860200000001</v>
      </c>
      <c r="Q669" s="41">
        <f t="shared" si="30"/>
        <v>1033.5517420000001</v>
      </c>
    </row>
    <row r="670" spans="1:17">
      <c r="A670" s="1" t="s">
        <v>4760</v>
      </c>
      <c r="B670" s="1">
        <v>30307074</v>
      </c>
      <c r="C670" s="3" t="s">
        <v>481</v>
      </c>
      <c r="D670" s="4" t="s">
        <v>3685</v>
      </c>
      <c r="E670" s="7"/>
      <c r="F670" s="8">
        <f>VLOOKUP(D670,'Parâmetro - Portes e Uco'!$A$8:$C$49,3,0)</f>
        <v>564.99534000000006</v>
      </c>
      <c r="G670" s="36">
        <v>3</v>
      </c>
      <c r="H670" s="8">
        <f>VLOOKUP(G670,'Parâmetro - Portes e Uco'!$B$14:$E$41,4,0)</f>
        <v>299.05779999999999</v>
      </c>
      <c r="I670" s="9"/>
      <c r="J670" s="16">
        <v>0</v>
      </c>
      <c r="K670" s="16"/>
      <c r="L670" s="17"/>
      <c r="M670" s="2"/>
      <c r="N670" s="8"/>
      <c r="O670" s="15">
        <v>1</v>
      </c>
      <c r="P670" s="8">
        <f t="shared" si="29"/>
        <v>169.49860200000001</v>
      </c>
      <c r="Q670" s="41">
        <f t="shared" si="30"/>
        <v>1033.5517420000001</v>
      </c>
    </row>
    <row r="671" spans="1:17">
      <c r="A671" s="1" t="s">
        <v>4760</v>
      </c>
      <c r="B671" s="1">
        <v>30307082</v>
      </c>
      <c r="C671" s="3" t="s">
        <v>482</v>
      </c>
      <c r="D671" s="4" t="s">
        <v>3687</v>
      </c>
      <c r="E671" s="7"/>
      <c r="F671" s="8">
        <f>VLOOKUP(D671,'Parâmetro - Portes e Uco'!$A$8:$C$49,3,0)</f>
        <v>678.47707200000002</v>
      </c>
      <c r="G671" s="36">
        <v>3</v>
      </c>
      <c r="H671" s="8">
        <f>VLOOKUP(G671,'Parâmetro - Portes e Uco'!$B$14:$E$41,4,0)</f>
        <v>299.05779999999999</v>
      </c>
      <c r="I671" s="9"/>
      <c r="J671" s="16">
        <v>0</v>
      </c>
      <c r="K671" s="16"/>
      <c r="L671" s="17"/>
      <c r="M671" s="2"/>
      <c r="N671" s="8"/>
      <c r="O671" s="15">
        <v>0</v>
      </c>
      <c r="P671" s="15"/>
      <c r="Q671" s="41">
        <f t="shared" si="30"/>
        <v>977.53487199999995</v>
      </c>
    </row>
    <row r="672" spans="1:17">
      <c r="A672" s="1" t="s">
        <v>4760</v>
      </c>
      <c r="B672" s="1">
        <v>30307090</v>
      </c>
      <c r="C672" s="3" t="s">
        <v>484</v>
      </c>
      <c r="D672" s="4" t="s">
        <v>3694</v>
      </c>
      <c r="E672" s="7"/>
      <c r="F672" s="8">
        <f>VLOOKUP(D672,'Parâmetro - Portes e Uco'!$A$8:$C$49,3,0)</f>
        <v>265.94786399999998</v>
      </c>
      <c r="G672" s="36">
        <v>3</v>
      </c>
      <c r="H672" s="8">
        <f>VLOOKUP(G672,'Parâmetro - Portes e Uco'!$B$14:$E$41,4,0)</f>
        <v>299.05779999999999</v>
      </c>
      <c r="I672" s="9"/>
      <c r="J672" s="16">
        <v>0</v>
      </c>
      <c r="K672" s="16"/>
      <c r="L672" s="17"/>
      <c r="M672" s="2"/>
      <c r="N672" s="8"/>
      <c r="O672" s="15">
        <v>1</v>
      </c>
      <c r="P672" s="8">
        <f t="shared" ref="P672:P677" si="31">F672*30%</f>
        <v>79.784359199999997</v>
      </c>
      <c r="Q672" s="41">
        <f t="shared" si="30"/>
        <v>644.79002320000006</v>
      </c>
    </row>
    <row r="673" spans="1:17">
      <c r="A673" s="1" t="s">
        <v>4760</v>
      </c>
      <c r="B673" s="1">
        <v>30307104</v>
      </c>
      <c r="C673" s="3" t="s">
        <v>485</v>
      </c>
      <c r="D673" s="4" t="s">
        <v>3697</v>
      </c>
      <c r="E673" s="7"/>
      <c r="F673" s="8">
        <f>VLOOKUP(D673,'Parâmetro - Portes e Uco'!$A$8:$C$49,3,0)</f>
        <v>932.61823200000003</v>
      </c>
      <c r="G673" s="36">
        <v>5</v>
      </c>
      <c r="H673" s="8">
        <f>VLOOKUP(G673,'Parâmetro - Portes e Uco'!$B$14:$E$41,4,0)</f>
        <v>683.93320000000006</v>
      </c>
      <c r="I673" s="9"/>
      <c r="J673" s="16">
        <v>0</v>
      </c>
      <c r="K673" s="16"/>
      <c r="L673" s="17"/>
      <c r="M673" s="2"/>
      <c r="N673" s="8"/>
      <c r="O673" s="15">
        <v>1</v>
      </c>
      <c r="P673" s="8">
        <f t="shared" si="31"/>
        <v>279.7854696</v>
      </c>
      <c r="Q673" s="41">
        <f t="shared" si="30"/>
        <v>1896.3369016000001</v>
      </c>
    </row>
    <row r="674" spans="1:17">
      <c r="A674" s="1" t="s">
        <v>4760</v>
      </c>
      <c r="B674" s="1">
        <v>30307112</v>
      </c>
      <c r="C674" s="3" t="s">
        <v>486</v>
      </c>
      <c r="D674" s="4" t="s">
        <v>3685</v>
      </c>
      <c r="E674" s="7"/>
      <c r="F674" s="8">
        <f>VLOOKUP(D674,'Parâmetro - Portes e Uco'!$A$8:$C$49,3,0)</f>
        <v>564.99534000000006</v>
      </c>
      <c r="G674" s="36">
        <v>4</v>
      </c>
      <c r="H674" s="8">
        <f>VLOOKUP(G674,'Parâmetro - Portes e Uco'!$B$14:$E$41,4,0)</f>
        <v>442.14720000000005</v>
      </c>
      <c r="I674" s="9"/>
      <c r="J674" s="16">
        <v>0</v>
      </c>
      <c r="K674" s="16"/>
      <c r="L674" s="17"/>
      <c r="M674" s="2"/>
      <c r="N674" s="8"/>
      <c r="O674" s="15">
        <v>1</v>
      </c>
      <c r="P674" s="8">
        <f t="shared" si="31"/>
        <v>169.49860200000001</v>
      </c>
      <c r="Q674" s="41">
        <f t="shared" si="30"/>
        <v>1176.6411419999999</v>
      </c>
    </row>
    <row r="675" spans="1:17">
      <c r="A675" s="1" t="s">
        <v>4760</v>
      </c>
      <c r="B675" s="1">
        <v>30307120</v>
      </c>
      <c r="C675" s="3" t="s">
        <v>487</v>
      </c>
      <c r="D675" s="4" t="s">
        <v>3688</v>
      </c>
      <c r="E675" s="7"/>
      <c r="F675" s="8">
        <f>VLOOKUP(D675,'Parâmetro - Portes e Uco'!$A$8:$C$49,3,0)</f>
        <v>868.77663600000005</v>
      </c>
      <c r="G675" s="36">
        <v>5</v>
      </c>
      <c r="H675" s="8">
        <f>VLOOKUP(G675,'Parâmetro - Portes e Uco'!$B$14:$E$41,4,0)</f>
        <v>683.93320000000006</v>
      </c>
      <c r="I675" s="9"/>
      <c r="J675" s="16">
        <v>0</v>
      </c>
      <c r="K675" s="16"/>
      <c r="L675" s="17"/>
      <c r="M675" s="2"/>
      <c r="N675" s="8"/>
      <c r="O675" s="15">
        <v>1</v>
      </c>
      <c r="P675" s="8">
        <f t="shared" si="31"/>
        <v>260.63299080000002</v>
      </c>
      <c r="Q675" s="41">
        <f t="shared" si="30"/>
        <v>1813.3428268</v>
      </c>
    </row>
    <row r="676" spans="1:17">
      <c r="A676" s="1" t="s">
        <v>4760</v>
      </c>
      <c r="B676" s="1">
        <v>30307139</v>
      </c>
      <c r="C676" s="3" t="s">
        <v>4185</v>
      </c>
      <c r="D676" s="4" t="s">
        <v>3685</v>
      </c>
      <c r="E676" s="7"/>
      <c r="F676" s="8">
        <f>VLOOKUP(D676,'Parâmetro - Portes e Uco'!$A$8:$C$49,3,0)</f>
        <v>564.99534000000006</v>
      </c>
      <c r="G676" s="36">
        <v>2</v>
      </c>
      <c r="H676" s="8">
        <f>VLOOKUP(G676,'Parâmetro - Portes e Uco'!$B$14:$E$41,4,0)</f>
        <v>203.1808</v>
      </c>
      <c r="I676" s="9"/>
      <c r="J676" s="16">
        <v>0</v>
      </c>
      <c r="K676" s="16"/>
      <c r="L676" s="17"/>
      <c r="M676" s="2"/>
      <c r="N676" s="8"/>
      <c r="O676" s="15">
        <v>1</v>
      </c>
      <c r="P676" s="8">
        <f t="shared" si="31"/>
        <v>169.49860200000001</v>
      </c>
      <c r="Q676" s="41">
        <f t="shared" si="30"/>
        <v>937.67474200000004</v>
      </c>
    </row>
    <row r="677" spans="1:17" ht="33.75">
      <c r="A677" s="1" t="s">
        <v>4760</v>
      </c>
      <c r="B677" s="1">
        <v>30307147</v>
      </c>
      <c r="C677" s="3" t="s">
        <v>483</v>
      </c>
      <c r="D677" s="4" t="s">
        <v>3685</v>
      </c>
      <c r="E677" s="7"/>
      <c r="F677" s="8">
        <f>VLOOKUP(D677,'Parâmetro - Portes e Uco'!$A$8:$C$49,3,0)</f>
        <v>564.99534000000006</v>
      </c>
      <c r="G677" s="36">
        <v>2</v>
      </c>
      <c r="H677" s="8">
        <f>VLOOKUP(G677,'Parâmetro - Portes e Uco'!$B$14:$E$41,4,0)</f>
        <v>203.1808</v>
      </c>
      <c r="I677" s="9"/>
      <c r="J677" s="16">
        <v>0</v>
      </c>
      <c r="K677" s="16"/>
      <c r="L677" s="17"/>
      <c r="M677" s="2"/>
      <c r="N677" s="8"/>
      <c r="O677" s="15">
        <v>1</v>
      </c>
      <c r="P677" s="8">
        <f t="shared" si="31"/>
        <v>169.49860200000001</v>
      </c>
      <c r="Q677" s="41">
        <f t="shared" si="30"/>
        <v>937.67474200000004</v>
      </c>
    </row>
    <row r="678" spans="1:17">
      <c r="A678" s="3"/>
      <c r="B678" s="135">
        <v>30307996</v>
      </c>
      <c r="C678" s="263" t="s">
        <v>3746</v>
      </c>
      <c r="D678" s="264"/>
      <c r="E678" s="264"/>
      <c r="F678" s="264"/>
      <c r="G678" s="264"/>
      <c r="H678" s="264"/>
      <c r="I678" s="264"/>
      <c r="J678" s="264"/>
      <c r="K678" s="264"/>
      <c r="L678" s="264"/>
      <c r="M678" s="266"/>
      <c r="N678" s="264"/>
      <c r="O678" s="264"/>
      <c r="P678" s="264"/>
      <c r="Q678" s="265"/>
    </row>
    <row r="679" spans="1:17">
      <c r="A679" s="3"/>
      <c r="B679" s="259" t="s">
        <v>4186</v>
      </c>
      <c r="C679" s="260"/>
      <c r="D679" s="260"/>
      <c r="E679" s="260"/>
      <c r="F679" s="260"/>
      <c r="G679" s="260"/>
      <c r="H679" s="260"/>
      <c r="I679" s="260"/>
      <c r="J679" s="260"/>
      <c r="K679" s="260"/>
      <c r="L679" s="260"/>
      <c r="M679" s="261"/>
      <c r="N679" s="260"/>
      <c r="O679" s="260"/>
      <c r="P679" s="260"/>
      <c r="Q679" s="262"/>
    </row>
    <row r="680" spans="1:17">
      <c r="A680" s="3"/>
      <c r="B680" s="259" t="s">
        <v>4187</v>
      </c>
      <c r="C680" s="260"/>
      <c r="D680" s="260"/>
      <c r="E680" s="260"/>
      <c r="F680" s="260"/>
      <c r="G680" s="260"/>
      <c r="H680" s="260"/>
      <c r="I680" s="260"/>
      <c r="J680" s="260"/>
      <c r="K680" s="260"/>
      <c r="L680" s="260"/>
      <c r="M680" s="261"/>
      <c r="N680" s="260"/>
      <c r="O680" s="260"/>
      <c r="P680" s="260"/>
      <c r="Q680" s="262"/>
    </row>
    <row r="681" spans="1:17">
      <c r="A681" s="3"/>
      <c r="B681" s="259" t="s">
        <v>4188</v>
      </c>
      <c r="C681" s="260"/>
      <c r="D681" s="260"/>
      <c r="E681" s="260"/>
      <c r="F681" s="260"/>
      <c r="G681" s="260"/>
      <c r="H681" s="260"/>
      <c r="I681" s="260"/>
      <c r="J681" s="260"/>
      <c r="K681" s="260"/>
      <c r="L681" s="260"/>
      <c r="M681" s="261"/>
      <c r="N681" s="260"/>
      <c r="O681" s="260"/>
      <c r="P681" s="260"/>
      <c r="Q681" s="262"/>
    </row>
    <row r="682" spans="1:17">
      <c r="A682" s="3"/>
      <c r="B682" s="259" t="s">
        <v>4189</v>
      </c>
      <c r="C682" s="260"/>
      <c r="D682" s="260"/>
      <c r="E682" s="260"/>
      <c r="F682" s="260"/>
      <c r="G682" s="260"/>
      <c r="H682" s="260"/>
      <c r="I682" s="260"/>
      <c r="J682" s="260"/>
      <c r="K682" s="260"/>
      <c r="L682" s="260"/>
      <c r="M682" s="261"/>
      <c r="N682" s="260"/>
      <c r="O682" s="260"/>
      <c r="P682" s="260"/>
      <c r="Q682" s="262"/>
    </row>
    <row r="683" spans="1:17">
      <c r="A683" s="3"/>
      <c r="B683" s="135">
        <v>30308003</v>
      </c>
      <c r="C683" s="263" t="s">
        <v>3793</v>
      </c>
      <c r="D683" s="264"/>
      <c r="E683" s="264"/>
      <c r="F683" s="264"/>
      <c r="G683" s="264"/>
      <c r="H683" s="264"/>
      <c r="I683" s="264"/>
      <c r="J683" s="264"/>
      <c r="K683" s="264"/>
      <c r="L683" s="264"/>
      <c r="M683" s="287"/>
      <c r="N683" s="264"/>
      <c r="O683" s="264"/>
      <c r="P683" s="264"/>
      <c r="Q683" s="265"/>
    </row>
    <row r="684" spans="1:17">
      <c r="A684" s="1" t="s">
        <v>4760</v>
      </c>
      <c r="B684" s="1">
        <v>30308011</v>
      </c>
      <c r="C684" s="3" t="s">
        <v>488</v>
      </c>
      <c r="D684" s="4" t="s">
        <v>3671</v>
      </c>
      <c r="E684" s="7"/>
      <c r="F684" s="8">
        <f>VLOOKUP(D684,'Parâmetro - Portes e Uco'!$A$8:$C$49,3,0)</f>
        <v>114.67910999999999</v>
      </c>
      <c r="G684" s="36">
        <v>1</v>
      </c>
      <c r="H684" s="8">
        <f>VLOOKUP(G684,'Parâmetro - Portes e Uco'!$B$14:$E$41,4,0)</f>
        <v>138.81760000000003</v>
      </c>
      <c r="I684" s="9"/>
      <c r="J684" s="16">
        <v>0</v>
      </c>
      <c r="K684" s="16"/>
      <c r="L684" s="17"/>
      <c r="M684" s="2"/>
      <c r="N684" s="8"/>
      <c r="O684" s="15">
        <v>0</v>
      </c>
      <c r="P684" s="15"/>
      <c r="Q684" s="41">
        <f>F684+H684+K684+N684+P684</f>
        <v>253.49671000000001</v>
      </c>
    </row>
    <row r="685" spans="1:17">
      <c r="A685" s="1" t="s">
        <v>4760</v>
      </c>
      <c r="B685" s="1">
        <v>30308020</v>
      </c>
      <c r="C685" s="3" t="s">
        <v>489</v>
      </c>
      <c r="D685" s="4" t="s">
        <v>3690</v>
      </c>
      <c r="E685" s="7"/>
      <c r="F685" s="8">
        <f>VLOOKUP(D685,'Parâmetro - Portes e Uco'!$A$8:$C$49,3,0)</f>
        <v>788.42236200000002</v>
      </c>
      <c r="G685" s="36">
        <v>4</v>
      </c>
      <c r="H685" s="8">
        <f>VLOOKUP(G685,'Parâmetro - Portes e Uco'!$B$14:$E$41,4,0)</f>
        <v>442.14720000000005</v>
      </c>
      <c r="I685" s="9"/>
      <c r="J685" s="16">
        <v>0</v>
      </c>
      <c r="K685" s="16"/>
      <c r="L685" s="17"/>
      <c r="M685" s="2"/>
      <c r="N685" s="8"/>
      <c r="O685" s="15">
        <v>0</v>
      </c>
      <c r="P685" s="15"/>
      <c r="Q685" s="41">
        <f>F685+H685+K685+N685+P685</f>
        <v>1230.5695620000001</v>
      </c>
    </row>
    <row r="686" spans="1:17">
      <c r="A686" s="1" t="s">
        <v>4760</v>
      </c>
      <c r="B686" s="1">
        <v>30308038</v>
      </c>
      <c r="C686" s="3" t="s">
        <v>490</v>
      </c>
      <c r="D686" s="4" t="s">
        <v>3685</v>
      </c>
      <c r="E686" s="7"/>
      <c r="F686" s="8">
        <f>VLOOKUP(D686,'Parâmetro - Portes e Uco'!$A$8:$C$49,3,0)</f>
        <v>564.99534000000006</v>
      </c>
      <c r="G686" s="36">
        <v>1</v>
      </c>
      <c r="H686" s="8">
        <f>VLOOKUP(G686,'Parâmetro - Portes e Uco'!$B$14:$E$41,4,0)</f>
        <v>138.81760000000003</v>
      </c>
      <c r="I686" s="9"/>
      <c r="J686" s="16">
        <v>0</v>
      </c>
      <c r="K686" s="16"/>
      <c r="L686" s="17"/>
      <c r="M686" s="2"/>
      <c r="N686" s="8"/>
      <c r="O686" s="15">
        <v>0</v>
      </c>
      <c r="P686" s="15"/>
      <c r="Q686" s="41">
        <f>F686+H686+K686+N686+P686</f>
        <v>703.81294000000003</v>
      </c>
    </row>
    <row r="687" spans="1:17">
      <c r="A687" s="3"/>
      <c r="B687" s="135">
        <v>30309000</v>
      </c>
      <c r="C687" s="263" t="s">
        <v>3794</v>
      </c>
      <c r="D687" s="264"/>
      <c r="E687" s="264"/>
      <c r="F687" s="264"/>
      <c r="G687" s="264"/>
      <c r="H687" s="264"/>
      <c r="I687" s="264"/>
      <c r="J687" s="264"/>
      <c r="K687" s="264"/>
      <c r="L687" s="264"/>
      <c r="M687" s="287"/>
      <c r="N687" s="264"/>
      <c r="O687" s="264"/>
      <c r="P687" s="264"/>
      <c r="Q687" s="265"/>
    </row>
    <row r="688" spans="1:17">
      <c r="A688" s="1" t="s">
        <v>4760</v>
      </c>
      <c r="B688" s="1">
        <v>30309018</v>
      </c>
      <c r="C688" s="3" t="s">
        <v>491</v>
      </c>
      <c r="D688" s="4" t="s">
        <v>3685</v>
      </c>
      <c r="E688" s="7"/>
      <c r="F688" s="8">
        <f>VLOOKUP(D688,'Parâmetro - Portes e Uco'!$A$8:$C$49,3,0)</f>
        <v>564.99534000000006</v>
      </c>
      <c r="G688" s="36">
        <v>3</v>
      </c>
      <c r="H688" s="8">
        <f>VLOOKUP(G688,'Parâmetro - Portes e Uco'!$B$14:$E$41,4,0)</f>
        <v>299.05779999999999</v>
      </c>
      <c r="I688" s="9"/>
      <c r="J688" s="16">
        <v>0</v>
      </c>
      <c r="K688" s="16"/>
      <c r="L688" s="17"/>
      <c r="M688" s="2"/>
      <c r="N688" s="8"/>
      <c r="O688" s="15">
        <v>1</v>
      </c>
      <c r="P688" s="8">
        <f>F688*30%</f>
        <v>169.49860200000001</v>
      </c>
      <c r="Q688" s="41">
        <f>F688+H688+K688+N688+P688</f>
        <v>1033.5517420000001</v>
      </c>
    </row>
    <row r="689" spans="1:17">
      <c r="A689" s="1" t="s">
        <v>4760</v>
      </c>
      <c r="B689" s="1">
        <v>30309026</v>
      </c>
      <c r="C689" s="3" t="s">
        <v>492</v>
      </c>
      <c r="D689" s="4" t="s">
        <v>3672</v>
      </c>
      <c r="E689" s="7"/>
      <c r="F689" s="8">
        <f>VLOOKUP(D689,'Parâmetro - Portes e Uco'!$A$8:$C$49,3,0)</f>
        <v>53.798472000000004</v>
      </c>
      <c r="G689" s="36">
        <v>1</v>
      </c>
      <c r="H689" s="8">
        <f>VLOOKUP(G689,'Parâmetro - Portes e Uco'!$B$14:$E$41,4,0)</f>
        <v>138.81760000000003</v>
      </c>
      <c r="I689" s="9"/>
      <c r="J689" s="16">
        <v>0</v>
      </c>
      <c r="K689" s="16"/>
      <c r="L689" s="17"/>
      <c r="M689" s="2"/>
      <c r="N689" s="8"/>
      <c r="O689" s="15">
        <v>0</v>
      </c>
      <c r="P689" s="15"/>
      <c r="Q689" s="41">
        <f>F689+H689+K689+N689+P689</f>
        <v>192.61607200000003</v>
      </c>
    </row>
    <row r="690" spans="1:17" ht="22.5">
      <c r="A690" s="1" t="s">
        <v>4760</v>
      </c>
      <c r="B690" s="1">
        <v>30309034</v>
      </c>
      <c r="C690" s="3" t="s">
        <v>493</v>
      </c>
      <c r="D690" s="4" t="s">
        <v>3690</v>
      </c>
      <c r="E690" s="7"/>
      <c r="F690" s="8">
        <f>VLOOKUP(D690,'Parâmetro - Portes e Uco'!$A$8:$C$49,3,0)</f>
        <v>788.42236200000002</v>
      </c>
      <c r="G690" s="36">
        <v>5</v>
      </c>
      <c r="H690" s="8">
        <f>VLOOKUP(G690,'Parâmetro - Portes e Uco'!$B$14:$E$41,4,0)</f>
        <v>683.93320000000006</v>
      </c>
      <c r="I690" s="9"/>
      <c r="J690" s="16">
        <v>0</v>
      </c>
      <c r="K690" s="16"/>
      <c r="L690" s="17"/>
      <c r="M690" s="2"/>
      <c r="N690" s="8"/>
      <c r="O690" s="15">
        <v>1</v>
      </c>
      <c r="P690" s="8">
        <f>F690*30%</f>
        <v>236.52670860000001</v>
      </c>
      <c r="Q690" s="41">
        <f>F690+H690+K690+N690+P690</f>
        <v>1708.8822706000001</v>
      </c>
    </row>
    <row r="691" spans="1:17">
      <c r="A691" s="3"/>
      <c r="B691" s="135">
        <v>30310008</v>
      </c>
      <c r="C691" s="263" t="s">
        <v>3795</v>
      </c>
      <c r="D691" s="264"/>
      <c r="E691" s="264"/>
      <c r="F691" s="264"/>
      <c r="G691" s="264"/>
      <c r="H691" s="264"/>
      <c r="I691" s="264"/>
      <c r="J691" s="264"/>
      <c r="K691" s="264"/>
      <c r="L691" s="264"/>
      <c r="M691" s="287"/>
      <c r="N691" s="264"/>
      <c r="O691" s="264"/>
      <c r="P691" s="264"/>
      <c r="Q691" s="265"/>
    </row>
    <row r="692" spans="1:17">
      <c r="A692" s="1" t="s">
        <v>4760</v>
      </c>
      <c r="B692" s="1">
        <v>30310016</v>
      </c>
      <c r="C692" s="3" t="s">
        <v>494</v>
      </c>
      <c r="D692" s="4" t="s">
        <v>3683</v>
      </c>
      <c r="E692" s="7"/>
      <c r="F692" s="8">
        <f>VLOOKUP(D692,'Parâmetro - Portes e Uco'!$A$8:$C$49,3,0)</f>
        <v>218.68392</v>
      </c>
      <c r="G692" s="36">
        <v>1</v>
      </c>
      <c r="H692" s="8">
        <f>VLOOKUP(G692,'Parâmetro - Portes e Uco'!$B$14:$E$41,4,0)</f>
        <v>138.81760000000003</v>
      </c>
      <c r="I692" s="9"/>
      <c r="J692" s="16">
        <v>0</v>
      </c>
      <c r="K692" s="16"/>
      <c r="L692" s="17"/>
      <c r="M692" s="2"/>
      <c r="N692" s="8"/>
      <c r="O692" s="15">
        <v>0</v>
      </c>
      <c r="P692" s="15"/>
      <c r="Q692" s="41">
        <f t="shared" ref="Q692:Q702" si="32">F692+H692+K692+N692+P692</f>
        <v>357.50152000000003</v>
      </c>
    </row>
    <row r="693" spans="1:17">
      <c r="A693" s="1" t="s">
        <v>4760</v>
      </c>
      <c r="B693" s="1">
        <v>30310024</v>
      </c>
      <c r="C693" s="3" t="s">
        <v>495</v>
      </c>
      <c r="D693" s="4" t="s">
        <v>3694</v>
      </c>
      <c r="E693" s="7"/>
      <c r="F693" s="8">
        <f>VLOOKUP(D693,'Parâmetro - Portes e Uco'!$A$8:$C$49,3,0)</f>
        <v>265.94786399999998</v>
      </c>
      <c r="G693" s="36">
        <v>2</v>
      </c>
      <c r="H693" s="8">
        <f>VLOOKUP(G693,'Parâmetro - Portes e Uco'!$B$14:$E$41,4,0)</f>
        <v>203.1808</v>
      </c>
      <c r="I693" s="9"/>
      <c r="J693" s="16">
        <v>0</v>
      </c>
      <c r="K693" s="16"/>
      <c r="L693" s="17"/>
      <c r="M693" s="2"/>
      <c r="N693" s="8"/>
      <c r="O693" s="15">
        <v>1</v>
      </c>
      <c r="P693" s="8">
        <f>F693*30%</f>
        <v>79.784359199999997</v>
      </c>
      <c r="Q693" s="41">
        <f t="shared" si="32"/>
        <v>548.9130232</v>
      </c>
    </row>
    <row r="694" spans="1:17">
      <c r="A694" s="1" t="s">
        <v>4760</v>
      </c>
      <c r="B694" s="1">
        <v>30310032</v>
      </c>
      <c r="C694" s="3" t="s">
        <v>496</v>
      </c>
      <c r="D694" s="4" t="s">
        <v>3695</v>
      </c>
      <c r="E694" s="7"/>
      <c r="F694" s="8">
        <f>VLOOKUP(D694,'Parâmetro - Portes e Uco'!$A$8:$C$49,3,0)</f>
        <v>609.92950200000007</v>
      </c>
      <c r="G694" s="36">
        <v>4</v>
      </c>
      <c r="H694" s="8">
        <f>VLOOKUP(G694,'Parâmetro - Portes e Uco'!$B$14:$E$41,4,0)</f>
        <v>442.14720000000005</v>
      </c>
      <c r="I694" s="9"/>
      <c r="J694" s="16">
        <v>0</v>
      </c>
      <c r="K694" s="16"/>
      <c r="L694" s="17"/>
      <c r="M694" s="2"/>
      <c r="N694" s="8"/>
      <c r="O694" s="15">
        <v>1</v>
      </c>
      <c r="P694" s="8">
        <f>F694*30%</f>
        <v>182.97885060000002</v>
      </c>
      <c r="Q694" s="41">
        <f t="shared" si="32"/>
        <v>1235.0555526000001</v>
      </c>
    </row>
    <row r="695" spans="1:17">
      <c r="A695" s="1" t="s">
        <v>4760</v>
      </c>
      <c r="B695" s="1">
        <v>30310040</v>
      </c>
      <c r="C695" s="3" t="s">
        <v>497</v>
      </c>
      <c r="D695" s="4" t="s">
        <v>3687</v>
      </c>
      <c r="E695" s="7"/>
      <c r="F695" s="8">
        <f>VLOOKUP(D695,'Parâmetro - Portes e Uco'!$A$8:$C$49,3,0)</f>
        <v>678.47707200000002</v>
      </c>
      <c r="G695" s="36">
        <v>4</v>
      </c>
      <c r="H695" s="8">
        <f>VLOOKUP(G695,'Parâmetro - Portes e Uco'!$B$14:$E$41,4,0)</f>
        <v>442.14720000000005</v>
      </c>
      <c r="I695" s="9"/>
      <c r="J695" s="16">
        <v>0</v>
      </c>
      <c r="K695" s="16"/>
      <c r="L695" s="17"/>
      <c r="M695" s="2"/>
      <c r="N695" s="8"/>
      <c r="O695" s="15">
        <v>1</v>
      </c>
      <c r="P695" s="8">
        <f>F695*30%</f>
        <v>203.54312160000001</v>
      </c>
      <c r="Q695" s="41">
        <f t="shared" si="32"/>
        <v>1324.1673936</v>
      </c>
    </row>
    <row r="696" spans="1:17">
      <c r="A696" s="1" t="s">
        <v>4760</v>
      </c>
      <c r="B696" s="1">
        <v>30310059</v>
      </c>
      <c r="C696" s="3" t="s">
        <v>498</v>
      </c>
      <c r="D696" s="4" t="s">
        <v>3694</v>
      </c>
      <c r="E696" s="7"/>
      <c r="F696" s="8">
        <f>VLOOKUP(D696,'Parâmetro - Portes e Uco'!$A$8:$C$49,3,0)</f>
        <v>265.94786399999998</v>
      </c>
      <c r="G696" s="36">
        <v>4</v>
      </c>
      <c r="H696" s="8">
        <f>VLOOKUP(G696,'Parâmetro - Portes e Uco'!$B$14:$E$41,4,0)</f>
        <v>442.14720000000005</v>
      </c>
      <c r="I696" s="9"/>
      <c r="J696" s="16">
        <v>0</v>
      </c>
      <c r="K696" s="16"/>
      <c r="L696" s="17"/>
      <c r="M696" s="2"/>
      <c r="N696" s="8"/>
      <c r="O696" s="15">
        <v>1</v>
      </c>
      <c r="P696" s="8">
        <f>F696*30%</f>
        <v>79.784359199999997</v>
      </c>
      <c r="Q696" s="41">
        <f t="shared" si="32"/>
        <v>787.87942320000013</v>
      </c>
    </row>
    <row r="697" spans="1:17">
      <c r="A697" s="1" t="s">
        <v>4760</v>
      </c>
      <c r="B697" s="1">
        <v>30310067</v>
      </c>
      <c r="C697" s="3" t="s">
        <v>499</v>
      </c>
      <c r="D697" s="4" t="s">
        <v>3694</v>
      </c>
      <c r="E697" s="7"/>
      <c r="F697" s="8">
        <f>VLOOKUP(D697,'Parâmetro - Portes e Uco'!$A$8:$C$49,3,0)</f>
        <v>265.94786399999998</v>
      </c>
      <c r="G697" s="36">
        <v>2</v>
      </c>
      <c r="H697" s="8">
        <f>VLOOKUP(G697,'Parâmetro - Portes e Uco'!$B$14:$E$41,4,0)</f>
        <v>203.1808</v>
      </c>
      <c r="I697" s="9"/>
      <c r="J697" s="16">
        <v>0</v>
      </c>
      <c r="K697" s="16"/>
      <c r="L697" s="17"/>
      <c r="M697" s="2"/>
      <c r="N697" s="8"/>
      <c r="O697" s="15">
        <v>0</v>
      </c>
      <c r="P697" s="15"/>
      <c r="Q697" s="41">
        <f t="shared" si="32"/>
        <v>469.12866399999996</v>
      </c>
    </row>
    <row r="698" spans="1:17">
      <c r="A698" s="1" t="s">
        <v>4760</v>
      </c>
      <c r="B698" s="1">
        <v>30310075</v>
      </c>
      <c r="C698" s="3" t="s">
        <v>500</v>
      </c>
      <c r="D698" s="4" t="s">
        <v>3690</v>
      </c>
      <c r="E698" s="7"/>
      <c r="F698" s="8">
        <f>VLOOKUP(D698,'Parâmetro - Portes e Uco'!$A$8:$C$49,3,0)</f>
        <v>788.42236200000002</v>
      </c>
      <c r="G698" s="36">
        <v>5</v>
      </c>
      <c r="H698" s="8">
        <f>VLOOKUP(G698,'Parâmetro - Portes e Uco'!$B$14:$E$41,4,0)</f>
        <v>683.93320000000006</v>
      </c>
      <c r="I698" s="9"/>
      <c r="J698" s="16">
        <v>0</v>
      </c>
      <c r="K698" s="16"/>
      <c r="L698" s="17"/>
      <c r="M698" s="2"/>
      <c r="N698" s="8"/>
      <c r="O698" s="15">
        <v>1</v>
      </c>
      <c r="P698" s="8">
        <f>F698*30%</f>
        <v>236.52670860000001</v>
      </c>
      <c r="Q698" s="41">
        <f t="shared" si="32"/>
        <v>1708.8822706000001</v>
      </c>
    </row>
    <row r="699" spans="1:17">
      <c r="A699" s="1" t="s">
        <v>4760</v>
      </c>
      <c r="B699" s="1">
        <v>30310083</v>
      </c>
      <c r="C699" s="3" t="s">
        <v>501</v>
      </c>
      <c r="D699" s="4" t="s">
        <v>3694</v>
      </c>
      <c r="E699" s="7"/>
      <c r="F699" s="8">
        <f>VLOOKUP(D699,'Parâmetro - Portes e Uco'!$A$8:$C$49,3,0)</f>
        <v>265.94786399999998</v>
      </c>
      <c r="G699" s="36">
        <v>2</v>
      </c>
      <c r="H699" s="8">
        <f>VLOOKUP(G699,'Parâmetro - Portes e Uco'!$B$14:$E$41,4,0)</f>
        <v>203.1808</v>
      </c>
      <c r="I699" s="9"/>
      <c r="J699" s="16">
        <v>0</v>
      </c>
      <c r="K699" s="16"/>
      <c r="L699" s="17"/>
      <c r="M699" s="2"/>
      <c r="N699" s="8"/>
      <c r="O699" s="15">
        <v>0</v>
      </c>
      <c r="P699" s="15"/>
      <c r="Q699" s="41">
        <f t="shared" si="32"/>
        <v>469.12866399999996</v>
      </c>
    </row>
    <row r="700" spans="1:17">
      <c r="A700" s="1" t="s">
        <v>4760</v>
      </c>
      <c r="B700" s="1">
        <v>30310091</v>
      </c>
      <c r="C700" s="3" t="s">
        <v>502</v>
      </c>
      <c r="D700" s="4" t="s">
        <v>3688</v>
      </c>
      <c r="E700" s="7"/>
      <c r="F700" s="8">
        <f>VLOOKUP(D700,'Parâmetro - Portes e Uco'!$A$8:$C$49,3,0)</f>
        <v>868.77663600000005</v>
      </c>
      <c r="G700" s="36">
        <v>5</v>
      </c>
      <c r="H700" s="8">
        <f>VLOOKUP(G700,'Parâmetro - Portes e Uco'!$B$14:$E$41,4,0)</f>
        <v>683.93320000000006</v>
      </c>
      <c r="I700" s="9"/>
      <c r="J700" s="16">
        <v>0</v>
      </c>
      <c r="K700" s="16"/>
      <c r="L700" s="17"/>
      <c r="M700" s="2"/>
      <c r="N700" s="8"/>
      <c r="O700" s="15">
        <v>0</v>
      </c>
      <c r="P700" s="15"/>
      <c r="Q700" s="41">
        <f t="shared" si="32"/>
        <v>1552.709836</v>
      </c>
    </row>
    <row r="701" spans="1:17">
      <c r="A701" s="1" t="s">
        <v>4760</v>
      </c>
      <c r="B701" s="1">
        <v>30310105</v>
      </c>
      <c r="C701" s="3" t="s">
        <v>503</v>
      </c>
      <c r="D701" s="4" t="s">
        <v>3694</v>
      </c>
      <c r="E701" s="7"/>
      <c r="F701" s="8">
        <f>VLOOKUP(D701,'Parâmetro - Portes e Uco'!$A$8:$C$49,3,0)</f>
        <v>265.94786399999998</v>
      </c>
      <c r="G701" s="36">
        <v>3</v>
      </c>
      <c r="H701" s="8">
        <f>VLOOKUP(G701,'Parâmetro - Portes e Uco'!$B$14:$E$41,4,0)</f>
        <v>299.05779999999999</v>
      </c>
      <c r="I701" s="9"/>
      <c r="J701" s="16">
        <v>0</v>
      </c>
      <c r="K701" s="16"/>
      <c r="L701" s="17"/>
      <c r="M701" s="2"/>
      <c r="N701" s="8"/>
      <c r="O701" s="15">
        <v>1</v>
      </c>
      <c r="P701" s="8">
        <f>F701*30%</f>
        <v>79.784359199999997</v>
      </c>
      <c r="Q701" s="41">
        <f t="shared" si="32"/>
        <v>644.79002320000006</v>
      </c>
    </row>
    <row r="702" spans="1:17">
      <c r="A702" s="1" t="s">
        <v>4760</v>
      </c>
      <c r="B702" s="1">
        <v>30310113</v>
      </c>
      <c r="C702" s="3" t="s">
        <v>504</v>
      </c>
      <c r="D702" s="4" t="s">
        <v>3694</v>
      </c>
      <c r="E702" s="7"/>
      <c r="F702" s="8">
        <f>VLOOKUP(D702,'Parâmetro - Portes e Uco'!$A$8:$C$49,3,0)</f>
        <v>265.94786399999998</v>
      </c>
      <c r="G702" s="36">
        <v>3</v>
      </c>
      <c r="H702" s="8">
        <f>VLOOKUP(G702,'Parâmetro - Portes e Uco'!$B$14:$E$41,4,0)</f>
        <v>299.05779999999999</v>
      </c>
      <c r="I702" s="9"/>
      <c r="J702" s="16">
        <v>0</v>
      </c>
      <c r="K702" s="16"/>
      <c r="L702" s="17"/>
      <c r="M702" s="2"/>
      <c r="N702" s="8"/>
      <c r="O702" s="15">
        <v>0</v>
      </c>
      <c r="P702" s="15"/>
      <c r="Q702" s="41">
        <f t="shared" si="32"/>
        <v>565.00566400000002</v>
      </c>
    </row>
    <row r="703" spans="1:17">
      <c r="A703" s="3"/>
      <c r="B703" s="135">
        <v>30311004</v>
      </c>
      <c r="C703" s="263" t="s">
        <v>3796</v>
      </c>
      <c r="D703" s="264"/>
      <c r="E703" s="264"/>
      <c r="F703" s="264"/>
      <c r="G703" s="264"/>
      <c r="H703" s="264"/>
      <c r="I703" s="264"/>
      <c r="J703" s="264"/>
      <c r="K703" s="264"/>
      <c r="L703" s="264"/>
      <c r="M703" s="287"/>
      <c r="N703" s="264"/>
      <c r="O703" s="264"/>
      <c r="P703" s="264"/>
      <c r="Q703" s="265"/>
    </row>
    <row r="704" spans="1:17">
      <c r="A704" s="1" t="s">
        <v>4760</v>
      </c>
      <c r="B704" s="1">
        <v>30311012</v>
      </c>
      <c r="C704" s="3" t="s">
        <v>505</v>
      </c>
      <c r="D704" s="4" t="s">
        <v>3671</v>
      </c>
      <c r="E704" s="7"/>
      <c r="F704" s="8">
        <f>VLOOKUP(D704,'Parâmetro - Portes e Uco'!$A$8:$C$49,3,0)</f>
        <v>114.67910999999999</v>
      </c>
      <c r="G704" s="36">
        <v>2</v>
      </c>
      <c r="H704" s="8">
        <f>VLOOKUP(G704,'Parâmetro - Portes e Uco'!$B$14:$E$41,4,0)</f>
        <v>203.1808</v>
      </c>
      <c r="I704" s="9"/>
      <c r="J704" s="16">
        <v>0</v>
      </c>
      <c r="K704" s="16"/>
      <c r="L704" s="17"/>
      <c r="M704" s="2"/>
      <c r="N704" s="8"/>
      <c r="O704" s="15">
        <v>0</v>
      </c>
      <c r="P704" s="15"/>
      <c r="Q704" s="41">
        <f>F704+H704+K704+N704+P704</f>
        <v>317.85991000000001</v>
      </c>
    </row>
    <row r="705" spans="1:17">
      <c r="A705" s="1" t="s">
        <v>4760</v>
      </c>
      <c r="B705" s="1">
        <v>30311020</v>
      </c>
      <c r="C705" s="3" t="s">
        <v>506</v>
      </c>
      <c r="D705" s="4" t="s">
        <v>3685</v>
      </c>
      <c r="E705" s="7"/>
      <c r="F705" s="8">
        <f>VLOOKUP(D705,'Parâmetro - Portes e Uco'!$A$8:$C$49,3,0)</f>
        <v>564.99534000000006</v>
      </c>
      <c r="G705" s="36">
        <v>4</v>
      </c>
      <c r="H705" s="8">
        <f>VLOOKUP(G705,'Parâmetro - Portes e Uco'!$B$14:$E$41,4,0)</f>
        <v>442.14720000000005</v>
      </c>
      <c r="I705" s="9"/>
      <c r="J705" s="16">
        <v>0</v>
      </c>
      <c r="K705" s="16"/>
      <c r="L705" s="17"/>
      <c r="M705" s="2"/>
      <c r="N705" s="8"/>
      <c r="O705" s="15">
        <v>1</v>
      </c>
      <c r="P705" s="8">
        <f>F705*30%</f>
        <v>169.49860200000001</v>
      </c>
      <c r="Q705" s="41">
        <f>F705+H705+K705+N705+P705</f>
        <v>1176.6411419999999</v>
      </c>
    </row>
    <row r="706" spans="1:17">
      <c r="A706" s="1" t="s">
        <v>4760</v>
      </c>
      <c r="B706" s="1">
        <v>30311039</v>
      </c>
      <c r="C706" s="3" t="s">
        <v>507</v>
      </c>
      <c r="D706" s="4" t="s">
        <v>3695</v>
      </c>
      <c r="E706" s="7"/>
      <c r="F706" s="8">
        <f>VLOOKUP(D706,'Parâmetro - Portes e Uco'!$A$8:$C$49,3,0)</f>
        <v>609.92950200000007</v>
      </c>
      <c r="G706" s="36">
        <v>4</v>
      </c>
      <c r="H706" s="8">
        <f>VLOOKUP(G706,'Parâmetro - Portes e Uco'!$B$14:$E$41,4,0)</f>
        <v>442.14720000000005</v>
      </c>
      <c r="I706" s="9"/>
      <c r="J706" s="16">
        <v>0</v>
      </c>
      <c r="K706" s="16"/>
      <c r="L706" s="17"/>
      <c r="M706" s="2"/>
      <c r="N706" s="8"/>
      <c r="O706" s="15">
        <v>1</v>
      </c>
      <c r="P706" s="8">
        <f>F706*30%</f>
        <v>182.97885060000002</v>
      </c>
      <c r="Q706" s="41">
        <f>F706+H706+K706+N706+P706</f>
        <v>1235.0555526000001</v>
      </c>
    </row>
    <row r="707" spans="1:17">
      <c r="A707" s="1" t="s">
        <v>4760</v>
      </c>
      <c r="B707" s="1">
        <v>30311047</v>
      </c>
      <c r="C707" s="3" t="s">
        <v>508</v>
      </c>
      <c r="D707" s="4" t="s">
        <v>3685</v>
      </c>
      <c r="E707" s="7"/>
      <c r="F707" s="8">
        <f>VLOOKUP(D707,'Parâmetro - Portes e Uco'!$A$8:$C$49,3,0)</f>
        <v>564.99534000000006</v>
      </c>
      <c r="G707" s="36">
        <v>4</v>
      </c>
      <c r="H707" s="8">
        <f>VLOOKUP(G707,'Parâmetro - Portes e Uco'!$B$14:$E$41,4,0)</f>
        <v>442.14720000000005</v>
      </c>
      <c r="I707" s="9"/>
      <c r="J707" s="16">
        <v>0</v>
      </c>
      <c r="K707" s="16"/>
      <c r="L707" s="17"/>
      <c r="M707" s="2"/>
      <c r="N707" s="8"/>
      <c r="O707" s="15">
        <v>1</v>
      </c>
      <c r="P707" s="8">
        <f>F707*30%</f>
        <v>169.49860200000001</v>
      </c>
      <c r="Q707" s="41">
        <f>F707+H707+K707+N707+P707</f>
        <v>1176.6411419999999</v>
      </c>
    </row>
    <row r="708" spans="1:17">
      <c r="A708" s="1" t="s">
        <v>4760</v>
      </c>
      <c r="B708" s="1">
        <v>30311055</v>
      </c>
      <c r="C708" s="3" t="s">
        <v>509</v>
      </c>
      <c r="D708" s="4" t="s">
        <v>3673</v>
      </c>
      <c r="E708" s="7"/>
      <c r="F708" s="8">
        <f>VLOOKUP(D708,'Parâmetro - Portes e Uco'!$A$8:$C$49,3,0)</f>
        <v>167.84640600000003</v>
      </c>
      <c r="G708" s="36"/>
      <c r="H708" s="15"/>
      <c r="I708" s="9"/>
      <c r="J708" s="16">
        <v>0</v>
      </c>
      <c r="K708" s="16"/>
      <c r="L708" s="17"/>
      <c r="M708" s="2"/>
      <c r="N708" s="8"/>
      <c r="O708" s="15">
        <v>0</v>
      </c>
      <c r="P708" s="15"/>
      <c r="Q708" s="41">
        <f>F708+H708+K708+N708+P708</f>
        <v>167.84640600000003</v>
      </c>
    </row>
    <row r="709" spans="1:17">
      <c r="A709" s="3"/>
      <c r="B709" s="135">
        <v>30312000</v>
      </c>
      <c r="C709" s="263" t="s">
        <v>3797</v>
      </c>
      <c r="D709" s="264"/>
      <c r="E709" s="264"/>
      <c r="F709" s="264"/>
      <c r="G709" s="264"/>
      <c r="H709" s="264"/>
      <c r="I709" s="264"/>
      <c r="J709" s="264"/>
      <c r="K709" s="264"/>
      <c r="L709" s="264"/>
      <c r="M709" s="287"/>
      <c r="N709" s="264"/>
      <c r="O709" s="264"/>
      <c r="P709" s="264"/>
      <c r="Q709" s="265"/>
    </row>
    <row r="710" spans="1:17">
      <c r="A710" s="1" t="s">
        <v>4760</v>
      </c>
      <c r="B710" s="1">
        <v>30312019</v>
      </c>
      <c r="C710" s="3" t="s">
        <v>510</v>
      </c>
      <c r="D710" s="4" t="s">
        <v>3685</v>
      </c>
      <c r="E710" s="7"/>
      <c r="F710" s="8">
        <f>VLOOKUP(D710,'Parâmetro - Portes e Uco'!$A$8:$C$49,3,0)</f>
        <v>564.99534000000006</v>
      </c>
      <c r="G710" s="36">
        <v>3</v>
      </c>
      <c r="H710" s="8">
        <f>VLOOKUP(G710,'Parâmetro - Portes e Uco'!$B$14:$E$41,4,0)</f>
        <v>299.05779999999999</v>
      </c>
      <c r="I710" s="9"/>
      <c r="J710" s="16">
        <v>0</v>
      </c>
      <c r="K710" s="16"/>
      <c r="L710" s="17"/>
      <c r="M710" s="2"/>
      <c r="N710" s="8"/>
      <c r="O710" s="15">
        <v>1</v>
      </c>
      <c r="P710" s="8">
        <f>F710*30%</f>
        <v>169.49860200000001</v>
      </c>
      <c r="Q710" s="41">
        <f t="shared" ref="Q710:Q718" si="33">F710+H710+K710+N710+P710</f>
        <v>1033.5517420000001</v>
      </c>
    </row>
    <row r="711" spans="1:17">
      <c r="A711" s="1" t="s">
        <v>4760</v>
      </c>
      <c r="B711" s="1">
        <v>30312027</v>
      </c>
      <c r="C711" s="3" t="s">
        <v>511</v>
      </c>
      <c r="D711" s="4" t="s">
        <v>3683</v>
      </c>
      <c r="E711" s="7"/>
      <c r="F711" s="8">
        <f>VLOOKUP(D711,'Parâmetro - Portes e Uco'!$A$8:$C$49,3,0)</f>
        <v>218.68392</v>
      </c>
      <c r="G711" s="36">
        <v>4</v>
      </c>
      <c r="H711" s="8">
        <f>VLOOKUP(G711,'Parâmetro - Portes e Uco'!$B$14:$E$41,4,0)</f>
        <v>442.14720000000005</v>
      </c>
      <c r="I711" s="9"/>
      <c r="J711" s="16">
        <v>0</v>
      </c>
      <c r="K711" s="16"/>
      <c r="L711" s="17"/>
      <c r="M711" s="2"/>
      <c r="N711" s="8"/>
      <c r="O711" s="15">
        <v>1</v>
      </c>
      <c r="P711" s="8">
        <f>F711*30%</f>
        <v>65.605176</v>
      </c>
      <c r="Q711" s="41">
        <f t="shared" si="33"/>
        <v>726.43629600000008</v>
      </c>
    </row>
    <row r="712" spans="1:17">
      <c r="A712" s="1" t="s">
        <v>4760</v>
      </c>
      <c r="B712" s="1">
        <v>30312035</v>
      </c>
      <c r="C712" s="3" t="s">
        <v>512</v>
      </c>
      <c r="D712" s="4" t="s">
        <v>3688</v>
      </c>
      <c r="E712" s="7"/>
      <c r="F712" s="8">
        <f>VLOOKUP(D712,'Parâmetro - Portes e Uco'!$A$8:$C$49,3,0)</f>
        <v>868.77663600000005</v>
      </c>
      <c r="G712" s="36">
        <v>4</v>
      </c>
      <c r="H712" s="8">
        <f>VLOOKUP(G712,'Parâmetro - Portes e Uco'!$B$14:$E$41,4,0)</f>
        <v>442.14720000000005</v>
      </c>
      <c r="I712" s="9"/>
      <c r="J712" s="16">
        <v>0</v>
      </c>
      <c r="K712" s="16"/>
      <c r="L712" s="17"/>
      <c r="M712" s="2"/>
      <c r="N712" s="8"/>
      <c r="O712" s="15">
        <v>1</v>
      </c>
      <c r="P712" s="8">
        <f>F712*30%</f>
        <v>260.63299080000002</v>
      </c>
      <c r="Q712" s="41">
        <f t="shared" si="33"/>
        <v>1571.5568268000002</v>
      </c>
    </row>
    <row r="713" spans="1:17">
      <c r="A713" s="1" t="s">
        <v>4760</v>
      </c>
      <c r="B713" s="1">
        <v>30312043</v>
      </c>
      <c r="C713" s="3" t="s">
        <v>513</v>
      </c>
      <c r="D713" s="4" t="s">
        <v>3694</v>
      </c>
      <c r="E713" s="7"/>
      <c r="F713" s="8">
        <f>VLOOKUP(D713,'Parâmetro - Portes e Uco'!$A$8:$C$49,3,0)</f>
        <v>265.94786399999998</v>
      </c>
      <c r="G713" s="36">
        <v>2</v>
      </c>
      <c r="H713" s="8">
        <f>VLOOKUP(G713,'Parâmetro - Portes e Uco'!$B$14:$E$41,4,0)</f>
        <v>203.1808</v>
      </c>
      <c r="I713" s="9"/>
      <c r="J713" s="16">
        <v>0</v>
      </c>
      <c r="K713" s="16"/>
      <c r="L713" s="17"/>
      <c r="M713" s="2"/>
      <c r="N713" s="8"/>
      <c r="O713" s="15">
        <v>0</v>
      </c>
      <c r="P713" s="15"/>
      <c r="Q713" s="41">
        <f t="shared" si="33"/>
        <v>469.12866399999996</v>
      </c>
    </row>
    <row r="714" spans="1:17">
      <c r="A714" s="1" t="s">
        <v>4760</v>
      </c>
      <c r="B714" s="1">
        <v>30312060</v>
      </c>
      <c r="C714" s="3" t="s">
        <v>514</v>
      </c>
      <c r="D714" s="4" t="s">
        <v>3682</v>
      </c>
      <c r="E714" s="7"/>
      <c r="F714" s="8">
        <f>VLOOKUP(D714,'Parâmetro - Portes e Uco'!$A$8:$C$49,3,0)</f>
        <v>431.44592399999999</v>
      </c>
      <c r="G714" s="36">
        <v>2</v>
      </c>
      <c r="H714" s="8">
        <f>VLOOKUP(G714,'Parâmetro - Portes e Uco'!$B$14:$E$41,4,0)</f>
        <v>203.1808</v>
      </c>
      <c r="I714" s="9"/>
      <c r="J714" s="16">
        <v>0</v>
      </c>
      <c r="K714" s="16"/>
      <c r="L714" s="17"/>
      <c r="M714" s="2"/>
      <c r="N714" s="8"/>
      <c r="O714" s="15">
        <v>1</v>
      </c>
      <c r="P714" s="8">
        <f>F714*30%</f>
        <v>129.43377719999998</v>
      </c>
      <c r="Q714" s="41">
        <f t="shared" si="33"/>
        <v>764.06050119999998</v>
      </c>
    </row>
    <row r="715" spans="1:17">
      <c r="A715" s="1" t="s">
        <v>4760</v>
      </c>
      <c r="B715" s="1">
        <v>30312078</v>
      </c>
      <c r="C715" s="3" t="s">
        <v>515</v>
      </c>
      <c r="D715" s="4" t="s">
        <v>3683</v>
      </c>
      <c r="E715" s="7"/>
      <c r="F715" s="8">
        <f>VLOOKUP(D715,'Parâmetro - Portes e Uco'!$A$8:$C$49,3,0)</f>
        <v>218.68392</v>
      </c>
      <c r="G715" s="36">
        <v>2</v>
      </c>
      <c r="H715" s="8">
        <f>VLOOKUP(G715,'Parâmetro - Portes e Uco'!$B$14:$E$41,4,0)</f>
        <v>203.1808</v>
      </c>
      <c r="I715" s="9"/>
      <c r="J715" s="16">
        <v>0</v>
      </c>
      <c r="K715" s="16"/>
      <c r="L715" s="17"/>
      <c r="M715" s="2"/>
      <c r="N715" s="8"/>
      <c r="O715" s="15">
        <v>1</v>
      </c>
      <c r="P715" s="8">
        <f>F715*30%</f>
        <v>65.605176</v>
      </c>
      <c r="Q715" s="41">
        <f t="shared" si="33"/>
        <v>487.46989600000006</v>
      </c>
    </row>
    <row r="716" spans="1:17">
      <c r="A716" s="1" t="s">
        <v>4760</v>
      </c>
      <c r="B716" s="1">
        <v>30312086</v>
      </c>
      <c r="C716" s="3" t="s">
        <v>516</v>
      </c>
      <c r="D716" s="4" t="s">
        <v>3690</v>
      </c>
      <c r="E716" s="7"/>
      <c r="F716" s="8">
        <f>VLOOKUP(D716,'Parâmetro - Portes e Uco'!$A$8:$C$49,3,0)</f>
        <v>788.42236200000002</v>
      </c>
      <c r="G716" s="36">
        <v>5</v>
      </c>
      <c r="H716" s="8">
        <f>VLOOKUP(G716,'Parâmetro - Portes e Uco'!$B$14:$E$41,4,0)</f>
        <v>683.93320000000006</v>
      </c>
      <c r="I716" s="9"/>
      <c r="J716" s="16">
        <v>0</v>
      </c>
      <c r="K716" s="16"/>
      <c r="L716" s="17"/>
      <c r="M716" s="2"/>
      <c r="N716" s="8"/>
      <c r="O716" s="15">
        <v>1</v>
      </c>
      <c r="P716" s="8">
        <f>F716*30%</f>
        <v>236.52670860000001</v>
      </c>
      <c r="Q716" s="41">
        <f t="shared" si="33"/>
        <v>1708.8822706000001</v>
      </c>
    </row>
    <row r="717" spans="1:17">
      <c r="A717" s="1" t="s">
        <v>4760</v>
      </c>
      <c r="B717" s="1">
        <v>30312094</v>
      </c>
      <c r="C717" s="3" t="s">
        <v>517</v>
      </c>
      <c r="D717" s="4" t="s">
        <v>3682</v>
      </c>
      <c r="E717" s="7"/>
      <c r="F717" s="8">
        <f>VLOOKUP(D717,'Parâmetro - Portes e Uco'!$A$8:$C$49,3,0)</f>
        <v>431.44592399999999</v>
      </c>
      <c r="G717" s="36">
        <v>3</v>
      </c>
      <c r="H717" s="8">
        <f>VLOOKUP(G717,'Parâmetro - Portes e Uco'!$B$14:$E$41,4,0)</f>
        <v>299.05779999999999</v>
      </c>
      <c r="I717" s="9"/>
      <c r="J717" s="16">
        <v>0</v>
      </c>
      <c r="K717" s="16"/>
      <c r="L717" s="17"/>
      <c r="M717" s="2"/>
      <c r="N717" s="8"/>
      <c r="O717" s="15">
        <v>0</v>
      </c>
      <c r="P717" s="15"/>
      <c r="Q717" s="41">
        <f t="shared" si="33"/>
        <v>730.50372399999992</v>
      </c>
    </row>
    <row r="718" spans="1:17">
      <c r="A718" s="1" t="s">
        <v>4760</v>
      </c>
      <c r="B718" s="1">
        <v>30312108</v>
      </c>
      <c r="C718" s="3" t="s">
        <v>518</v>
      </c>
      <c r="D718" s="4" t="s">
        <v>3683</v>
      </c>
      <c r="E718" s="7"/>
      <c r="F718" s="8">
        <f>VLOOKUP(D718,'Parâmetro - Portes e Uco'!$A$8:$C$49,3,0)</f>
        <v>218.68392</v>
      </c>
      <c r="G718" s="36">
        <v>2</v>
      </c>
      <c r="H718" s="8">
        <f>VLOOKUP(G718,'Parâmetro - Portes e Uco'!$B$14:$E$41,4,0)</f>
        <v>203.1808</v>
      </c>
      <c r="I718" s="9"/>
      <c r="J718" s="16">
        <v>0</v>
      </c>
      <c r="K718" s="16"/>
      <c r="L718" s="17"/>
      <c r="M718" s="2"/>
      <c r="N718" s="8"/>
      <c r="O718" s="15">
        <v>0</v>
      </c>
      <c r="P718" s="15"/>
      <c r="Q718" s="41">
        <f t="shared" si="33"/>
        <v>421.86472000000003</v>
      </c>
    </row>
    <row r="719" spans="1:17" ht="22.5">
      <c r="A719" s="1" t="s">
        <v>4760</v>
      </c>
      <c r="B719" s="1">
        <v>30312124</v>
      </c>
      <c r="C719" s="3" t="s">
        <v>4801</v>
      </c>
      <c r="D719" s="4" t="s">
        <v>3700</v>
      </c>
      <c r="E719" s="7"/>
      <c r="F719" s="8">
        <f>VLOOKUP(D719,'Parâmetro - Portes e Uco'!$A$8:$C$49,3,0)</f>
        <v>1121.7389820000001</v>
      </c>
      <c r="G719" s="36">
        <v>5</v>
      </c>
      <c r="H719" s="8">
        <f>VLOOKUP(G719,'Parâmetro - Portes e Uco'!$B$14:$E$41,4,0)</f>
        <v>683.93320000000006</v>
      </c>
      <c r="I719" s="9"/>
      <c r="J719" s="16">
        <v>0</v>
      </c>
      <c r="K719" s="16"/>
      <c r="L719" s="17"/>
      <c r="M719" s="2"/>
      <c r="N719" s="8"/>
      <c r="O719" s="15">
        <v>1</v>
      </c>
      <c r="P719" s="8">
        <f>F719*30%</f>
        <v>336.52169459999999</v>
      </c>
      <c r="Q719" s="41">
        <f>F719+H719+K719+N719+P719</f>
        <v>2142.1938766000003</v>
      </c>
    </row>
    <row r="720" spans="1:17" ht="22.5">
      <c r="A720" s="1" t="s">
        <v>4760</v>
      </c>
      <c r="B720" s="1">
        <v>30312132</v>
      </c>
      <c r="C720" s="3" t="s">
        <v>4799</v>
      </c>
      <c r="D720" s="4" t="s">
        <v>3690</v>
      </c>
      <c r="E720" s="7"/>
      <c r="F720" s="8">
        <f>VLOOKUP(D720,'Parâmetro - Portes e Uco'!$A$8:$C$49,3,0)</f>
        <v>788.42236200000002</v>
      </c>
      <c r="G720" s="36">
        <v>3</v>
      </c>
      <c r="H720" s="8">
        <f>VLOOKUP(G720,'Parâmetro - Portes e Uco'!$B$14:$E$41,4,0)</f>
        <v>299.05779999999999</v>
      </c>
      <c r="I720" s="9"/>
      <c r="J720" s="16">
        <v>0</v>
      </c>
      <c r="K720" s="16"/>
      <c r="L720" s="17"/>
      <c r="M720" s="2"/>
      <c r="N720" s="8"/>
      <c r="O720" s="15">
        <v>1</v>
      </c>
      <c r="P720" s="8">
        <f>F720*30%</f>
        <v>236.52670860000001</v>
      </c>
      <c r="Q720" s="41">
        <f t="shared" ref="Q720" si="34">F720+H720+K720+N720+P720</f>
        <v>1324.0068706000002</v>
      </c>
    </row>
    <row r="721" spans="1:17" ht="22.5">
      <c r="A721" s="1" t="s">
        <v>4760</v>
      </c>
      <c r="B721" s="1">
        <v>30312159</v>
      </c>
      <c r="C721" s="3" t="s">
        <v>4802</v>
      </c>
      <c r="D721" s="4" t="s">
        <v>3688</v>
      </c>
      <c r="E721" s="7"/>
      <c r="F721" s="8">
        <f>VLOOKUP(D721,'Parâmetro - Portes e Uco'!$A$8:$C$49,3,0)</f>
        <v>868.77663600000005</v>
      </c>
      <c r="G721" s="36">
        <v>3</v>
      </c>
      <c r="H721" s="8">
        <f>VLOOKUP(G721,'Parâmetro - Portes e Uco'!$B$14:$E$41,4,0)</f>
        <v>299.05779999999999</v>
      </c>
      <c r="I721" s="9"/>
      <c r="J721" s="16">
        <v>0</v>
      </c>
      <c r="K721" s="16"/>
      <c r="L721" s="17"/>
      <c r="M721" s="2"/>
      <c r="N721" s="8"/>
      <c r="O721" s="15">
        <v>1</v>
      </c>
      <c r="P721" s="8">
        <f>F721*30%</f>
        <v>260.63299080000002</v>
      </c>
      <c r="Q721" s="41">
        <f t="shared" ref="Q721" si="35">F721+H721+K721+N721+P721</f>
        <v>1428.4674268000001</v>
      </c>
    </row>
    <row r="722" spans="1:17">
      <c r="A722" s="3"/>
      <c r="B722" s="135">
        <v>30312990</v>
      </c>
      <c r="C722" s="263" t="s">
        <v>3750</v>
      </c>
      <c r="D722" s="264"/>
      <c r="E722" s="264"/>
      <c r="F722" s="264"/>
      <c r="G722" s="264"/>
      <c r="H722" s="264"/>
      <c r="I722" s="264"/>
      <c r="J722" s="264"/>
      <c r="K722" s="264"/>
      <c r="L722" s="264"/>
      <c r="M722" s="287"/>
      <c r="N722" s="264"/>
      <c r="O722" s="264"/>
      <c r="P722" s="264"/>
      <c r="Q722" s="265"/>
    </row>
    <row r="723" spans="1:17">
      <c r="A723" s="3"/>
      <c r="B723" s="259" t="s">
        <v>4190</v>
      </c>
      <c r="C723" s="260"/>
      <c r="D723" s="260"/>
      <c r="E723" s="260"/>
      <c r="F723" s="260"/>
      <c r="G723" s="260"/>
      <c r="H723" s="260"/>
      <c r="I723" s="260"/>
      <c r="J723" s="260"/>
      <c r="K723" s="260"/>
      <c r="L723" s="260"/>
      <c r="M723" s="261"/>
      <c r="N723" s="260"/>
      <c r="O723" s="260"/>
      <c r="P723" s="260"/>
      <c r="Q723" s="262"/>
    </row>
    <row r="724" spans="1:17">
      <c r="A724" s="3"/>
      <c r="B724" s="259" t="s">
        <v>4191</v>
      </c>
      <c r="C724" s="260"/>
      <c r="D724" s="260"/>
      <c r="E724" s="260"/>
      <c r="F724" s="260"/>
      <c r="G724" s="260"/>
      <c r="H724" s="260"/>
      <c r="I724" s="260"/>
      <c r="J724" s="260"/>
      <c r="K724" s="260"/>
      <c r="L724" s="260"/>
      <c r="M724" s="261"/>
      <c r="N724" s="260"/>
      <c r="O724" s="260"/>
      <c r="P724" s="260"/>
      <c r="Q724" s="262"/>
    </row>
    <row r="725" spans="1:17">
      <c r="A725" s="3"/>
      <c r="B725" s="135">
        <v>30313007</v>
      </c>
      <c r="C725" s="263" t="s">
        <v>3798</v>
      </c>
      <c r="D725" s="264"/>
      <c r="E725" s="264"/>
      <c r="F725" s="264"/>
      <c r="G725" s="264"/>
      <c r="H725" s="264"/>
      <c r="I725" s="264"/>
      <c r="J725" s="264"/>
      <c r="K725" s="264"/>
      <c r="L725" s="264"/>
      <c r="M725" s="287"/>
      <c r="N725" s="264"/>
      <c r="O725" s="264"/>
      <c r="P725" s="264"/>
      <c r="Q725" s="265"/>
    </row>
    <row r="726" spans="1:17">
      <c r="A726" s="1" t="s">
        <v>4760</v>
      </c>
      <c r="B726" s="1">
        <v>30313015</v>
      </c>
      <c r="C726" s="3" t="s">
        <v>519</v>
      </c>
      <c r="D726" s="4" t="s">
        <v>3682</v>
      </c>
      <c r="E726" s="7"/>
      <c r="F726" s="8">
        <f>VLOOKUP(D726,'Parâmetro - Portes e Uco'!$A$8:$C$49,3,0)</f>
        <v>431.44592399999999</v>
      </c>
      <c r="G726" s="36">
        <v>4</v>
      </c>
      <c r="H726" s="8">
        <f>VLOOKUP(G726,'Parâmetro - Portes e Uco'!$B$14:$E$41,4,0)</f>
        <v>442.14720000000005</v>
      </c>
      <c r="I726" s="9"/>
      <c r="J726" s="16">
        <v>0</v>
      </c>
      <c r="K726" s="16"/>
      <c r="L726" s="17"/>
      <c r="M726" s="2"/>
      <c r="N726" s="8"/>
      <c r="O726" s="15">
        <v>1</v>
      </c>
      <c r="P726" s="8">
        <f>F726*30%</f>
        <v>129.43377719999998</v>
      </c>
      <c r="Q726" s="41">
        <f t="shared" ref="Q726:Q731" si="36">F726+H726+K726+N726+P726</f>
        <v>1003.0269012</v>
      </c>
    </row>
    <row r="727" spans="1:17">
      <c r="A727" s="1" t="s">
        <v>4760</v>
      </c>
      <c r="B727" s="1">
        <v>30313023</v>
      </c>
      <c r="C727" s="3" t="s">
        <v>520</v>
      </c>
      <c r="D727" s="4" t="s">
        <v>3682</v>
      </c>
      <c r="E727" s="7"/>
      <c r="F727" s="8">
        <f>VLOOKUP(D727,'Parâmetro - Portes e Uco'!$A$8:$C$49,3,0)</f>
        <v>431.44592399999999</v>
      </c>
      <c r="G727" s="36">
        <v>2</v>
      </c>
      <c r="H727" s="8">
        <f>VLOOKUP(G727,'Parâmetro - Portes e Uco'!$B$14:$E$41,4,0)</f>
        <v>203.1808</v>
      </c>
      <c r="I727" s="9"/>
      <c r="J727" s="16">
        <v>0</v>
      </c>
      <c r="K727" s="16"/>
      <c r="L727" s="17"/>
      <c r="M727" s="2"/>
      <c r="N727" s="8"/>
      <c r="O727" s="15">
        <v>1</v>
      </c>
      <c r="P727" s="8">
        <f>F727*30%</f>
        <v>129.43377719999998</v>
      </c>
      <c r="Q727" s="41">
        <f t="shared" si="36"/>
        <v>764.06050119999998</v>
      </c>
    </row>
    <row r="728" spans="1:17" ht="22.5">
      <c r="A728" s="1" t="s">
        <v>4760</v>
      </c>
      <c r="B728" s="1">
        <v>30313031</v>
      </c>
      <c r="C728" s="3" t="s">
        <v>521</v>
      </c>
      <c r="D728" s="4" t="s">
        <v>3687</v>
      </c>
      <c r="E728" s="7"/>
      <c r="F728" s="8">
        <f>VLOOKUP(D728,'Parâmetro - Portes e Uco'!$A$8:$C$49,3,0)</f>
        <v>678.47707200000002</v>
      </c>
      <c r="G728" s="36">
        <v>4</v>
      </c>
      <c r="H728" s="8">
        <f>VLOOKUP(G728,'Parâmetro - Portes e Uco'!$B$14:$E$41,4,0)</f>
        <v>442.14720000000005</v>
      </c>
      <c r="I728" s="9"/>
      <c r="J728" s="16">
        <v>0</v>
      </c>
      <c r="K728" s="16"/>
      <c r="L728" s="17"/>
      <c r="M728" s="2"/>
      <c r="N728" s="8"/>
      <c r="O728" s="15">
        <v>1</v>
      </c>
      <c r="P728" s="8">
        <f>F728*30%</f>
        <v>203.54312160000001</v>
      </c>
      <c r="Q728" s="41">
        <f t="shared" si="36"/>
        <v>1324.1673936</v>
      </c>
    </row>
    <row r="729" spans="1:17">
      <c r="A729" s="1" t="s">
        <v>4760</v>
      </c>
      <c r="B729" s="1">
        <v>30313040</v>
      </c>
      <c r="C729" s="3" t="s">
        <v>522</v>
      </c>
      <c r="D729" s="4" t="s">
        <v>3672</v>
      </c>
      <c r="E729" s="7"/>
      <c r="F729" s="8">
        <f>VLOOKUP(D729,'Parâmetro - Portes e Uco'!$A$8:$C$49,3,0)</f>
        <v>53.798472000000004</v>
      </c>
      <c r="G729" s="36"/>
      <c r="H729" s="15"/>
      <c r="I729" s="9"/>
      <c r="J729" s="16">
        <v>0</v>
      </c>
      <c r="K729" s="16"/>
      <c r="L729" s="17"/>
      <c r="M729" s="2"/>
      <c r="N729" s="8"/>
      <c r="O729" s="15">
        <v>0</v>
      </c>
      <c r="P729" s="15"/>
      <c r="Q729" s="41">
        <f t="shared" si="36"/>
        <v>53.798472000000004</v>
      </c>
    </row>
    <row r="730" spans="1:17" ht="22.5">
      <c r="A730" s="1" t="s">
        <v>4760</v>
      </c>
      <c r="B730" s="1">
        <v>30313058</v>
      </c>
      <c r="C730" s="3" t="s">
        <v>523</v>
      </c>
      <c r="D730" s="4" t="s">
        <v>3682</v>
      </c>
      <c r="E730" s="7"/>
      <c r="F730" s="8">
        <f>VLOOKUP(D730,'Parâmetro - Portes e Uco'!$A$8:$C$49,3,0)</f>
        <v>431.44592399999999</v>
      </c>
      <c r="G730" s="36">
        <v>4</v>
      </c>
      <c r="H730" s="8">
        <f>VLOOKUP(G730,'Parâmetro - Portes e Uco'!$B$14:$E$41,4,0)</f>
        <v>442.14720000000005</v>
      </c>
      <c r="I730" s="9"/>
      <c r="J730" s="16">
        <v>0</v>
      </c>
      <c r="K730" s="16"/>
      <c r="L730" s="17"/>
      <c r="M730" s="2"/>
      <c r="N730" s="8"/>
      <c r="O730" s="15">
        <v>1</v>
      </c>
      <c r="P730" s="8">
        <f>F730*30%</f>
        <v>129.43377719999998</v>
      </c>
      <c r="Q730" s="41">
        <f t="shared" si="36"/>
        <v>1003.0269012</v>
      </c>
    </row>
    <row r="731" spans="1:17">
      <c r="A731" s="1" t="s">
        <v>4760</v>
      </c>
      <c r="B731" s="1">
        <v>30313066</v>
      </c>
      <c r="C731" s="3" t="s">
        <v>524</v>
      </c>
      <c r="D731" s="4" t="s">
        <v>3670</v>
      </c>
      <c r="E731" s="7"/>
      <c r="F731" s="8">
        <f>VLOOKUP(D731,'Parâmetro - Portes e Uco'!$A$8:$C$49,3,0)</f>
        <v>70.914480000000012</v>
      </c>
      <c r="G731" s="36"/>
      <c r="H731" s="15"/>
      <c r="I731" s="9"/>
      <c r="J731" s="16">
        <v>0</v>
      </c>
      <c r="K731" s="16"/>
      <c r="L731" s="17"/>
      <c r="M731" s="2"/>
      <c r="N731" s="8"/>
      <c r="O731" s="15">
        <v>0</v>
      </c>
      <c r="P731" s="15"/>
      <c r="Q731" s="41">
        <f t="shared" si="36"/>
        <v>70.914480000000012</v>
      </c>
    </row>
    <row r="732" spans="1:17">
      <c r="A732" s="3"/>
      <c r="B732" s="135">
        <v>30399009</v>
      </c>
      <c r="C732" s="263" t="s">
        <v>3750</v>
      </c>
      <c r="D732" s="264"/>
      <c r="E732" s="264"/>
      <c r="F732" s="264"/>
      <c r="G732" s="264"/>
      <c r="H732" s="264"/>
      <c r="I732" s="264"/>
      <c r="J732" s="264"/>
      <c r="K732" s="264"/>
      <c r="L732" s="264"/>
      <c r="M732" s="287"/>
      <c r="N732" s="264"/>
      <c r="O732" s="264"/>
      <c r="P732" s="264"/>
      <c r="Q732" s="265"/>
    </row>
    <row r="733" spans="1:17">
      <c r="A733" s="3"/>
      <c r="B733" s="259" t="s">
        <v>4192</v>
      </c>
      <c r="C733" s="260"/>
      <c r="D733" s="260"/>
      <c r="E733" s="260"/>
      <c r="F733" s="260"/>
      <c r="G733" s="260"/>
      <c r="H733" s="260"/>
      <c r="I733" s="260"/>
      <c r="J733" s="260"/>
      <c r="K733" s="260"/>
      <c r="L733" s="260"/>
      <c r="M733" s="261"/>
      <c r="N733" s="260"/>
      <c r="O733" s="260"/>
      <c r="P733" s="260"/>
      <c r="Q733" s="262"/>
    </row>
    <row r="734" spans="1:17">
      <c r="A734" s="3"/>
      <c r="B734" s="135">
        <v>30401003</v>
      </c>
      <c r="C734" s="263" t="s">
        <v>3799</v>
      </c>
      <c r="D734" s="264"/>
      <c r="E734" s="264"/>
      <c r="F734" s="264"/>
      <c r="G734" s="264"/>
      <c r="H734" s="264"/>
      <c r="I734" s="264"/>
      <c r="J734" s="264"/>
      <c r="K734" s="264"/>
      <c r="L734" s="264"/>
      <c r="M734" s="266"/>
      <c r="N734" s="264"/>
      <c r="O734" s="264"/>
      <c r="P734" s="264"/>
      <c r="Q734" s="265"/>
    </row>
    <row r="735" spans="1:17">
      <c r="A735" s="1" t="s">
        <v>4760</v>
      </c>
      <c r="B735" s="1">
        <v>30401011</v>
      </c>
      <c r="C735" s="3" t="s">
        <v>525</v>
      </c>
      <c r="D735" s="4" t="s">
        <v>3670</v>
      </c>
      <c r="E735" s="7"/>
      <c r="F735" s="8">
        <f>VLOOKUP(D735,'Parâmetro - Portes e Uco'!$A$8:$C$49,3,0)</f>
        <v>70.914480000000012</v>
      </c>
      <c r="G735" s="36"/>
      <c r="H735" s="15"/>
      <c r="I735" s="9"/>
      <c r="J735" s="16">
        <v>0</v>
      </c>
      <c r="K735" s="16"/>
      <c r="L735" s="17"/>
      <c r="M735" s="2"/>
      <c r="N735" s="8"/>
      <c r="O735" s="15">
        <v>0</v>
      </c>
      <c r="P735" s="15"/>
      <c r="Q735" s="41">
        <f t="shared" ref="Q735:Q744" si="37">F735+H735+K735+N735+P735</f>
        <v>70.914480000000012</v>
      </c>
    </row>
    <row r="736" spans="1:17" ht="22.5">
      <c r="A736" s="1" t="s">
        <v>4760</v>
      </c>
      <c r="B736" s="1">
        <v>30401020</v>
      </c>
      <c r="C736" s="3" t="s">
        <v>526</v>
      </c>
      <c r="D736" s="4" t="s">
        <v>3704</v>
      </c>
      <c r="E736" s="7"/>
      <c r="F736" s="8">
        <f>VLOOKUP(D736,'Parâmetro - Portes e Uco'!$A$8:$C$49,3,0)</f>
        <v>1301.410656</v>
      </c>
      <c r="G736" s="36">
        <v>7</v>
      </c>
      <c r="H736" s="8">
        <f>VLOOKUP(G736,'Parâmetro - Portes e Uco'!$B$14:$E$41,4,0)</f>
        <v>1357.8812</v>
      </c>
      <c r="I736" s="9"/>
      <c r="J736" s="16">
        <v>0</v>
      </c>
      <c r="K736" s="16"/>
      <c r="L736" s="17"/>
      <c r="M736" s="2"/>
      <c r="N736" s="8"/>
      <c r="O736" s="15">
        <v>4</v>
      </c>
      <c r="P736" s="8">
        <f>(F736*30%)+(F736*20%)+(F736*20%)+(F736*20%)</f>
        <v>1171.2695904000002</v>
      </c>
      <c r="Q736" s="41">
        <f t="shared" si="37"/>
        <v>3830.5614464</v>
      </c>
    </row>
    <row r="737" spans="1:17">
      <c r="A737" s="1" t="s">
        <v>4760</v>
      </c>
      <c r="B737" s="1">
        <v>30401038</v>
      </c>
      <c r="C737" s="3" t="s">
        <v>527</v>
      </c>
      <c r="D737" s="4" t="s">
        <v>3673</v>
      </c>
      <c r="E737" s="7"/>
      <c r="F737" s="8">
        <f>VLOOKUP(D737,'Parâmetro - Portes e Uco'!$A$8:$C$49,3,0)</f>
        <v>167.84640600000003</v>
      </c>
      <c r="G737" s="36">
        <v>2</v>
      </c>
      <c r="H737" s="8">
        <f>VLOOKUP(G737,'Parâmetro - Portes e Uco'!$B$14:$E$41,4,0)</f>
        <v>203.1808</v>
      </c>
      <c r="I737" s="9"/>
      <c r="J737" s="16">
        <v>0</v>
      </c>
      <c r="K737" s="16"/>
      <c r="L737" s="17"/>
      <c r="M737" s="2"/>
      <c r="N737" s="8"/>
      <c r="O737" s="15">
        <v>2</v>
      </c>
      <c r="P737" s="8">
        <f>(F737*30%)+(F737*20%)</f>
        <v>83.923203000000015</v>
      </c>
      <c r="Q737" s="41">
        <f t="shared" si="37"/>
        <v>454.95040900000004</v>
      </c>
    </row>
    <row r="738" spans="1:17">
      <c r="A738" s="1" t="s">
        <v>4760</v>
      </c>
      <c r="B738" s="1">
        <v>30401046</v>
      </c>
      <c r="C738" s="3" t="s">
        <v>528</v>
      </c>
      <c r="D738" s="4" t="s">
        <v>3690</v>
      </c>
      <c r="E738" s="7"/>
      <c r="F738" s="8">
        <f>VLOOKUP(D738,'Parâmetro - Portes e Uco'!$A$8:$C$49,3,0)</f>
        <v>788.42236200000002</v>
      </c>
      <c r="G738" s="36">
        <v>3</v>
      </c>
      <c r="H738" s="8">
        <f>VLOOKUP(G738,'Parâmetro - Portes e Uco'!$B$14:$E$41,4,0)</f>
        <v>299.05779999999999</v>
      </c>
      <c r="I738" s="9"/>
      <c r="J738" s="16">
        <v>0</v>
      </c>
      <c r="K738" s="16"/>
      <c r="L738" s="17"/>
      <c r="M738" s="2"/>
      <c r="N738" s="8"/>
      <c r="O738" s="15">
        <v>1</v>
      </c>
      <c r="P738" s="8">
        <f>F738*30%</f>
        <v>236.52670860000001</v>
      </c>
      <c r="Q738" s="41">
        <f t="shared" si="37"/>
        <v>1324.0068706000002</v>
      </c>
    </row>
    <row r="739" spans="1:17">
      <c r="A739" s="1" t="s">
        <v>4760</v>
      </c>
      <c r="B739" s="1">
        <v>30401054</v>
      </c>
      <c r="C739" s="3" t="s">
        <v>529</v>
      </c>
      <c r="D739" s="4" t="s">
        <v>3674</v>
      </c>
      <c r="E739" s="7"/>
      <c r="F739" s="8">
        <f>VLOOKUP(D739,'Parâmetro - Portes e Uco'!$A$8:$C$49,3,0)</f>
        <v>287.23149000000001</v>
      </c>
      <c r="G739" s="36">
        <v>2</v>
      </c>
      <c r="H739" s="8">
        <f>VLOOKUP(G739,'Parâmetro - Portes e Uco'!$B$14:$E$41,4,0)</f>
        <v>203.1808</v>
      </c>
      <c r="I739" s="9"/>
      <c r="J739" s="16">
        <v>0</v>
      </c>
      <c r="K739" s="16"/>
      <c r="L739" s="17"/>
      <c r="M739" s="2"/>
      <c r="N739" s="8"/>
      <c r="O739" s="15">
        <v>1</v>
      </c>
      <c r="P739" s="8">
        <f>F739*30%</f>
        <v>86.169447000000005</v>
      </c>
      <c r="Q739" s="41">
        <f t="shared" si="37"/>
        <v>576.58173699999998</v>
      </c>
    </row>
    <row r="740" spans="1:17" ht="22.5">
      <c r="A740" s="1" t="s">
        <v>4760</v>
      </c>
      <c r="B740" s="1">
        <v>30401062</v>
      </c>
      <c r="C740" s="3" t="s">
        <v>530</v>
      </c>
      <c r="D740" s="4" t="s">
        <v>3690</v>
      </c>
      <c r="E740" s="7"/>
      <c r="F740" s="8">
        <f>VLOOKUP(D740,'Parâmetro - Portes e Uco'!$A$8:$C$49,3,0)</f>
        <v>788.42236200000002</v>
      </c>
      <c r="G740" s="36">
        <v>2</v>
      </c>
      <c r="H740" s="8">
        <f>VLOOKUP(G740,'Parâmetro - Portes e Uco'!$B$14:$E$41,4,0)</f>
        <v>203.1808</v>
      </c>
      <c r="I740" s="9"/>
      <c r="J740" s="16">
        <v>0</v>
      </c>
      <c r="K740" s="16"/>
      <c r="L740" s="17"/>
      <c r="M740" s="2"/>
      <c r="N740" s="8"/>
      <c r="O740" s="15">
        <v>1</v>
      </c>
      <c r="P740" s="8">
        <f>F740*30%</f>
        <v>236.52670860000001</v>
      </c>
      <c r="Q740" s="41">
        <f t="shared" si="37"/>
        <v>1228.1298706</v>
      </c>
    </row>
    <row r="741" spans="1:17">
      <c r="A741" s="1" t="s">
        <v>4760</v>
      </c>
      <c r="B741" s="1">
        <v>30401070</v>
      </c>
      <c r="C741" s="3" t="s">
        <v>531</v>
      </c>
      <c r="D741" s="4" t="s">
        <v>3687</v>
      </c>
      <c r="E741" s="7"/>
      <c r="F741" s="8">
        <f>VLOOKUP(D741,'Parâmetro - Portes e Uco'!$A$8:$C$49,3,0)</f>
        <v>678.47707200000002</v>
      </c>
      <c r="G741" s="36">
        <v>5</v>
      </c>
      <c r="H741" s="8">
        <f>VLOOKUP(G741,'Parâmetro - Portes e Uco'!$B$14:$E$41,4,0)</f>
        <v>683.93320000000006</v>
      </c>
      <c r="I741" s="9"/>
      <c r="J741" s="16">
        <v>0</v>
      </c>
      <c r="K741" s="16"/>
      <c r="L741" s="17"/>
      <c r="M741" s="2"/>
      <c r="N741" s="8"/>
      <c r="O741" s="15">
        <v>3</v>
      </c>
      <c r="P741" s="39">
        <f>(F741*30%)+(F741*20%)+(F741*20%)</f>
        <v>474.93395040000001</v>
      </c>
      <c r="Q741" s="41">
        <f t="shared" si="37"/>
        <v>1837.3442224</v>
      </c>
    </row>
    <row r="742" spans="1:17" ht="22.5">
      <c r="A742" s="1" t="s">
        <v>4760</v>
      </c>
      <c r="B742" s="1">
        <v>30401089</v>
      </c>
      <c r="C742" s="3" t="s">
        <v>532</v>
      </c>
      <c r="D742" s="4" t="s">
        <v>3697</v>
      </c>
      <c r="E742" s="7"/>
      <c r="F742" s="8">
        <f>VLOOKUP(D742,'Parâmetro - Portes e Uco'!$A$8:$C$49,3,0)</f>
        <v>932.61823200000003</v>
      </c>
      <c r="G742" s="36">
        <v>7</v>
      </c>
      <c r="H742" s="8">
        <f>VLOOKUP(G742,'Parâmetro - Portes e Uco'!$B$14:$E$41,4,0)</f>
        <v>1357.8812</v>
      </c>
      <c r="I742" s="9"/>
      <c r="J742" s="16">
        <v>0</v>
      </c>
      <c r="K742" s="16"/>
      <c r="L742" s="17"/>
      <c r="M742" s="2"/>
      <c r="N742" s="8"/>
      <c r="O742" s="15">
        <v>3</v>
      </c>
      <c r="P742" s="39">
        <f>(F742*30%)+(F742*20%)+(F742*20%)</f>
        <v>652.83276240000009</v>
      </c>
      <c r="Q742" s="41">
        <f t="shared" si="37"/>
        <v>2943.3321943999999</v>
      </c>
    </row>
    <row r="743" spans="1:17">
      <c r="A743" s="1" t="s">
        <v>4760</v>
      </c>
      <c r="B743" s="1">
        <v>30401097</v>
      </c>
      <c r="C743" s="3" t="s">
        <v>533</v>
      </c>
      <c r="D743" s="4" t="s">
        <v>3674</v>
      </c>
      <c r="E743" s="7"/>
      <c r="F743" s="8">
        <f>VLOOKUP(D743,'Parâmetro - Portes e Uco'!$A$8:$C$49,3,0)</f>
        <v>287.23149000000001</v>
      </c>
      <c r="G743" s="36">
        <v>3</v>
      </c>
      <c r="H743" s="8">
        <f>VLOOKUP(G743,'Parâmetro - Portes e Uco'!$B$14:$E$41,4,0)</f>
        <v>299.05779999999999</v>
      </c>
      <c r="I743" s="9"/>
      <c r="J743" s="16">
        <v>0</v>
      </c>
      <c r="K743" s="16"/>
      <c r="L743" s="17"/>
      <c r="M743" s="2"/>
      <c r="N743" s="8"/>
      <c r="O743" s="15">
        <v>2</v>
      </c>
      <c r="P743" s="8">
        <f>(F743*30%)+(F743*20%)</f>
        <v>143.615745</v>
      </c>
      <c r="Q743" s="41">
        <f t="shared" si="37"/>
        <v>729.905035</v>
      </c>
    </row>
    <row r="744" spans="1:17">
      <c r="A744" s="1" t="s">
        <v>4760</v>
      </c>
      <c r="B744" s="1">
        <v>30401100</v>
      </c>
      <c r="C744" s="3" t="s">
        <v>534</v>
      </c>
      <c r="D744" s="4" t="s">
        <v>3674</v>
      </c>
      <c r="E744" s="7"/>
      <c r="F744" s="8">
        <f>VLOOKUP(D744,'Parâmetro - Portes e Uco'!$A$8:$C$49,3,0)</f>
        <v>287.23149000000001</v>
      </c>
      <c r="G744" s="36">
        <v>1</v>
      </c>
      <c r="H744" s="8">
        <f>VLOOKUP(G744,'Parâmetro - Portes e Uco'!$B$14:$E$41,4,0)</f>
        <v>138.81760000000003</v>
      </c>
      <c r="I744" s="9"/>
      <c r="J744" s="16">
        <v>0</v>
      </c>
      <c r="K744" s="16"/>
      <c r="L744" s="17"/>
      <c r="M744" s="2"/>
      <c r="N744" s="8"/>
      <c r="O744" s="15">
        <v>1</v>
      </c>
      <c r="P744" s="8">
        <f>F744*30%</f>
        <v>86.169447000000005</v>
      </c>
      <c r="Q744" s="41">
        <f t="shared" si="37"/>
        <v>512.21853700000008</v>
      </c>
    </row>
    <row r="745" spans="1:17">
      <c r="A745" s="3"/>
      <c r="B745" s="135">
        <v>30402000</v>
      </c>
      <c r="C745" s="263" t="s">
        <v>3800</v>
      </c>
      <c r="D745" s="264"/>
      <c r="E745" s="264"/>
      <c r="F745" s="264"/>
      <c r="G745" s="264"/>
      <c r="H745" s="264"/>
      <c r="I745" s="264"/>
      <c r="J745" s="264"/>
      <c r="K745" s="264"/>
      <c r="L745" s="264"/>
      <c r="M745" s="266"/>
      <c r="N745" s="264"/>
      <c r="O745" s="264"/>
      <c r="P745" s="264"/>
      <c r="Q745" s="265"/>
    </row>
    <row r="746" spans="1:17">
      <c r="A746" s="1" t="s">
        <v>4760</v>
      </c>
      <c r="B746" s="1">
        <v>30402018</v>
      </c>
      <c r="C746" s="3" t="s">
        <v>535</v>
      </c>
      <c r="D746" s="4" t="s">
        <v>3678</v>
      </c>
      <c r="E746" s="7"/>
      <c r="F746" s="8">
        <f>VLOOKUP(D746,'Parâmetro - Portes e Uco'!$A$8:$C$49,3,0)</f>
        <v>40.348854000000003</v>
      </c>
      <c r="G746" s="36">
        <v>1</v>
      </c>
      <c r="H746" s="8">
        <f>VLOOKUP(G746,'Parâmetro - Portes e Uco'!$B$14:$E$41,4,0)</f>
        <v>138.81760000000003</v>
      </c>
      <c r="I746" s="9"/>
      <c r="J746" s="16">
        <v>0</v>
      </c>
      <c r="K746" s="16"/>
      <c r="L746" s="17"/>
      <c r="M746" s="2"/>
      <c r="N746" s="8"/>
      <c r="O746" s="15">
        <v>0</v>
      </c>
      <c r="P746" s="15"/>
      <c r="Q746" s="41">
        <f t="shared" ref="Q746:Q754" si="38">F746+H746+K746+N746+P746</f>
        <v>179.16645400000004</v>
      </c>
    </row>
    <row r="747" spans="1:17">
      <c r="A747" s="1" t="s">
        <v>4760</v>
      </c>
      <c r="B747" s="1">
        <v>30402026</v>
      </c>
      <c r="C747" s="3" t="s">
        <v>536</v>
      </c>
      <c r="D747" s="4" t="s">
        <v>3677</v>
      </c>
      <c r="E747" s="7"/>
      <c r="F747" s="8">
        <f>VLOOKUP(D747,'Parâmetro - Portes e Uco'!$A$8:$C$49,3,0)</f>
        <v>146.53493400000002</v>
      </c>
      <c r="G747" s="36">
        <v>1</v>
      </c>
      <c r="H747" s="8">
        <f>VLOOKUP(G747,'Parâmetro - Portes e Uco'!$B$14:$E$41,4,0)</f>
        <v>138.81760000000003</v>
      </c>
      <c r="I747" s="9"/>
      <c r="J747" s="16">
        <v>0</v>
      </c>
      <c r="K747" s="16"/>
      <c r="L747" s="17"/>
      <c r="M747" s="2"/>
      <c r="N747" s="8"/>
      <c r="O747" s="15">
        <v>0</v>
      </c>
      <c r="P747" s="15"/>
      <c r="Q747" s="41">
        <f t="shared" si="38"/>
        <v>285.35253400000005</v>
      </c>
    </row>
    <row r="748" spans="1:17" ht="22.5">
      <c r="A748" s="1" t="s">
        <v>4760</v>
      </c>
      <c r="B748" s="1">
        <v>30402034</v>
      </c>
      <c r="C748" s="3" t="s">
        <v>537</v>
      </c>
      <c r="D748" s="4" t="s">
        <v>3699</v>
      </c>
      <c r="E748" s="7"/>
      <c r="F748" s="8">
        <f>VLOOKUP(D748,'Parâmetro - Portes e Uco'!$A$8:$C$49,3,0)</f>
        <v>365.25598200000002</v>
      </c>
      <c r="G748" s="36">
        <v>1</v>
      </c>
      <c r="H748" s="8">
        <f>VLOOKUP(G748,'Parâmetro - Portes e Uco'!$B$14:$E$41,4,0)</f>
        <v>138.81760000000003</v>
      </c>
      <c r="I748" s="9"/>
      <c r="J748" s="16">
        <v>0</v>
      </c>
      <c r="K748" s="16"/>
      <c r="L748" s="17"/>
      <c r="M748" s="2"/>
      <c r="N748" s="8"/>
      <c r="O748" s="15">
        <v>1</v>
      </c>
      <c r="P748" s="8">
        <f>F748*30%</f>
        <v>109.5767946</v>
      </c>
      <c r="Q748" s="41">
        <f t="shared" si="38"/>
        <v>613.65037660000007</v>
      </c>
    </row>
    <row r="749" spans="1:17">
      <c r="A749" s="1" t="s">
        <v>4760</v>
      </c>
      <c r="B749" s="1">
        <v>30402042</v>
      </c>
      <c r="C749" s="3" t="s">
        <v>538</v>
      </c>
      <c r="D749" s="4" t="s">
        <v>3677</v>
      </c>
      <c r="E749" s="7"/>
      <c r="F749" s="8">
        <f>VLOOKUP(D749,'Parâmetro - Portes e Uco'!$A$8:$C$49,3,0)</f>
        <v>146.53493400000002</v>
      </c>
      <c r="G749" s="36"/>
      <c r="H749" s="15"/>
      <c r="I749" s="9"/>
      <c r="J749" s="16">
        <v>0</v>
      </c>
      <c r="K749" s="16"/>
      <c r="L749" s="17"/>
      <c r="M749" s="2"/>
      <c r="N749" s="8"/>
      <c r="O749" s="15">
        <v>0</v>
      </c>
      <c r="P749" s="15"/>
      <c r="Q749" s="41">
        <f t="shared" si="38"/>
        <v>146.53493400000002</v>
      </c>
    </row>
    <row r="750" spans="1:17" ht="22.5">
      <c r="A750" s="1" t="s">
        <v>4760</v>
      </c>
      <c r="B750" s="1">
        <v>30402050</v>
      </c>
      <c r="C750" s="3" t="s">
        <v>539</v>
      </c>
      <c r="D750" s="4" t="s">
        <v>3676</v>
      </c>
      <c r="E750" s="7"/>
      <c r="F750" s="8">
        <f>VLOOKUP(D750,'Parâmetro - Portes e Uco'!$A$8:$C$49,3,0)</f>
        <v>199.76720399999999</v>
      </c>
      <c r="G750" s="36">
        <v>1</v>
      </c>
      <c r="H750" s="8">
        <f>VLOOKUP(G750,'Parâmetro - Portes e Uco'!$B$14:$E$41,4,0)</f>
        <v>138.81760000000003</v>
      </c>
      <c r="I750" s="9"/>
      <c r="J750" s="16">
        <v>0</v>
      </c>
      <c r="K750" s="16"/>
      <c r="L750" s="17"/>
      <c r="M750" s="2"/>
      <c r="N750" s="8"/>
      <c r="O750" s="15">
        <v>0</v>
      </c>
      <c r="P750" s="15"/>
      <c r="Q750" s="41">
        <f t="shared" si="38"/>
        <v>338.58480400000002</v>
      </c>
    </row>
    <row r="751" spans="1:17">
      <c r="A751" s="1" t="s">
        <v>4760</v>
      </c>
      <c r="B751" s="1">
        <v>30402069</v>
      </c>
      <c r="C751" s="3" t="s">
        <v>540</v>
      </c>
      <c r="D751" s="4" t="s">
        <v>3695</v>
      </c>
      <c r="E751" s="7"/>
      <c r="F751" s="8">
        <f>VLOOKUP(D751,'Parâmetro - Portes e Uco'!$A$8:$C$49,3,0)</f>
        <v>609.92950200000007</v>
      </c>
      <c r="G751" s="36">
        <v>3</v>
      </c>
      <c r="H751" s="8">
        <f>VLOOKUP(G751,'Parâmetro - Portes e Uco'!$B$14:$E$41,4,0)</f>
        <v>299.05779999999999</v>
      </c>
      <c r="I751" s="9"/>
      <c r="J751" s="16">
        <v>0</v>
      </c>
      <c r="K751" s="16"/>
      <c r="L751" s="17"/>
      <c r="M751" s="2"/>
      <c r="N751" s="8"/>
      <c r="O751" s="15">
        <v>1</v>
      </c>
      <c r="P751" s="8">
        <f>F751*30%</f>
        <v>182.97885060000002</v>
      </c>
      <c r="Q751" s="41">
        <f t="shared" si="38"/>
        <v>1091.9661526</v>
      </c>
    </row>
    <row r="752" spans="1:17">
      <c r="A752" s="1" t="s">
        <v>4760</v>
      </c>
      <c r="B752" s="1">
        <v>30402077</v>
      </c>
      <c r="C752" s="3" t="s">
        <v>541</v>
      </c>
      <c r="D752" s="4" t="s">
        <v>3670</v>
      </c>
      <c r="E752" s="7"/>
      <c r="F752" s="8">
        <f>VLOOKUP(D752,'Parâmetro - Portes e Uco'!$A$8:$C$49,3,0)</f>
        <v>70.914480000000012</v>
      </c>
      <c r="G752" s="36">
        <v>1</v>
      </c>
      <c r="H752" s="8">
        <f>VLOOKUP(G752,'Parâmetro - Portes e Uco'!$B$14:$E$41,4,0)</f>
        <v>138.81760000000003</v>
      </c>
      <c r="I752" s="9"/>
      <c r="J752" s="16">
        <v>0</v>
      </c>
      <c r="K752" s="16"/>
      <c r="L752" s="17"/>
      <c r="M752" s="2"/>
      <c r="N752" s="8"/>
      <c r="O752" s="15">
        <v>0</v>
      </c>
      <c r="P752" s="15"/>
      <c r="Q752" s="41">
        <f t="shared" si="38"/>
        <v>209.73208000000005</v>
      </c>
    </row>
    <row r="753" spans="1:17" ht="22.5">
      <c r="A753" s="1" t="s">
        <v>4760</v>
      </c>
      <c r="B753" s="1">
        <v>30402085</v>
      </c>
      <c r="C753" s="3" t="s">
        <v>542</v>
      </c>
      <c r="D753" s="4" t="s">
        <v>3674</v>
      </c>
      <c r="E753" s="7"/>
      <c r="F753" s="8">
        <f>VLOOKUP(D753,'Parâmetro - Portes e Uco'!$A$8:$C$49,3,0)</f>
        <v>287.23149000000001</v>
      </c>
      <c r="G753" s="36">
        <v>1</v>
      </c>
      <c r="H753" s="8">
        <f>VLOOKUP(G753,'Parâmetro - Portes e Uco'!$B$14:$E$41,4,0)</f>
        <v>138.81760000000003</v>
      </c>
      <c r="I753" s="9"/>
      <c r="J753" s="16">
        <v>0</v>
      </c>
      <c r="K753" s="16"/>
      <c r="L753" s="17"/>
      <c r="M753" s="2"/>
      <c r="N753" s="8"/>
      <c r="O753" s="15">
        <v>1</v>
      </c>
      <c r="P753" s="8">
        <f>F753*30%</f>
        <v>86.169447000000005</v>
      </c>
      <c r="Q753" s="41">
        <f t="shared" si="38"/>
        <v>512.21853700000008</v>
      </c>
    </row>
    <row r="754" spans="1:17">
      <c r="A754" s="1" t="s">
        <v>4760</v>
      </c>
      <c r="B754" s="1">
        <v>30402093</v>
      </c>
      <c r="C754" s="3" t="s">
        <v>543</v>
      </c>
      <c r="D754" s="4" t="s">
        <v>3676</v>
      </c>
      <c r="E754" s="7"/>
      <c r="F754" s="8">
        <f>VLOOKUP(D754,'Parâmetro - Portes e Uco'!$A$8:$C$49,3,0)</f>
        <v>199.76720399999999</v>
      </c>
      <c r="G754" s="36">
        <v>1</v>
      </c>
      <c r="H754" s="8">
        <f>VLOOKUP(G754,'Parâmetro - Portes e Uco'!$B$14:$E$41,4,0)</f>
        <v>138.81760000000003</v>
      </c>
      <c r="I754" s="9"/>
      <c r="J754" s="16">
        <v>0</v>
      </c>
      <c r="K754" s="16"/>
      <c r="L754" s="17"/>
      <c r="M754" s="2"/>
      <c r="N754" s="8"/>
      <c r="O754" s="15">
        <v>0</v>
      </c>
      <c r="P754" s="15"/>
      <c r="Q754" s="41">
        <f t="shared" si="38"/>
        <v>338.58480400000002</v>
      </c>
    </row>
    <row r="755" spans="1:17">
      <c r="A755" s="3"/>
      <c r="B755" s="135">
        <v>30403006</v>
      </c>
      <c r="C755" s="263" t="s">
        <v>3801</v>
      </c>
      <c r="D755" s="264"/>
      <c r="E755" s="264"/>
      <c r="F755" s="264"/>
      <c r="G755" s="264"/>
      <c r="H755" s="264"/>
      <c r="I755" s="264"/>
      <c r="J755" s="264"/>
      <c r="K755" s="264"/>
      <c r="L755" s="264"/>
      <c r="M755" s="266"/>
      <c r="N755" s="264"/>
      <c r="O755" s="264"/>
      <c r="P755" s="264"/>
      <c r="Q755" s="265"/>
    </row>
    <row r="756" spans="1:17">
      <c r="A756" s="1" t="s">
        <v>4760</v>
      </c>
      <c r="B756" s="1">
        <v>30403014</v>
      </c>
      <c r="C756" s="3" t="s">
        <v>544</v>
      </c>
      <c r="D756" s="4" t="s">
        <v>3680</v>
      </c>
      <c r="E756" s="7"/>
      <c r="F756" s="8">
        <f>VLOOKUP(D756,'Parâmetro - Portes e Uco'!$A$8:$C$49,3,0)</f>
        <v>26.889953999999999</v>
      </c>
      <c r="G756" s="36">
        <v>1</v>
      </c>
      <c r="H756" s="8">
        <f>VLOOKUP(G756,'Parâmetro - Portes e Uco'!$B$14:$E$41,4,0)</f>
        <v>138.81760000000003</v>
      </c>
      <c r="I756" s="9"/>
      <c r="J756" s="16">
        <v>0</v>
      </c>
      <c r="K756" s="16"/>
      <c r="L756" s="17"/>
      <c r="M756" s="2"/>
      <c r="N756" s="8"/>
      <c r="O756" s="15">
        <v>0</v>
      </c>
      <c r="P756" s="15"/>
      <c r="Q756" s="41">
        <f t="shared" ref="Q756:Q770" si="39">F756+H756+K756+N756+P756</f>
        <v>165.70755400000002</v>
      </c>
    </row>
    <row r="757" spans="1:17">
      <c r="A757" s="1" t="s">
        <v>4760</v>
      </c>
      <c r="B757" s="1">
        <v>30403030</v>
      </c>
      <c r="C757" s="3" t="s">
        <v>545</v>
      </c>
      <c r="D757" s="4" t="s">
        <v>3690</v>
      </c>
      <c r="E757" s="7"/>
      <c r="F757" s="8">
        <f>VLOOKUP(D757,'Parâmetro - Portes e Uco'!$A$8:$C$49,3,0)</f>
        <v>788.42236200000002</v>
      </c>
      <c r="G757" s="36">
        <v>4</v>
      </c>
      <c r="H757" s="8">
        <f>VLOOKUP(G757,'Parâmetro - Portes e Uco'!$B$14:$E$41,4,0)</f>
        <v>442.14720000000005</v>
      </c>
      <c r="I757" s="9"/>
      <c r="J757" s="16">
        <v>0</v>
      </c>
      <c r="K757" s="16"/>
      <c r="L757" s="17"/>
      <c r="M757" s="2"/>
      <c r="N757" s="8"/>
      <c r="O757" s="15">
        <v>1</v>
      </c>
      <c r="P757" s="8">
        <f>F757*30%</f>
        <v>236.52670860000001</v>
      </c>
      <c r="Q757" s="41">
        <f t="shared" si="39"/>
        <v>1467.0962706</v>
      </c>
    </row>
    <row r="758" spans="1:17" ht="22.5">
      <c r="A758" s="1" t="s">
        <v>4760</v>
      </c>
      <c r="B758" s="1">
        <v>30403049</v>
      </c>
      <c r="C758" s="3" t="s">
        <v>546</v>
      </c>
      <c r="D758" s="4" t="s">
        <v>3697</v>
      </c>
      <c r="E758" s="7"/>
      <c r="F758" s="8">
        <f>VLOOKUP(D758,'Parâmetro - Portes e Uco'!$A$8:$C$49,3,0)</f>
        <v>932.61823200000003</v>
      </c>
      <c r="G758" s="36">
        <v>4</v>
      </c>
      <c r="H758" s="8">
        <f>VLOOKUP(G758,'Parâmetro - Portes e Uco'!$B$14:$E$41,4,0)</f>
        <v>442.14720000000005</v>
      </c>
      <c r="I758" s="9"/>
      <c r="J758" s="16">
        <v>0</v>
      </c>
      <c r="K758" s="16"/>
      <c r="L758" s="17"/>
      <c r="M758" s="2"/>
      <c r="N758" s="8"/>
      <c r="O758" s="15">
        <v>1</v>
      </c>
      <c r="P758" s="8">
        <f>F758*30%</f>
        <v>279.7854696</v>
      </c>
      <c r="Q758" s="41">
        <f t="shared" si="39"/>
        <v>1654.5509016000001</v>
      </c>
    </row>
    <row r="759" spans="1:17">
      <c r="A759" s="1" t="s">
        <v>4760</v>
      </c>
      <c r="B759" s="1">
        <v>30403057</v>
      </c>
      <c r="C759" s="3" t="s">
        <v>547</v>
      </c>
      <c r="D759" s="4" t="s">
        <v>3689</v>
      </c>
      <c r="E759" s="7"/>
      <c r="F759" s="8">
        <f>VLOOKUP(D759,'Parâmetro - Portes e Uco'!$A$8:$C$49,3,0)</f>
        <v>332.147088</v>
      </c>
      <c r="G759" s="36">
        <v>3</v>
      </c>
      <c r="H759" s="8">
        <f>VLOOKUP(G759,'Parâmetro - Portes e Uco'!$B$14:$E$41,4,0)</f>
        <v>299.05779999999999</v>
      </c>
      <c r="I759" s="9"/>
      <c r="J759" s="16">
        <v>0</v>
      </c>
      <c r="K759" s="16"/>
      <c r="L759" s="17"/>
      <c r="M759" s="2"/>
      <c r="N759" s="8"/>
      <c r="O759" s="15">
        <v>1</v>
      </c>
      <c r="P759" s="8">
        <f>F759*30%</f>
        <v>99.64412639999999</v>
      </c>
      <c r="Q759" s="41">
        <f t="shared" si="39"/>
        <v>730.84901439999999</v>
      </c>
    </row>
    <row r="760" spans="1:17">
      <c r="A760" s="1" t="s">
        <v>4760</v>
      </c>
      <c r="B760" s="1">
        <v>30403065</v>
      </c>
      <c r="C760" s="3" t="s">
        <v>548</v>
      </c>
      <c r="D760" s="4" t="s">
        <v>3692</v>
      </c>
      <c r="E760" s="7"/>
      <c r="F760" s="8">
        <f>VLOOKUP(D760,'Parâmetro - Portes e Uco'!$A$8:$C$49,3,0)</f>
        <v>1427.8964699999999</v>
      </c>
      <c r="G760" s="36">
        <v>5</v>
      </c>
      <c r="H760" s="8">
        <f>VLOOKUP(G760,'Parâmetro - Portes e Uco'!$B$14:$E$41,4,0)</f>
        <v>683.93320000000006</v>
      </c>
      <c r="I760" s="9"/>
      <c r="J760" s="16">
        <v>0</v>
      </c>
      <c r="K760" s="16"/>
      <c r="L760" s="17"/>
      <c r="M760" s="2"/>
      <c r="N760" s="8"/>
      <c r="O760" s="15">
        <v>2</v>
      </c>
      <c r="P760" s="8">
        <f>(F760*30%)+(F760*20%)</f>
        <v>713.94823499999995</v>
      </c>
      <c r="Q760" s="41">
        <f t="shared" si="39"/>
        <v>2825.7779049999999</v>
      </c>
    </row>
    <row r="761" spans="1:17">
      <c r="A761" s="1" t="s">
        <v>4760</v>
      </c>
      <c r="B761" s="1">
        <v>30403073</v>
      </c>
      <c r="C761" s="3" t="s">
        <v>549</v>
      </c>
      <c r="D761" s="4" t="s">
        <v>3691</v>
      </c>
      <c r="E761" s="7"/>
      <c r="F761" s="8">
        <f>VLOOKUP(D761,'Parâmetro - Portes e Uco'!$A$8:$C$49,3,0)</f>
        <v>721.04432400000007</v>
      </c>
      <c r="G761" s="36">
        <v>4</v>
      </c>
      <c r="H761" s="8">
        <f>VLOOKUP(G761,'Parâmetro - Portes e Uco'!$B$14:$E$41,4,0)</f>
        <v>442.14720000000005</v>
      </c>
      <c r="I761" s="9"/>
      <c r="J761" s="16">
        <v>0</v>
      </c>
      <c r="K761" s="16"/>
      <c r="L761" s="17"/>
      <c r="M761" s="2"/>
      <c r="N761" s="8"/>
      <c r="O761" s="15">
        <v>1</v>
      </c>
      <c r="P761" s="8">
        <f>F761*30%</f>
        <v>216.31329720000002</v>
      </c>
      <c r="Q761" s="41">
        <f t="shared" si="39"/>
        <v>1379.5048212000002</v>
      </c>
    </row>
    <row r="762" spans="1:17">
      <c r="A762" s="1" t="s">
        <v>4760</v>
      </c>
      <c r="B762" s="1">
        <v>30403081</v>
      </c>
      <c r="C762" s="3" t="s">
        <v>550</v>
      </c>
      <c r="D762" s="4" t="s">
        <v>3690</v>
      </c>
      <c r="E762" s="7"/>
      <c r="F762" s="8">
        <f>VLOOKUP(D762,'Parâmetro - Portes e Uco'!$A$8:$C$49,3,0)</f>
        <v>788.42236200000002</v>
      </c>
      <c r="G762" s="36">
        <v>4</v>
      </c>
      <c r="H762" s="8">
        <f>VLOOKUP(G762,'Parâmetro - Portes e Uco'!$B$14:$E$41,4,0)</f>
        <v>442.14720000000005</v>
      </c>
      <c r="I762" s="9"/>
      <c r="J762" s="16">
        <v>0</v>
      </c>
      <c r="K762" s="16"/>
      <c r="L762" s="17"/>
      <c r="M762" s="2"/>
      <c r="N762" s="8"/>
      <c r="O762" s="15">
        <v>1</v>
      </c>
      <c r="P762" s="8">
        <f>F762*30%</f>
        <v>236.52670860000001</v>
      </c>
      <c r="Q762" s="41">
        <f t="shared" si="39"/>
        <v>1467.0962706</v>
      </c>
    </row>
    <row r="763" spans="1:17">
      <c r="A763" s="1" t="s">
        <v>4760</v>
      </c>
      <c r="B763" s="1">
        <v>30403090</v>
      </c>
      <c r="C763" s="3" t="s">
        <v>551</v>
      </c>
      <c r="D763" s="4" t="s">
        <v>3697</v>
      </c>
      <c r="E763" s="7"/>
      <c r="F763" s="8">
        <f>VLOOKUP(D763,'Parâmetro - Portes e Uco'!$A$8:$C$49,3,0)</f>
        <v>932.61823200000003</v>
      </c>
      <c r="G763" s="36">
        <v>4</v>
      </c>
      <c r="H763" s="8">
        <f>VLOOKUP(G763,'Parâmetro - Portes e Uco'!$B$14:$E$41,4,0)</f>
        <v>442.14720000000005</v>
      </c>
      <c r="I763" s="9"/>
      <c r="J763" s="16">
        <v>0</v>
      </c>
      <c r="K763" s="16"/>
      <c r="L763" s="17"/>
      <c r="M763" s="2"/>
      <c r="N763" s="8"/>
      <c r="O763" s="15">
        <v>2</v>
      </c>
      <c r="P763" s="8">
        <f>(F763*30%)+(F763*20%)</f>
        <v>466.30911600000002</v>
      </c>
      <c r="Q763" s="41">
        <f t="shared" si="39"/>
        <v>1841.074548</v>
      </c>
    </row>
    <row r="764" spans="1:17" ht="22.5">
      <c r="A764" s="1" t="s">
        <v>4760</v>
      </c>
      <c r="B764" s="1">
        <v>30403103</v>
      </c>
      <c r="C764" s="3" t="s">
        <v>552</v>
      </c>
      <c r="D764" s="4" t="s">
        <v>3672</v>
      </c>
      <c r="E764" s="7"/>
      <c r="F764" s="8">
        <f>VLOOKUP(D764,'Parâmetro - Portes e Uco'!$A$8:$C$49,3,0)</f>
        <v>53.798472000000004</v>
      </c>
      <c r="G764" s="36"/>
      <c r="H764" s="15"/>
      <c r="I764" s="9"/>
      <c r="J764" s="16">
        <v>0</v>
      </c>
      <c r="K764" s="16"/>
      <c r="L764" s="17"/>
      <c r="M764" s="2"/>
      <c r="N764" s="8"/>
      <c r="O764" s="15">
        <v>0</v>
      </c>
      <c r="P764" s="15"/>
      <c r="Q764" s="41">
        <f t="shared" si="39"/>
        <v>53.798472000000004</v>
      </c>
    </row>
    <row r="765" spans="1:17">
      <c r="A765" s="1" t="s">
        <v>4760</v>
      </c>
      <c r="B765" s="1">
        <v>30403111</v>
      </c>
      <c r="C765" s="3" t="s">
        <v>554</v>
      </c>
      <c r="D765" s="4" t="s">
        <v>3700</v>
      </c>
      <c r="E765" s="7"/>
      <c r="F765" s="8">
        <f>VLOOKUP(D765,'Parâmetro - Portes e Uco'!$A$8:$C$49,3,0)</f>
        <v>1121.7389820000001</v>
      </c>
      <c r="G765" s="36">
        <v>5</v>
      </c>
      <c r="H765" s="8">
        <f>VLOOKUP(G765,'Parâmetro - Portes e Uco'!$B$14:$E$41,4,0)</f>
        <v>683.93320000000006</v>
      </c>
      <c r="I765" s="9"/>
      <c r="J765" s="16">
        <v>0</v>
      </c>
      <c r="K765" s="16"/>
      <c r="L765" s="17"/>
      <c r="M765" s="2"/>
      <c r="N765" s="8"/>
      <c r="O765" s="15">
        <v>2</v>
      </c>
      <c r="P765" s="8">
        <f>(F765*30%)+(F765*20%)</f>
        <v>560.86949100000004</v>
      </c>
      <c r="Q765" s="41">
        <f t="shared" si="39"/>
        <v>2366.5416730000002</v>
      </c>
    </row>
    <row r="766" spans="1:17">
      <c r="A766" s="1" t="s">
        <v>4760</v>
      </c>
      <c r="B766" s="1">
        <v>30403120</v>
      </c>
      <c r="C766" s="3" t="s">
        <v>555</v>
      </c>
      <c r="D766" s="4" t="s">
        <v>3690</v>
      </c>
      <c r="E766" s="7"/>
      <c r="F766" s="8">
        <f>VLOOKUP(D766,'Parâmetro - Portes e Uco'!$A$8:$C$49,3,0)</f>
        <v>788.42236200000002</v>
      </c>
      <c r="G766" s="36">
        <v>4</v>
      </c>
      <c r="H766" s="8">
        <f>VLOOKUP(G766,'Parâmetro - Portes e Uco'!$B$14:$E$41,4,0)</f>
        <v>442.14720000000005</v>
      </c>
      <c r="I766" s="9"/>
      <c r="J766" s="16">
        <v>0</v>
      </c>
      <c r="K766" s="16"/>
      <c r="L766" s="17"/>
      <c r="M766" s="2"/>
      <c r="N766" s="8"/>
      <c r="O766" s="15">
        <v>1</v>
      </c>
      <c r="P766" s="8">
        <f>F766*30%</f>
        <v>236.52670860000001</v>
      </c>
      <c r="Q766" s="41">
        <f t="shared" si="39"/>
        <v>1467.0962706</v>
      </c>
    </row>
    <row r="767" spans="1:17">
      <c r="A767" s="1" t="s">
        <v>4760</v>
      </c>
      <c r="B767" s="1">
        <v>30403138</v>
      </c>
      <c r="C767" s="3" t="s">
        <v>556</v>
      </c>
      <c r="D767" s="4" t="s">
        <v>3687</v>
      </c>
      <c r="E767" s="7"/>
      <c r="F767" s="8">
        <f>VLOOKUP(D767,'Parâmetro - Portes e Uco'!$A$8:$C$49,3,0)</f>
        <v>678.47707200000002</v>
      </c>
      <c r="G767" s="36">
        <v>3</v>
      </c>
      <c r="H767" s="8">
        <f>VLOOKUP(G767,'Parâmetro - Portes e Uco'!$B$14:$E$41,4,0)</f>
        <v>299.05779999999999</v>
      </c>
      <c r="I767" s="9"/>
      <c r="J767" s="16">
        <v>0</v>
      </c>
      <c r="K767" s="16"/>
      <c r="L767" s="17"/>
      <c r="M767" s="2"/>
      <c r="N767" s="8"/>
      <c r="O767" s="15">
        <v>1</v>
      </c>
      <c r="P767" s="8">
        <f>F767*30%</f>
        <v>203.54312160000001</v>
      </c>
      <c r="Q767" s="41">
        <f t="shared" si="39"/>
        <v>1181.0779935999999</v>
      </c>
    </row>
    <row r="768" spans="1:17">
      <c r="A768" s="1" t="s">
        <v>4760</v>
      </c>
      <c r="B768" s="1">
        <v>30403146</v>
      </c>
      <c r="C768" s="3" t="s">
        <v>557</v>
      </c>
      <c r="D768" s="4" t="s">
        <v>3676</v>
      </c>
      <c r="E768" s="7"/>
      <c r="F768" s="8">
        <f>VLOOKUP(D768,'Parâmetro - Portes e Uco'!$A$8:$C$49,3,0)</f>
        <v>199.76720399999999</v>
      </c>
      <c r="G768" s="36">
        <v>2</v>
      </c>
      <c r="H768" s="8">
        <f>VLOOKUP(G768,'Parâmetro - Portes e Uco'!$B$14:$E$41,4,0)</f>
        <v>203.1808</v>
      </c>
      <c r="I768" s="9"/>
      <c r="J768" s="16">
        <v>0</v>
      </c>
      <c r="K768" s="16"/>
      <c r="L768" s="17"/>
      <c r="M768" s="2"/>
      <c r="N768" s="8"/>
      <c r="O768" s="15">
        <v>0</v>
      </c>
      <c r="P768" s="15"/>
      <c r="Q768" s="41">
        <f t="shared" si="39"/>
        <v>402.94800399999997</v>
      </c>
    </row>
    <row r="769" spans="1:17">
      <c r="A769" s="1" t="s">
        <v>4760</v>
      </c>
      <c r="B769" s="1">
        <v>30403154</v>
      </c>
      <c r="C769" s="3" t="s">
        <v>558</v>
      </c>
      <c r="D769" s="4" t="s">
        <v>3703</v>
      </c>
      <c r="E769" s="7"/>
      <c r="F769" s="8">
        <f>VLOOKUP(D769,'Parâmetro - Portes e Uco'!$A$8:$C$49,3,0)</f>
        <v>399.525126</v>
      </c>
      <c r="G769" s="36">
        <v>2</v>
      </c>
      <c r="H769" s="8">
        <f>VLOOKUP(G769,'Parâmetro - Portes e Uco'!$B$14:$E$41,4,0)</f>
        <v>203.1808</v>
      </c>
      <c r="I769" s="9"/>
      <c r="J769" s="16">
        <v>0</v>
      </c>
      <c r="K769" s="16"/>
      <c r="L769" s="17"/>
      <c r="M769" s="2"/>
      <c r="N769" s="8"/>
      <c r="O769" s="15">
        <v>0</v>
      </c>
      <c r="P769" s="15"/>
      <c r="Q769" s="41">
        <f t="shared" si="39"/>
        <v>602.70592599999998</v>
      </c>
    </row>
    <row r="770" spans="1:17" ht="22.5">
      <c r="A770" s="1" t="s">
        <v>4760</v>
      </c>
      <c r="B770" s="1">
        <v>30403162</v>
      </c>
      <c r="C770" s="3" t="s">
        <v>553</v>
      </c>
      <c r="D770" s="4" t="s">
        <v>3676</v>
      </c>
      <c r="E770" s="7"/>
      <c r="F770" s="8">
        <f>VLOOKUP(D770,'Parâmetro - Portes e Uco'!$A$8:$C$49,3,0)</f>
        <v>199.76720399999999</v>
      </c>
      <c r="G770" s="36">
        <v>1</v>
      </c>
      <c r="H770" s="8">
        <f>VLOOKUP(G770,'Parâmetro - Portes e Uco'!$B$14:$E$41,4,0)</f>
        <v>138.81760000000003</v>
      </c>
      <c r="I770" s="9"/>
      <c r="J770" s="16">
        <v>0</v>
      </c>
      <c r="K770" s="16"/>
      <c r="L770" s="17"/>
      <c r="M770" s="2"/>
      <c r="N770" s="8"/>
      <c r="O770" s="15">
        <v>0</v>
      </c>
      <c r="P770" s="15"/>
      <c r="Q770" s="41">
        <f t="shared" si="39"/>
        <v>338.58480400000002</v>
      </c>
    </row>
    <row r="771" spans="1:17">
      <c r="A771" s="3"/>
      <c r="B771" s="135">
        <v>30404002</v>
      </c>
      <c r="C771" s="263" t="s">
        <v>3802</v>
      </c>
      <c r="D771" s="264"/>
      <c r="E771" s="264"/>
      <c r="F771" s="264"/>
      <c r="G771" s="264"/>
      <c r="H771" s="264"/>
      <c r="I771" s="264"/>
      <c r="J771" s="264"/>
      <c r="K771" s="264"/>
      <c r="L771" s="264"/>
      <c r="M771" s="266"/>
      <c r="N771" s="264"/>
      <c r="O771" s="264"/>
      <c r="P771" s="264"/>
      <c r="Q771" s="265"/>
    </row>
    <row r="772" spans="1:17" ht="22.5">
      <c r="A772" s="1" t="s">
        <v>4760</v>
      </c>
      <c r="B772" s="1">
        <v>30404010</v>
      </c>
      <c r="C772" s="3" t="s">
        <v>559</v>
      </c>
      <c r="D772" s="4" t="s">
        <v>3696</v>
      </c>
      <c r="E772" s="7"/>
      <c r="F772" s="8">
        <f>VLOOKUP(D772,'Parâmetro - Portes e Uco'!$A$8:$C$49,3,0)</f>
        <v>1010.6334419999999</v>
      </c>
      <c r="G772" s="36">
        <v>4</v>
      </c>
      <c r="H772" s="8">
        <f>VLOOKUP(G772,'Parâmetro - Portes e Uco'!$B$14:$E$41,4,0)</f>
        <v>442.14720000000005</v>
      </c>
      <c r="I772" s="9"/>
      <c r="J772" s="16">
        <v>0</v>
      </c>
      <c r="K772" s="16"/>
      <c r="L772" s="17"/>
      <c r="M772" s="2"/>
      <c r="N772" s="8"/>
      <c r="O772" s="15">
        <v>2</v>
      </c>
      <c r="P772" s="8">
        <f t="shared" ref="P772:P777" si="40">(F772*30%)+(F772*20%)</f>
        <v>505.31672100000003</v>
      </c>
      <c r="Q772" s="41">
        <f t="shared" ref="Q772:Q782" si="41">F772+H772+K772+N772+P772</f>
        <v>1958.0973629999999</v>
      </c>
    </row>
    <row r="773" spans="1:17" ht="22.5">
      <c r="A773" s="1" t="s">
        <v>4760</v>
      </c>
      <c r="B773" s="1">
        <v>30404029</v>
      </c>
      <c r="C773" s="3" t="s">
        <v>560</v>
      </c>
      <c r="D773" s="4" t="s">
        <v>3698</v>
      </c>
      <c r="E773" s="7"/>
      <c r="F773" s="8">
        <f>VLOOKUP(D773,'Parâmetro - Portes e Uco'!$A$8:$C$49,3,0)</f>
        <v>1186.7593919999999</v>
      </c>
      <c r="G773" s="36">
        <v>4</v>
      </c>
      <c r="H773" s="8">
        <f>VLOOKUP(G773,'Parâmetro - Portes e Uco'!$B$14:$E$41,4,0)</f>
        <v>442.14720000000005</v>
      </c>
      <c r="I773" s="9"/>
      <c r="J773" s="16">
        <v>0</v>
      </c>
      <c r="K773" s="16"/>
      <c r="L773" s="17"/>
      <c r="M773" s="2"/>
      <c r="N773" s="8"/>
      <c r="O773" s="15">
        <v>2</v>
      </c>
      <c r="P773" s="8">
        <f t="shared" si="40"/>
        <v>593.37969599999997</v>
      </c>
      <c r="Q773" s="41">
        <f t="shared" si="41"/>
        <v>2222.2862880000002</v>
      </c>
    </row>
    <row r="774" spans="1:17" ht="22.5">
      <c r="A774" s="1" t="s">
        <v>4760</v>
      </c>
      <c r="B774" s="1">
        <v>30404037</v>
      </c>
      <c r="C774" s="3" t="s">
        <v>561</v>
      </c>
      <c r="D774" s="4" t="s">
        <v>3704</v>
      </c>
      <c r="E774" s="7"/>
      <c r="F774" s="8">
        <f>VLOOKUP(D774,'Parâmetro - Portes e Uco'!$A$8:$C$49,3,0)</f>
        <v>1301.410656</v>
      </c>
      <c r="G774" s="36">
        <v>5</v>
      </c>
      <c r="H774" s="8">
        <f>VLOOKUP(G774,'Parâmetro - Portes e Uco'!$B$14:$E$41,4,0)</f>
        <v>683.93320000000006</v>
      </c>
      <c r="I774" s="9"/>
      <c r="J774" s="16">
        <v>0</v>
      </c>
      <c r="K774" s="16"/>
      <c r="L774" s="17"/>
      <c r="M774" s="2"/>
      <c r="N774" s="8"/>
      <c r="O774" s="15">
        <v>2</v>
      </c>
      <c r="P774" s="8">
        <f t="shared" si="40"/>
        <v>650.70532800000001</v>
      </c>
      <c r="Q774" s="41">
        <f t="shared" si="41"/>
        <v>2636.049184</v>
      </c>
    </row>
    <row r="775" spans="1:17">
      <c r="A775" s="1" t="s">
        <v>4760</v>
      </c>
      <c r="B775" s="1">
        <v>30404045</v>
      </c>
      <c r="C775" s="3" t="s">
        <v>562</v>
      </c>
      <c r="D775" s="4" t="s">
        <v>3698</v>
      </c>
      <c r="E775" s="7"/>
      <c r="F775" s="8">
        <f>VLOOKUP(D775,'Parâmetro - Portes e Uco'!$A$8:$C$49,3,0)</f>
        <v>1186.7593919999999</v>
      </c>
      <c r="G775" s="36">
        <v>5</v>
      </c>
      <c r="H775" s="8">
        <f>VLOOKUP(G775,'Parâmetro - Portes e Uco'!$B$14:$E$41,4,0)</f>
        <v>683.93320000000006</v>
      </c>
      <c r="I775" s="9"/>
      <c r="J775" s="16">
        <v>0</v>
      </c>
      <c r="K775" s="16"/>
      <c r="L775" s="17"/>
      <c r="M775" s="2"/>
      <c r="N775" s="8"/>
      <c r="O775" s="15">
        <v>2</v>
      </c>
      <c r="P775" s="8">
        <f t="shared" si="40"/>
        <v>593.37969599999997</v>
      </c>
      <c r="Q775" s="41">
        <f t="shared" si="41"/>
        <v>2464.0722879999998</v>
      </c>
    </row>
    <row r="776" spans="1:17" ht="22.5">
      <c r="A776" s="1" t="s">
        <v>4760</v>
      </c>
      <c r="B776" s="1">
        <v>30404053</v>
      </c>
      <c r="C776" s="3" t="s">
        <v>563</v>
      </c>
      <c r="D776" s="4" t="s">
        <v>3704</v>
      </c>
      <c r="E776" s="7"/>
      <c r="F776" s="8">
        <f>VLOOKUP(D776,'Parâmetro - Portes e Uco'!$A$8:$C$49,3,0)</f>
        <v>1301.410656</v>
      </c>
      <c r="G776" s="36">
        <v>6</v>
      </c>
      <c r="H776" s="8">
        <f>VLOOKUP(G776,'Parâmetro - Portes e Uco'!$B$14:$E$41,4,0)</f>
        <v>954.3922</v>
      </c>
      <c r="I776" s="9"/>
      <c r="J776" s="16">
        <v>0</v>
      </c>
      <c r="K776" s="16"/>
      <c r="L776" s="17"/>
      <c r="M776" s="2"/>
      <c r="N776" s="8"/>
      <c r="O776" s="15">
        <v>2</v>
      </c>
      <c r="P776" s="8">
        <f t="shared" si="40"/>
        <v>650.70532800000001</v>
      </c>
      <c r="Q776" s="41">
        <f t="shared" si="41"/>
        <v>2906.5081840000003</v>
      </c>
    </row>
    <row r="777" spans="1:17">
      <c r="A777" s="1" t="s">
        <v>4760</v>
      </c>
      <c r="B777" s="1">
        <v>30404061</v>
      </c>
      <c r="C777" s="3" t="s">
        <v>564</v>
      </c>
      <c r="D777" s="4" t="s">
        <v>3698</v>
      </c>
      <c r="E777" s="7"/>
      <c r="F777" s="8">
        <f>VLOOKUP(D777,'Parâmetro - Portes e Uco'!$A$8:$C$49,3,0)</f>
        <v>1186.7593919999999</v>
      </c>
      <c r="G777" s="36">
        <v>6</v>
      </c>
      <c r="H777" s="8">
        <f>VLOOKUP(G777,'Parâmetro - Portes e Uco'!$B$14:$E$41,4,0)</f>
        <v>954.3922</v>
      </c>
      <c r="I777" s="9"/>
      <c r="J777" s="16">
        <v>0</v>
      </c>
      <c r="K777" s="16"/>
      <c r="L777" s="17"/>
      <c r="M777" s="2"/>
      <c r="N777" s="8"/>
      <c r="O777" s="15">
        <v>2</v>
      </c>
      <c r="P777" s="8">
        <f t="shared" si="40"/>
        <v>593.37969599999997</v>
      </c>
      <c r="Q777" s="41">
        <f t="shared" si="41"/>
        <v>2734.5312880000001</v>
      </c>
    </row>
    <row r="778" spans="1:17">
      <c r="A778" s="1" t="s">
        <v>4760</v>
      </c>
      <c r="B778" s="1">
        <v>30404088</v>
      </c>
      <c r="C778" s="3" t="s">
        <v>565</v>
      </c>
      <c r="D778" s="4" t="s">
        <v>3698</v>
      </c>
      <c r="E778" s="7"/>
      <c r="F778" s="8">
        <f>VLOOKUP(D778,'Parâmetro - Portes e Uco'!$A$8:$C$49,3,0)</f>
        <v>1186.7593919999999</v>
      </c>
      <c r="G778" s="36">
        <v>4</v>
      </c>
      <c r="H778" s="8">
        <f>VLOOKUP(G778,'Parâmetro - Portes e Uco'!$B$14:$E$41,4,0)</f>
        <v>442.14720000000005</v>
      </c>
      <c r="I778" s="9"/>
      <c r="J778" s="16">
        <v>0</v>
      </c>
      <c r="K778" s="16"/>
      <c r="L778" s="17"/>
      <c r="M778" s="2"/>
      <c r="N778" s="8"/>
      <c r="O778" s="15">
        <v>1</v>
      </c>
      <c r="P778" s="8">
        <f>F778*30%</f>
        <v>356.02781759999999</v>
      </c>
      <c r="Q778" s="41">
        <f t="shared" si="41"/>
        <v>1984.9344096</v>
      </c>
    </row>
    <row r="779" spans="1:17">
      <c r="A779" s="1" t="s">
        <v>4760</v>
      </c>
      <c r="B779" s="1">
        <v>30404096</v>
      </c>
      <c r="C779" s="3" t="s">
        <v>566</v>
      </c>
      <c r="D779" s="4" t="s">
        <v>3698</v>
      </c>
      <c r="E779" s="7"/>
      <c r="F779" s="8">
        <f>VLOOKUP(D779,'Parâmetro - Portes e Uco'!$A$8:$C$49,3,0)</f>
        <v>1186.7593919999999</v>
      </c>
      <c r="G779" s="36">
        <v>6</v>
      </c>
      <c r="H779" s="8">
        <f>VLOOKUP(G779,'Parâmetro - Portes e Uco'!$B$14:$E$41,4,0)</f>
        <v>954.3922</v>
      </c>
      <c r="I779" s="9"/>
      <c r="J779" s="16">
        <v>0</v>
      </c>
      <c r="K779" s="16"/>
      <c r="L779" s="17"/>
      <c r="M779" s="2"/>
      <c r="N779" s="8"/>
      <c r="O779" s="15">
        <v>2</v>
      </c>
      <c r="P779" s="8">
        <f>(F779*30%)+(F779*20%)</f>
        <v>593.37969599999997</v>
      </c>
      <c r="Q779" s="41">
        <f t="shared" si="41"/>
        <v>2734.5312880000001</v>
      </c>
    </row>
    <row r="780" spans="1:17">
      <c r="A780" s="1" t="s">
        <v>4760</v>
      </c>
      <c r="B780" s="1">
        <v>30404100</v>
      </c>
      <c r="C780" s="3" t="s">
        <v>567</v>
      </c>
      <c r="D780" s="4" t="s">
        <v>3704</v>
      </c>
      <c r="E780" s="7"/>
      <c r="F780" s="8">
        <f>VLOOKUP(D780,'Parâmetro - Portes e Uco'!$A$8:$C$49,3,0)</f>
        <v>1301.410656</v>
      </c>
      <c r="G780" s="36">
        <v>4</v>
      </c>
      <c r="H780" s="8">
        <f>VLOOKUP(G780,'Parâmetro - Portes e Uco'!$B$14:$E$41,4,0)</f>
        <v>442.14720000000005</v>
      </c>
      <c r="I780" s="9"/>
      <c r="J780" s="16">
        <v>0</v>
      </c>
      <c r="K780" s="16"/>
      <c r="L780" s="17"/>
      <c r="M780" s="2"/>
      <c r="N780" s="8"/>
      <c r="O780" s="15">
        <v>2</v>
      </c>
      <c r="P780" s="8">
        <f>(F780*30%)+(F780*20%)</f>
        <v>650.70532800000001</v>
      </c>
      <c r="Q780" s="41">
        <f t="shared" si="41"/>
        <v>2394.2631840000004</v>
      </c>
    </row>
    <row r="781" spans="1:17">
      <c r="A781" s="1" t="s">
        <v>4760</v>
      </c>
      <c r="B781" s="1">
        <v>30404126</v>
      </c>
      <c r="C781" s="3" t="s">
        <v>568</v>
      </c>
      <c r="D781" s="4" t="s">
        <v>3704</v>
      </c>
      <c r="E781" s="7"/>
      <c r="F781" s="8">
        <f>VLOOKUP(D781,'Parâmetro - Portes e Uco'!$A$8:$C$49,3,0)</f>
        <v>1301.410656</v>
      </c>
      <c r="G781" s="36">
        <v>6</v>
      </c>
      <c r="H781" s="8">
        <f>VLOOKUP(G781,'Parâmetro - Portes e Uco'!$B$14:$E$41,4,0)</f>
        <v>954.3922</v>
      </c>
      <c r="I781" s="9"/>
      <c r="J781" s="16">
        <v>0</v>
      </c>
      <c r="K781" s="16"/>
      <c r="L781" s="17"/>
      <c r="M781" s="2"/>
      <c r="N781" s="8"/>
      <c r="O781" s="15">
        <v>3</v>
      </c>
      <c r="P781" s="39">
        <f>(F781*30%)+(F781*20%)+(F781*20%)</f>
        <v>910.9874592000001</v>
      </c>
      <c r="Q781" s="41">
        <f t="shared" si="41"/>
        <v>3166.7903152000004</v>
      </c>
    </row>
    <row r="782" spans="1:17" ht="22.5">
      <c r="A782" s="1" t="s">
        <v>4760</v>
      </c>
      <c r="B782" s="1">
        <v>30404134</v>
      </c>
      <c r="C782" s="3" t="s">
        <v>569</v>
      </c>
      <c r="D782" s="4" t="s">
        <v>3704</v>
      </c>
      <c r="E782" s="7"/>
      <c r="F782" s="8">
        <f>VLOOKUP(D782,'Parâmetro - Portes e Uco'!$A$8:$C$49,3,0)</f>
        <v>1301.410656</v>
      </c>
      <c r="G782" s="36">
        <v>6</v>
      </c>
      <c r="H782" s="8">
        <f>VLOOKUP(G782,'Parâmetro - Portes e Uco'!$B$14:$E$41,4,0)</f>
        <v>954.3922</v>
      </c>
      <c r="I782" s="9"/>
      <c r="J782" s="16">
        <v>0</v>
      </c>
      <c r="K782" s="16"/>
      <c r="L782" s="17"/>
      <c r="M782" s="2"/>
      <c r="N782" s="8"/>
      <c r="O782" s="15">
        <v>2</v>
      </c>
      <c r="P782" s="8">
        <f>(F782*30%)+(F782*20%)</f>
        <v>650.70532800000001</v>
      </c>
      <c r="Q782" s="41">
        <f t="shared" si="41"/>
        <v>2906.5081840000003</v>
      </c>
    </row>
    <row r="783" spans="1:17">
      <c r="A783" s="3"/>
      <c r="B783" s="135">
        <v>30501008</v>
      </c>
      <c r="C783" s="263" t="s">
        <v>3803</v>
      </c>
      <c r="D783" s="264"/>
      <c r="E783" s="264"/>
      <c r="F783" s="264"/>
      <c r="G783" s="264"/>
      <c r="H783" s="264"/>
      <c r="I783" s="264"/>
      <c r="J783" s="264"/>
      <c r="K783" s="264"/>
      <c r="L783" s="264"/>
      <c r="M783" s="266"/>
      <c r="N783" s="264"/>
      <c r="O783" s="264"/>
      <c r="P783" s="264"/>
      <c r="Q783" s="265"/>
    </row>
    <row r="784" spans="1:17">
      <c r="A784" s="1" t="s">
        <v>4760</v>
      </c>
      <c r="B784" s="1">
        <v>30501016</v>
      </c>
      <c r="C784" s="3" t="s">
        <v>570</v>
      </c>
      <c r="D784" s="4" t="s">
        <v>3677</v>
      </c>
      <c r="E784" s="7"/>
      <c r="F784" s="8">
        <f>VLOOKUP(D784,'Parâmetro - Portes e Uco'!$A$8:$C$49,3,0)</f>
        <v>146.53493400000002</v>
      </c>
      <c r="G784" s="36">
        <v>2</v>
      </c>
      <c r="H784" s="8">
        <f>VLOOKUP(G784,'Parâmetro - Portes e Uco'!$B$14:$E$41,4,0)</f>
        <v>203.1808</v>
      </c>
      <c r="I784" s="9"/>
      <c r="J784" s="16">
        <v>0</v>
      </c>
      <c r="K784" s="16"/>
      <c r="L784" s="17"/>
      <c r="M784" s="2"/>
      <c r="N784" s="8"/>
      <c r="O784" s="15">
        <v>0</v>
      </c>
      <c r="P784" s="15"/>
      <c r="Q784" s="41">
        <f t="shared" ref="Q784:Q829" si="42">F784+H784+K784+N784+P784</f>
        <v>349.715734</v>
      </c>
    </row>
    <row r="785" spans="1:17" ht="22.5">
      <c r="A785" s="1" t="s">
        <v>4760</v>
      </c>
      <c r="B785" s="1">
        <v>30501024</v>
      </c>
      <c r="C785" s="3" t="s">
        <v>571</v>
      </c>
      <c r="D785" s="4" t="s">
        <v>3676</v>
      </c>
      <c r="E785" s="7"/>
      <c r="F785" s="8">
        <f>VLOOKUP(D785,'Parâmetro - Portes e Uco'!$A$8:$C$49,3,0)</f>
        <v>199.76720399999999</v>
      </c>
      <c r="G785" s="36">
        <v>3</v>
      </c>
      <c r="H785" s="8">
        <f>VLOOKUP(G785,'Parâmetro - Portes e Uco'!$B$14:$E$41,4,0)</f>
        <v>299.05779999999999</v>
      </c>
      <c r="I785" s="9"/>
      <c r="J785" s="16">
        <v>0</v>
      </c>
      <c r="K785" s="16"/>
      <c r="L785" s="17"/>
      <c r="M785" s="2"/>
      <c r="N785" s="8"/>
      <c r="O785" s="15">
        <v>1</v>
      </c>
      <c r="P785" s="8">
        <f>F785*30%</f>
        <v>59.930161199999993</v>
      </c>
      <c r="Q785" s="41">
        <f t="shared" si="42"/>
        <v>558.75516519999996</v>
      </c>
    </row>
    <row r="786" spans="1:17">
      <c r="A786" s="1" t="s">
        <v>4760</v>
      </c>
      <c r="B786" s="1">
        <v>30501040</v>
      </c>
      <c r="C786" s="3" t="s">
        <v>572</v>
      </c>
      <c r="D786" s="4" t="s">
        <v>3685</v>
      </c>
      <c r="E786" s="7"/>
      <c r="F786" s="8">
        <f>VLOOKUP(D786,'Parâmetro - Portes e Uco'!$A$8:$C$49,3,0)</f>
        <v>564.99534000000006</v>
      </c>
      <c r="G786" s="36">
        <v>3</v>
      </c>
      <c r="H786" s="8">
        <f>VLOOKUP(G786,'Parâmetro - Portes e Uco'!$B$14:$E$41,4,0)</f>
        <v>299.05779999999999</v>
      </c>
      <c r="I786" s="9"/>
      <c r="J786" s="16">
        <v>0</v>
      </c>
      <c r="K786" s="16"/>
      <c r="L786" s="17"/>
      <c r="M786" s="2"/>
      <c r="N786" s="8"/>
      <c r="O786" s="15">
        <v>1</v>
      </c>
      <c r="P786" s="8">
        <f>F786*30%</f>
        <v>169.49860200000001</v>
      </c>
      <c r="Q786" s="41">
        <f t="shared" si="42"/>
        <v>1033.5517420000001</v>
      </c>
    </row>
    <row r="787" spans="1:17">
      <c r="A787" s="1" t="s">
        <v>4760</v>
      </c>
      <c r="B787" s="1">
        <v>30501059</v>
      </c>
      <c r="C787" s="3" t="s">
        <v>573</v>
      </c>
      <c r="D787" s="4" t="s">
        <v>3670</v>
      </c>
      <c r="E787" s="7"/>
      <c r="F787" s="8">
        <f>VLOOKUP(D787,'Parâmetro - Portes e Uco'!$A$8:$C$49,3,0)</f>
        <v>70.914480000000012</v>
      </c>
      <c r="G787" s="36">
        <v>1</v>
      </c>
      <c r="H787" s="8">
        <f>VLOOKUP(G787,'Parâmetro - Portes e Uco'!$B$14:$E$41,4,0)</f>
        <v>138.81760000000003</v>
      </c>
      <c r="I787" s="9"/>
      <c r="J787" s="16">
        <v>0</v>
      </c>
      <c r="K787" s="16"/>
      <c r="L787" s="17"/>
      <c r="M787" s="2"/>
      <c r="N787" s="8"/>
      <c r="O787" s="15">
        <v>0</v>
      </c>
      <c r="P787" s="15"/>
      <c r="Q787" s="41">
        <f t="shared" si="42"/>
        <v>209.73208000000005</v>
      </c>
    </row>
    <row r="788" spans="1:17">
      <c r="A788" s="1" t="s">
        <v>4760</v>
      </c>
      <c r="B788" s="1">
        <v>30501067</v>
      </c>
      <c r="C788" s="3" t="s">
        <v>574</v>
      </c>
      <c r="D788" s="4" t="s">
        <v>3677</v>
      </c>
      <c r="E788" s="7"/>
      <c r="F788" s="8">
        <f>VLOOKUP(D788,'Parâmetro - Portes e Uco'!$A$8:$C$49,3,0)</f>
        <v>146.53493400000002</v>
      </c>
      <c r="G788" s="36">
        <v>1</v>
      </c>
      <c r="H788" s="8">
        <f>VLOOKUP(G788,'Parâmetro - Portes e Uco'!$B$14:$E$41,4,0)</f>
        <v>138.81760000000003</v>
      </c>
      <c r="I788" s="9"/>
      <c r="J788" s="16">
        <v>0</v>
      </c>
      <c r="K788" s="16"/>
      <c r="L788" s="17"/>
      <c r="M788" s="2"/>
      <c r="N788" s="8"/>
      <c r="O788" s="15">
        <v>0</v>
      </c>
      <c r="P788" s="15"/>
      <c r="Q788" s="41">
        <f t="shared" si="42"/>
        <v>285.35253400000005</v>
      </c>
    </row>
    <row r="789" spans="1:17">
      <c r="A789" s="1" t="s">
        <v>4760</v>
      </c>
      <c r="B789" s="1">
        <v>30501075</v>
      </c>
      <c r="C789" s="3" t="s">
        <v>575</v>
      </c>
      <c r="D789" s="4" t="s">
        <v>3670</v>
      </c>
      <c r="E789" s="7"/>
      <c r="F789" s="8">
        <f>VLOOKUP(D789,'Parâmetro - Portes e Uco'!$A$8:$C$49,3,0)</f>
        <v>70.914480000000012</v>
      </c>
      <c r="G789" s="36">
        <v>1</v>
      </c>
      <c r="H789" s="8">
        <f>VLOOKUP(G789,'Parâmetro - Portes e Uco'!$B$14:$E$41,4,0)</f>
        <v>138.81760000000003</v>
      </c>
      <c r="I789" s="9"/>
      <c r="J789" s="16">
        <v>0</v>
      </c>
      <c r="K789" s="16"/>
      <c r="L789" s="17"/>
      <c r="M789" s="2"/>
      <c r="N789" s="8"/>
      <c r="O789" s="15">
        <v>0</v>
      </c>
      <c r="P789" s="15"/>
      <c r="Q789" s="41">
        <f t="shared" si="42"/>
        <v>209.73208000000005</v>
      </c>
    </row>
    <row r="790" spans="1:17">
      <c r="A790" s="1" t="s">
        <v>4760</v>
      </c>
      <c r="B790" s="1">
        <v>30501083</v>
      </c>
      <c r="C790" s="3" t="s">
        <v>576</v>
      </c>
      <c r="D790" s="4" t="s">
        <v>3681</v>
      </c>
      <c r="E790" s="7"/>
      <c r="F790" s="8">
        <f>VLOOKUP(D790,'Parâmetro - Portes e Uco'!$A$8:$C$49,3,0)</f>
        <v>83.927844000000007</v>
      </c>
      <c r="G790" s="36"/>
      <c r="H790" s="15"/>
      <c r="I790" s="9"/>
      <c r="J790" s="16">
        <v>0</v>
      </c>
      <c r="K790" s="16"/>
      <c r="L790" s="17"/>
      <c r="M790" s="2"/>
      <c r="N790" s="8"/>
      <c r="O790" s="15">
        <v>0</v>
      </c>
      <c r="P790" s="15"/>
      <c r="Q790" s="41">
        <f t="shared" si="42"/>
        <v>83.927844000000007</v>
      </c>
    </row>
    <row r="791" spans="1:17" ht="22.5">
      <c r="A791" s="1" t="s">
        <v>4760</v>
      </c>
      <c r="B791" s="1">
        <v>30501091</v>
      </c>
      <c r="C791" s="3" t="s">
        <v>577</v>
      </c>
      <c r="D791" s="4" t="s">
        <v>3673</v>
      </c>
      <c r="E791" s="7"/>
      <c r="F791" s="8">
        <f>VLOOKUP(D791,'Parâmetro - Portes e Uco'!$A$8:$C$49,3,0)</f>
        <v>167.84640600000003</v>
      </c>
      <c r="G791" s="36">
        <v>1</v>
      </c>
      <c r="H791" s="8">
        <f>VLOOKUP(G791,'Parâmetro - Portes e Uco'!$B$14:$E$41,4,0)</f>
        <v>138.81760000000003</v>
      </c>
      <c r="I791" s="9"/>
      <c r="J791" s="16">
        <v>0</v>
      </c>
      <c r="K791" s="16"/>
      <c r="L791" s="17"/>
      <c r="M791" s="2"/>
      <c r="N791" s="8"/>
      <c r="O791" s="15">
        <v>0</v>
      </c>
      <c r="P791" s="15"/>
      <c r="Q791" s="41">
        <f t="shared" si="42"/>
        <v>306.66400600000009</v>
      </c>
    </row>
    <row r="792" spans="1:17">
      <c r="A792" s="1" t="s">
        <v>4760</v>
      </c>
      <c r="B792" s="1">
        <v>30501113</v>
      </c>
      <c r="C792" s="3" t="s">
        <v>578</v>
      </c>
      <c r="D792" s="4" t="s">
        <v>3670</v>
      </c>
      <c r="E792" s="7"/>
      <c r="F792" s="8">
        <f>VLOOKUP(D792,'Parâmetro - Portes e Uco'!$A$8:$C$49,3,0)</f>
        <v>70.914480000000012</v>
      </c>
      <c r="G792" s="36">
        <v>3</v>
      </c>
      <c r="H792" s="8">
        <f>VLOOKUP(G792,'Parâmetro - Portes e Uco'!$B$14:$E$41,4,0)</f>
        <v>299.05779999999999</v>
      </c>
      <c r="I792" s="9"/>
      <c r="J792" s="16">
        <v>0</v>
      </c>
      <c r="K792" s="16"/>
      <c r="L792" s="17"/>
      <c r="M792" s="2"/>
      <c r="N792" s="8"/>
      <c r="O792" s="15">
        <v>0</v>
      </c>
      <c r="P792" s="15"/>
      <c r="Q792" s="41">
        <f t="shared" si="42"/>
        <v>369.97228000000001</v>
      </c>
    </row>
    <row r="793" spans="1:17" ht="22.5">
      <c r="A793" s="1" t="s">
        <v>4760</v>
      </c>
      <c r="B793" s="1">
        <v>30501121</v>
      </c>
      <c r="C793" s="3" t="s">
        <v>579</v>
      </c>
      <c r="D793" s="4" t="s">
        <v>3691</v>
      </c>
      <c r="E793" s="7"/>
      <c r="F793" s="8">
        <f>VLOOKUP(D793,'Parâmetro - Portes e Uco'!$A$8:$C$49,3,0)</f>
        <v>721.04432400000007</v>
      </c>
      <c r="G793" s="36">
        <v>3</v>
      </c>
      <c r="H793" s="8">
        <f>VLOOKUP(G793,'Parâmetro - Portes e Uco'!$B$14:$E$41,4,0)</f>
        <v>299.05779999999999</v>
      </c>
      <c r="I793" s="9"/>
      <c r="J793" s="16">
        <v>0</v>
      </c>
      <c r="K793" s="16"/>
      <c r="L793" s="17"/>
      <c r="M793" s="2"/>
      <c r="N793" s="8"/>
      <c r="O793" s="15">
        <v>1</v>
      </c>
      <c r="P793" s="8">
        <f>F793*30%</f>
        <v>216.31329720000002</v>
      </c>
      <c r="Q793" s="41">
        <f t="shared" si="42"/>
        <v>1236.4154212000001</v>
      </c>
    </row>
    <row r="794" spans="1:17" ht="22.5">
      <c r="A794" s="1" t="s">
        <v>4760</v>
      </c>
      <c r="B794" s="1">
        <v>30501130</v>
      </c>
      <c r="C794" s="3" t="s">
        <v>581</v>
      </c>
      <c r="D794" s="4" t="s">
        <v>3691</v>
      </c>
      <c r="E794" s="7"/>
      <c r="F794" s="8">
        <f>VLOOKUP(D794,'Parâmetro - Portes e Uco'!$A$8:$C$49,3,0)</f>
        <v>721.04432400000007</v>
      </c>
      <c r="G794" s="36">
        <v>3</v>
      </c>
      <c r="H794" s="8">
        <f>VLOOKUP(G794,'Parâmetro - Portes e Uco'!$B$14:$E$41,4,0)</f>
        <v>299.05779999999999</v>
      </c>
      <c r="I794" s="9"/>
      <c r="J794" s="16">
        <v>0</v>
      </c>
      <c r="K794" s="16"/>
      <c r="L794" s="17"/>
      <c r="M794" s="2"/>
      <c r="N794" s="8"/>
      <c r="O794" s="15">
        <v>1</v>
      </c>
      <c r="P794" s="8">
        <f>F794*30%</f>
        <v>216.31329720000002</v>
      </c>
      <c r="Q794" s="41">
        <f t="shared" si="42"/>
        <v>1236.4154212000001</v>
      </c>
    </row>
    <row r="795" spans="1:17" ht="22.5">
      <c r="A795" s="1" t="s">
        <v>4760</v>
      </c>
      <c r="B795" s="1">
        <v>30501148</v>
      </c>
      <c r="C795" s="3" t="s">
        <v>582</v>
      </c>
      <c r="D795" s="4" t="s">
        <v>3691</v>
      </c>
      <c r="E795" s="7"/>
      <c r="F795" s="8">
        <f>VLOOKUP(D795,'Parâmetro - Portes e Uco'!$A$8:$C$49,3,0)</f>
        <v>721.04432400000007</v>
      </c>
      <c r="G795" s="36">
        <v>4</v>
      </c>
      <c r="H795" s="8">
        <f>VLOOKUP(G795,'Parâmetro - Portes e Uco'!$B$14:$E$41,4,0)</f>
        <v>442.14720000000005</v>
      </c>
      <c r="I795" s="9"/>
      <c r="J795" s="16">
        <v>0</v>
      </c>
      <c r="K795" s="16"/>
      <c r="L795" s="17"/>
      <c r="M795" s="2"/>
      <c r="N795" s="8"/>
      <c r="O795" s="15">
        <v>1</v>
      </c>
      <c r="P795" s="8">
        <f>F795*30%</f>
        <v>216.31329720000002</v>
      </c>
      <c r="Q795" s="41">
        <f t="shared" si="42"/>
        <v>1379.5048212000002</v>
      </c>
    </row>
    <row r="796" spans="1:17">
      <c r="A796" s="1" t="s">
        <v>4760</v>
      </c>
      <c r="B796" s="1">
        <v>30501156</v>
      </c>
      <c r="C796" s="3" t="s">
        <v>583</v>
      </c>
      <c r="D796" s="4" t="s">
        <v>3675</v>
      </c>
      <c r="E796" s="7"/>
      <c r="F796" s="8">
        <f>VLOOKUP(D796,'Parâmetro - Portes e Uco'!$A$8:$C$49,3,0)</f>
        <v>247.04971200000003</v>
      </c>
      <c r="G796" s="36">
        <v>2</v>
      </c>
      <c r="H796" s="8">
        <f>VLOOKUP(G796,'Parâmetro - Portes e Uco'!$B$14:$E$41,4,0)</f>
        <v>203.1808</v>
      </c>
      <c r="I796" s="9"/>
      <c r="J796" s="16">
        <v>0</v>
      </c>
      <c r="K796" s="16"/>
      <c r="L796" s="17"/>
      <c r="M796" s="2"/>
      <c r="N796" s="8"/>
      <c r="O796" s="15">
        <v>1</v>
      </c>
      <c r="P796" s="8">
        <f>F796*30%</f>
        <v>74.114913600000008</v>
      </c>
      <c r="Q796" s="41">
        <f t="shared" si="42"/>
        <v>524.3454256</v>
      </c>
    </row>
    <row r="797" spans="1:17">
      <c r="A797" s="1" t="s">
        <v>4760</v>
      </c>
      <c r="B797" s="1">
        <v>30501164</v>
      </c>
      <c r="C797" s="3" t="s">
        <v>584</v>
      </c>
      <c r="D797" s="4" t="s">
        <v>3677</v>
      </c>
      <c r="E797" s="7"/>
      <c r="F797" s="8">
        <f>VLOOKUP(D797,'Parâmetro - Portes e Uco'!$A$8:$C$49,3,0)</f>
        <v>146.53493400000002</v>
      </c>
      <c r="G797" s="36">
        <v>1</v>
      </c>
      <c r="H797" s="8">
        <f>VLOOKUP(G797,'Parâmetro - Portes e Uco'!$B$14:$E$41,4,0)</f>
        <v>138.81760000000003</v>
      </c>
      <c r="I797" s="9"/>
      <c r="J797" s="16">
        <v>0</v>
      </c>
      <c r="K797" s="16"/>
      <c r="L797" s="17"/>
      <c r="M797" s="2"/>
      <c r="N797" s="8"/>
      <c r="O797" s="15">
        <v>0</v>
      </c>
      <c r="P797" s="15"/>
      <c r="Q797" s="41">
        <f t="shared" si="42"/>
        <v>285.35253400000005</v>
      </c>
    </row>
    <row r="798" spans="1:17" ht="22.5">
      <c r="A798" s="1" t="s">
        <v>4760</v>
      </c>
      <c r="B798" s="1">
        <v>30501172</v>
      </c>
      <c r="C798" s="3" t="s">
        <v>585</v>
      </c>
      <c r="D798" s="4" t="s">
        <v>3674</v>
      </c>
      <c r="E798" s="7"/>
      <c r="F798" s="8">
        <f>VLOOKUP(D798,'Parâmetro - Portes e Uco'!$A$8:$C$49,3,0)</f>
        <v>287.23149000000001</v>
      </c>
      <c r="G798" s="36">
        <v>3</v>
      </c>
      <c r="H798" s="8">
        <f>VLOOKUP(G798,'Parâmetro - Portes e Uco'!$B$14:$E$41,4,0)</f>
        <v>299.05779999999999</v>
      </c>
      <c r="I798" s="9"/>
      <c r="J798" s="16">
        <v>0</v>
      </c>
      <c r="K798" s="16"/>
      <c r="L798" s="17"/>
      <c r="M798" s="2"/>
      <c r="N798" s="8"/>
      <c r="O798" s="15">
        <v>1</v>
      </c>
      <c r="P798" s="8">
        <f>F798*30%</f>
        <v>86.169447000000005</v>
      </c>
      <c r="Q798" s="41">
        <f t="shared" si="42"/>
        <v>672.45873699999993</v>
      </c>
    </row>
    <row r="799" spans="1:17" ht="22.5">
      <c r="A799" s="1" t="s">
        <v>4760</v>
      </c>
      <c r="B799" s="1">
        <v>30501180</v>
      </c>
      <c r="C799" s="3" t="s">
        <v>586</v>
      </c>
      <c r="D799" s="4" t="s">
        <v>3704</v>
      </c>
      <c r="E799" s="7"/>
      <c r="F799" s="8">
        <f>VLOOKUP(D799,'Parâmetro - Portes e Uco'!$A$8:$C$49,3,0)</f>
        <v>1301.410656</v>
      </c>
      <c r="G799" s="36">
        <v>7</v>
      </c>
      <c r="H799" s="8">
        <f>VLOOKUP(G799,'Parâmetro - Portes e Uco'!$B$14:$E$41,4,0)</f>
        <v>1357.8812</v>
      </c>
      <c r="I799" s="9"/>
      <c r="J799" s="16">
        <v>0</v>
      </c>
      <c r="K799" s="16"/>
      <c r="L799" s="17"/>
      <c r="M799" s="2"/>
      <c r="N799" s="8"/>
      <c r="O799" s="15">
        <v>4</v>
      </c>
      <c r="P799" s="8">
        <f>(F799*30%)+(F799*20%)+(F799*20%)+(F799*20%)</f>
        <v>1171.2695904000002</v>
      </c>
      <c r="Q799" s="41">
        <f t="shared" si="42"/>
        <v>3830.5614464</v>
      </c>
    </row>
    <row r="800" spans="1:17">
      <c r="A800" s="1" t="s">
        <v>4760</v>
      </c>
      <c r="B800" s="1">
        <v>30501199</v>
      </c>
      <c r="C800" s="3" t="s">
        <v>587</v>
      </c>
      <c r="D800" s="4" t="s">
        <v>3674</v>
      </c>
      <c r="E800" s="7"/>
      <c r="F800" s="8">
        <f>VLOOKUP(D800,'Parâmetro - Portes e Uco'!$A$8:$C$49,3,0)</f>
        <v>287.23149000000001</v>
      </c>
      <c r="G800" s="36">
        <v>3</v>
      </c>
      <c r="H800" s="8">
        <f>VLOOKUP(G800,'Parâmetro - Portes e Uco'!$B$14:$E$41,4,0)</f>
        <v>299.05779999999999</v>
      </c>
      <c r="I800" s="9"/>
      <c r="J800" s="16">
        <v>0</v>
      </c>
      <c r="K800" s="16"/>
      <c r="L800" s="17"/>
      <c r="M800" s="2"/>
      <c r="N800" s="8"/>
      <c r="O800" s="15">
        <v>1</v>
      </c>
      <c r="P800" s="8">
        <f>F800*30%</f>
        <v>86.169447000000005</v>
      </c>
      <c r="Q800" s="41">
        <f t="shared" si="42"/>
        <v>672.45873699999993</v>
      </c>
    </row>
    <row r="801" spans="1:17">
      <c r="A801" s="1" t="s">
        <v>4760</v>
      </c>
      <c r="B801" s="1">
        <v>30501202</v>
      </c>
      <c r="C801" s="3" t="s">
        <v>588</v>
      </c>
      <c r="D801" s="4" t="s">
        <v>3686</v>
      </c>
      <c r="E801" s="7"/>
      <c r="F801" s="8">
        <f>VLOOKUP(D801,'Parâmetro - Portes e Uco'!$A$8:$C$49,3,0)</f>
        <v>639.47410800000011</v>
      </c>
      <c r="G801" s="36">
        <v>5</v>
      </c>
      <c r="H801" s="8">
        <f>VLOOKUP(G801,'Parâmetro - Portes e Uco'!$B$14:$E$41,4,0)</f>
        <v>683.93320000000006</v>
      </c>
      <c r="I801" s="9"/>
      <c r="J801" s="16">
        <v>0</v>
      </c>
      <c r="K801" s="16"/>
      <c r="L801" s="17"/>
      <c r="M801" s="2"/>
      <c r="N801" s="8"/>
      <c r="O801" s="15">
        <v>1</v>
      </c>
      <c r="P801" s="8">
        <f>F801*30%</f>
        <v>191.84223240000003</v>
      </c>
      <c r="Q801" s="41">
        <f t="shared" si="42"/>
        <v>1515.2495404000003</v>
      </c>
    </row>
    <row r="802" spans="1:17" ht="22.5">
      <c r="A802" s="1" t="s">
        <v>4760</v>
      </c>
      <c r="B802" s="1">
        <v>30501210</v>
      </c>
      <c r="C802" s="3" t="s">
        <v>589</v>
      </c>
      <c r="D802" s="4" t="s">
        <v>3686</v>
      </c>
      <c r="E802" s="7"/>
      <c r="F802" s="8">
        <f>VLOOKUP(D802,'Parâmetro - Portes e Uco'!$A$8:$C$49,3,0)</f>
        <v>639.47410800000011</v>
      </c>
      <c r="G802" s="36">
        <v>5</v>
      </c>
      <c r="H802" s="8">
        <f>VLOOKUP(G802,'Parâmetro - Portes e Uco'!$B$14:$E$41,4,0)</f>
        <v>683.93320000000006</v>
      </c>
      <c r="I802" s="9"/>
      <c r="J802" s="16">
        <v>0</v>
      </c>
      <c r="K802" s="16"/>
      <c r="L802" s="17"/>
      <c r="M802" s="2"/>
      <c r="N802" s="8"/>
      <c r="O802" s="15">
        <v>1</v>
      </c>
      <c r="P802" s="8">
        <f>F802*30%</f>
        <v>191.84223240000003</v>
      </c>
      <c r="Q802" s="41">
        <f t="shared" si="42"/>
        <v>1515.2495404000003</v>
      </c>
    </row>
    <row r="803" spans="1:17" ht="22.5">
      <c r="A803" s="1" t="s">
        <v>4760</v>
      </c>
      <c r="B803" s="1">
        <v>30501229</v>
      </c>
      <c r="C803" s="3" t="s">
        <v>590</v>
      </c>
      <c r="D803" s="4" t="s">
        <v>3674</v>
      </c>
      <c r="E803" s="7"/>
      <c r="F803" s="8">
        <f>VLOOKUP(D803,'Parâmetro - Portes e Uco'!$A$8:$C$49,3,0)</f>
        <v>287.23149000000001</v>
      </c>
      <c r="G803" s="36">
        <v>3</v>
      </c>
      <c r="H803" s="8">
        <f>VLOOKUP(G803,'Parâmetro - Portes e Uco'!$B$14:$E$41,4,0)</f>
        <v>299.05779999999999</v>
      </c>
      <c r="I803" s="9"/>
      <c r="J803" s="16">
        <v>0</v>
      </c>
      <c r="K803" s="16"/>
      <c r="L803" s="17"/>
      <c r="M803" s="2"/>
      <c r="N803" s="8"/>
      <c r="O803" s="15">
        <v>1</v>
      </c>
      <c r="P803" s="8">
        <f>F803*30%</f>
        <v>86.169447000000005</v>
      </c>
      <c r="Q803" s="41">
        <f t="shared" si="42"/>
        <v>672.45873699999993</v>
      </c>
    </row>
    <row r="804" spans="1:17" ht="22.5">
      <c r="A804" s="1" t="s">
        <v>4760</v>
      </c>
      <c r="B804" s="1">
        <v>30501237</v>
      </c>
      <c r="C804" s="3" t="s">
        <v>591</v>
      </c>
      <c r="D804" s="4" t="s">
        <v>3694</v>
      </c>
      <c r="E804" s="7"/>
      <c r="F804" s="8">
        <f>VLOOKUP(D804,'Parâmetro - Portes e Uco'!$A$8:$C$49,3,0)</f>
        <v>265.94786399999998</v>
      </c>
      <c r="G804" s="36">
        <v>2</v>
      </c>
      <c r="H804" s="8">
        <f>VLOOKUP(G804,'Parâmetro - Portes e Uco'!$B$14:$E$41,4,0)</f>
        <v>203.1808</v>
      </c>
      <c r="I804" s="9"/>
      <c r="J804" s="16">
        <v>0</v>
      </c>
      <c r="K804" s="16"/>
      <c r="L804" s="17"/>
      <c r="M804" s="2"/>
      <c r="N804" s="8"/>
      <c r="O804" s="15">
        <v>0</v>
      </c>
      <c r="P804" s="15"/>
      <c r="Q804" s="41">
        <f t="shared" si="42"/>
        <v>469.12866399999996</v>
      </c>
    </row>
    <row r="805" spans="1:17">
      <c r="A805" s="1" t="s">
        <v>4760</v>
      </c>
      <c r="B805" s="1">
        <v>30501245</v>
      </c>
      <c r="C805" s="3" t="s">
        <v>592</v>
      </c>
      <c r="D805" s="4" t="s">
        <v>3691</v>
      </c>
      <c r="E805" s="7"/>
      <c r="F805" s="8">
        <f>VLOOKUP(D805,'Parâmetro - Portes e Uco'!$A$8:$C$49,3,0)</f>
        <v>721.04432400000007</v>
      </c>
      <c r="G805" s="36">
        <v>3</v>
      </c>
      <c r="H805" s="8">
        <f>VLOOKUP(G805,'Parâmetro - Portes e Uco'!$B$14:$E$41,4,0)</f>
        <v>299.05779999999999</v>
      </c>
      <c r="I805" s="9"/>
      <c r="J805" s="16">
        <v>0</v>
      </c>
      <c r="K805" s="16"/>
      <c r="L805" s="17"/>
      <c r="M805" s="2"/>
      <c r="N805" s="8"/>
      <c r="O805" s="15">
        <v>1</v>
      </c>
      <c r="P805" s="8">
        <f>F805*30%</f>
        <v>216.31329720000002</v>
      </c>
      <c r="Q805" s="41">
        <f t="shared" si="42"/>
        <v>1236.4154212000001</v>
      </c>
    </row>
    <row r="806" spans="1:17">
      <c r="A806" s="1" t="s">
        <v>4760</v>
      </c>
      <c r="B806" s="1">
        <v>30501253</v>
      </c>
      <c r="C806" s="3" t="s">
        <v>594</v>
      </c>
      <c r="D806" s="4" t="s">
        <v>3691</v>
      </c>
      <c r="E806" s="7"/>
      <c r="F806" s="8">
        <f>VLOOKUP(D806,'Parâmetro - Portes e Uco'!$A$8:$C$49,3,0)</f>
        <v>721.04432400000007</v>
      </c>
      <c r="G806" s="36">
        <v>3</v>
      </c>
      <c r="H806" s="8">
        <f>VLOOKUP(G806,'Parâmetro - Portes e Uco'!$B$14:$E$41,4,0)</f>
        <v>299.05779999999999</v>
      </c>
      <c r="I806" s="9"/>
      <c r="J806" s="16">
        <v>0</v>
      </c>
      <c r="K806" s="16"/>
      <c r="L806" s="17"/>
      <c r="M806" s="2"/>
      <c r="N806" s="8"/>
      <c r="O806" s="15">
        <v>1</v>
      </c>
      <c r="P806" s="8">
        <f>F806*30%</f>
        <v>216.31329720000002</v>
      </c>
      <c r="Q806" s="41">
        <f t="shared" si="42"/>
        <v>1236.4154212000001</v>
      </c>
    </row>
    <row r="807" spans="1:17">
      <c r="A807" s="1" t="s">
        <v>4760</v>
      </c>
      <c r="B807" s="1">
        <v>30501261</v>
      </c>
      <c r="C807" s="3" t="s">
        <v>595</v>
      </c>
      <c r="D807" s="4" t="s">
        <v>3695</v>
      </c>
      <c r="E807" s="7"/>
      <c r="F807" s="8">
        <f>VLOOKUP(D807,'Parâmetro - Portes e Uco'!$A$8:$C$49,3,0)</f>
        <v>609.92950200000007</v>
      </c>
      <c r="G807" s="36">
        <v>2</v>
      </c>
      <c r="H807" s="8">
        <f>VLOOKUP(G807,'Parâmetro - Portes e Uco'!$B$14:$E$41,4,0)</f>
        <v>203.1808</v>
      </c>
      <c r="I807" s="9"/>
      <c r="J807" s="16">
        <v>0</v>
      </c>
      <c r="K807" s="16"/>
      <c r="L807" s="17"/>
      <c r="M807" s="2"/>
      <c r="N807" s="8"/>
      <c r="O807" s="15">
        <v>1</v>
      </c>
      <c r="P807" s="8">
        <f>F807*30%</f>
        <v>182.97885060000002</v>
      </c>
      <c r="Q807" s="41">
        <f t="shared" si="42"/>
        <v>996.08915260000003</v>
      </c>
    </row>
    <row r="808" spans="1:17">
      <c r="A808" s="1" t="s">
        <v>4760</v>
      </c>
      <c r="B808" s="1">
        <v>30501270</v>
      </c>
      <c r="C808" s="3" t="s">
        <v>596</v>
      </c>
      <c r="D808" s="4" t="s">
        <v>3691</v>
      </c>
      <c r="E808" s="7"/>
      <c r="F808" s="8">
        <f>VLOOKUP(D808,'Parâmetro - Portes e Uco'!$A$8:$C$49,3,0)</f>
        <v>721.04432400000007</v>
      </c>
      <c r="G808" s="36">
        <v>3</v>
      </c>
      <c r="H808" s="8">
        <f>VLOOKUP(G808,'Parâmetro - Portes e Uco'!$B$14:$E$41,4,0)</f>
        <v>299.05779999999999</v>
      </c>
      <c r="I808" s="9"/>
      <c r="J808" s="16">
        <v>0</v>
      </c>
      <c r="K808" s="16"/>
      <c r="L808" s="17"/>
      <c r="M808" s="2"/>
      <c r="N808" s="8"/>
      <c r="O808" s="15">
        <v>1</v>
      </c>
      <c r="P808" s="8">
        <f>F808*30%</f>
        <v>216.31329720000002</v>
      </c>
      <c r="Q808" s="41">
        <f t="shared" si="42"/>
        <v>1236.4154212000001</v>
      </c>
    </row>
    <row r="809" spans="1:17">
      <c r="A809" s="1" t="s">
        <v>4760</v>
      </c>
      <c r="B809" s="1">
        <v>30501288</v>
      </c>
      <c r="C809" s="3" t="s">
        <v>597</v>
      </c>
      <c r="D809" s="4" t="s">
        <v>3673</v>
      </c>
      <c r="E809" s="7"/>
      <c r="F809" s="8">
        <f>VLOOKUP(D809,'Parâmetro - Portes e Uco'!$A$8:$C$49,3,0)</f>
        <v>167.84640600000003</v>
      </c>
      <c r="G809" s="36">
        <v>2</v>
      </c>
      <c r="H809" s="8">
        <f>VLOOKUP(G809,'Parâmetro - Portes e Uco'!$B$14:$E$41,4,0)</f>
        <v>203.1808</v>
      </c>
      <c r="I809" s="9"/>
      <c r="J809" s="16">
        <v>0</v>
      </c>
      <c r="K809" s="16"/>
      <c r="L809" s="17"/>
      <c r="M809" s="2"/>
      <c r="N809" s="8"/>
      <c r="O809" s="15">
        <v>0</v>
      </c>
      <c r="P809" s="15"/>
      <c r="Q809" s="41">
        <f t="shared" si="42"/>
        <v>371.02720600000004</v>
      </c>
    </row>
    <row r="810" spans="1:17" ht="22.5">
      <c r="A810" s="1" t="s">
        <v>4760</v>
      </c>
      <c r="B810" s="1">
        <v>30501296</v>
      </c>
      <c r="C810" s="3" t="s">
        <v>598</v>
      </c>
      <c r="D810" s="4" t="s">
        <v>3690</v>
      </c>
      <c r="E810" s="7"/>
      <c r="F810" s="8">
        <f>VLOOKUP(D810,'Parâmetro - Portes e Uco'!$A$8:$C$49,3,0)</f>
        <v>788.42236200000002</v>
      </c>
      <c r="G810" s="36">
        <v>3</v>
      </c>
      <c r="H810" s="8">
        <f>VLOOKUP(G810,'Parâmetro - Portes e Uco'!$B$14:$E$41,4,0)</f>
        <v>299.05779999999999</v>
      </c>
      <c r="I810" s="9"/>
      <c r="J810" s="16">
        <v>0</v>
      </c>
      <c r="K810" s="16"/>
      <c r="L810" s="17"/>
      <c r="M810" s="2"/>
      <c r="N810" s="8"/>
      <c r="O810" s="15">
        <v>1</v>
      </c>
      <c r="P810" s="8">
        <f>F810*30%</f>
        <v>236.52670860000001</v>
      </c>
      <c r="Q810" s="41">
        <f t="shared" si="42"/>
        <v>1324.0068706000002</v>
      </c>
    </row>
    <row r="811" spans="1:17">
      <c r="A811" s="1" t="s">
        <v>4760</v>
      </c>
      <c r="B811" s="1">
        <v>30501300</v>
      </c>
      <c r="C811" s="3" t="s">
        <v>599</v>
      </c>
      <c r="D811" s="4" t="s">
        <v>3690</v>
      </c>
      <c r="E811" s="7"/>
      <c r="F811" s="8">
        <f>VLOOKUP(D811,'Parâmetro - Portes e Uco'!$A$8:$C$49,3,0)</f>
        <v>788.42236200000002</v>
      </c>
      <c r="G811" s="36">
        <v>4</v>
      </c>
      <c r="H811" s="8">
        <f>VLOOKUP(G811,'Parâmetro - Portes e Uco'!$B$14:$E$41,4,0)</f>
        <v>442.14720000000005</v>
      </c>
      <c r="I811" s="9"/>
      <c r="J811" s="16">
        <v>0</v>
      </c>
      <c r="K811" s="16"/>
      <c r="L811" s="17"/>
      <c r="M811" s="2"/>
      <c r="N811" s="8"/>
      <c r="O811" s="15">
        <v>2</v>
      </c>
      <c r="P811" s="8">
        <f>(F811*30%)+(F811*20%)</f>
        <v>394.21118100000001</v>
      </c>
      <c r="Q811" s="41">
        <f t="shared" si="42"/>
        <v>1624.7807430000003</v>
      </c>
    </row>
    <row r="812" spans="1:17">
      <c r="A812" s="1" t="s">
        <v>4760</v>
      </c>
      <c r="B812" s="1">
        <v>30501318</v>
      </c>
      <c r="C812" s="3" t="s">
        <v>600</v>
      </c>
      <c r="D812" s="4" t="s">
        <v>3686</v>
      </c>
      <c r="E812" s="7"/>
      <c r="F812" s="8">
        <f>VLOOKUP(D812,'Parâmetro - Portes e Uco'!$A$8:$C$49,3,0)</f>
        <v>639.47410800000011</v>
      </c>
      <c r="G812" s="36">
        <v>5</v>
      </c>
      <c r="H812" s="8">
        <f>VLOOKUP(G812,'Parâmetro - Portes e Uco'!$B$14:$E$41,4,0)</f>
        <v>683.93320000000006</v>
      </c>
      <c r="I812" s="9"/>
      <c r="J812" s="16">
        <v>0</v>
      </c>
      <c r="K812" s="16"/>
      <c r="L812" s="17"/>
      <c r="M812" s="2"/>
      <c r="N812" s="8"/>
      <c r="O812" s="15">
        <v>1</v>
      </c>
      <c r="P812" s="8">
        <f>F812*30%</f>
        <v>191.84223240000003</v>
      </c>
      <c r="Q812" s="41">
        <f t="shared" si="42"/>
        <v>1515.2495404000003</v>
      </c>
    </row>
    <row r="813" spans="1:17">
      <c r="A813" s="1" t="s">
        <v>4760</v>
      </c>
      <c r="B813" s="1">
        <v>30501326</v>
      </c>
      <c r="C813" s="3" t="s">
        <v>601</v>
      </c>
      <c r="D813" s="4" t="s">
        <v>3674</v>
      </c>
      <c r="E813" s="7"/>
      <c r="F813" s="8">
        <f>VLOOKUP(D813,'Parâmetro - Portes e Uco'!$A$8:$C$49,3,0)</f>
        <v>287.23149000000001</v>
      </c>
      <c r="G813" s="36">
        <v>4</v>
      </c>
      <c r="H813" s="8">
        <f>VLOOKUP(G813,'Parâmetro - Portes e Uco'!$B$14:$E$41,4,0)</f>
        <v>442.14720000000005</v>
      </c>
      <c r="I813" s="9"/>
      <c r="J813" s="16">
        <v>0</v>
      </c>
      <c r="K813" s="16"/>
      <c r="L813" s="17"/>
      <c r="M813" s="2"/>
      <c r="N813" s="8"/>
      <c r="O813" s="15">
        <v>2</v>
      </c>
      <c r="P813" s="8">
        <f>(F813*30%)+(F813*20%)</f>
        <v>143.615745</v>
      </c>
      <c r="Q813" s="41">
        <f t="shared" si="42"/>
        <v>872.99443500000007</v>
      </c>
    </row>
    <row r="814" spans="1:17">
      <c r="A814" s="1" t="s">
        <v>4760</v>
      </c>
      <c r="B814" s="1">
        <v>30501334</v>
      </c>
      <c r="C814" s="3" t="s">
        <v>602</v>
      </c>
      <c r="D814" s="4" t="s">
        <v>3685</v>
      </c>
      <c r="E814" s="7"/>
      <c r="F814" s="8">
        <f>VLOOKUP(D814,'Parâmetro - Portes e Uco'!$A$8:$C$49,3,0)</f>
        <v>564.99534000000006</v>
      </c>
      <c r="G814" s="36">
        <v>4</v>
      </c>
      <c r="H814" s="8">
        <f>VLOOKUP(G814,'Parâmetro - Portes e Uco'!$B$14:$E$41,4,0)</f>
        <v>442.14720000000005</v>
      </c>
      <c r="I814" s="9"/>
      <c r="J814" s="16">
        <v>0</v>
      </c>
      <c r="K814" s="16"/>
      <c r="L814" s="17"/>
      <c r="M814" s="2"/>
      <c r="N814" s="8"/>
      <c r="O814" s="15">
        <v>2</v>
      </c>
      <c r="P814" s="8">
        <f>(F814*30%)+(F814*20%)</f>
        <v>282.49767000000003</v>
      </c>
      <c r="Q814" s="41">
        <f t="shared" si="42"/>
        <v>1289.64021</v>
      </c>
    </row>
    <row r="815" spans="1:17">
      <c r="A815" s="1" t="s">
        <v>4760</v>
      </c>
      <c r="B815" s="1">
        <v>30501342</v>
      </c>
      <c r="C815" s="3" t="s">
        <v>603</v>
      </c>
      <c r="D815" s="4" t="s">
        <v>3686</v>
      </c>
      <c r="E815" s="7"/>
      <c r="F815" s="8">
        <f>VLOOKUP(D815,'Parâmetro - Portes e Uco'!$A$8:$C$49,3,0)</f>
        <v>639.47410800000011</v>
      </c>
      <c r="G815" s="36">
        <v>4</v>
      </c>
      <c r="H815" s="8">
        <f>VLOOKUP(G815,'Parâmetro - Portes e Uco'!$B$14:$E$41,4,0)</f>
        <v>442.14720000000005</v>
      </c>
      <c r="I815" s="9"/>
      <c r="J815" s="16">
        <v>0</v>
      </c>
      <c r="K815" s="16"/>
      <c r="L815" s="17"/>
      <c r="M815" s="2"/>
      <c r="N815" s="8"/>
      <c r="O815" s="15">
        <v>1</v>
      </c>
      <c r="P815" s="8">
        <f>F815*30%</f>
        <v>191.84223240000003</v>
      </c>
      <c r="Q815" s="41">
        <f t="shared" si="42"/>
        <v>1273.4635404000003</v>
      </c>
    </row>
    <row r="816" spans="1:17">
      <c r="A816" s="1" t="s">
        <v>4760</v>
      </c>
      <c r="B816" s="1">
        <v>30501350</v>
      </c>
      <c r="C816" s="3" t="s">
        <v>604</v>
      </c>
      <c r="D816" s="4" t="s">
        <v>3697</v>
      </c>
      <c r="E816" s="7"/>
      <c r="F816" s="8">
        <f>VLOOKUP(D816,'Parâmetro - Portes e Uco'!$A$8:$C$49,3,0)</f>
        <v>932.61823200000003</v>
      </c>
      <c r="G816" s="36">
        <v>5</v>
      </c>
      <c r="H816" s="8">
        <f>VLOOKUP(G816,'Parâmetro - Portes e Uco'!$B$14:$E$41,4,0)</f>
        <v>683.93320000000006</v>
      </c>
      <c r="I816" s="9"/>
      <c r="J816" s="16">
        <v>0</v>
      </c>
      <c r="K816" s="16"/>
      <c r="L816" s="17"/>
      <c r="M816" s="2"/>
      <c r="N816" s="8"/>
      <c r="O816" s="15">
        <v>1</v>
      </c>
      <c r="P816" s="8">
        <f>F816*30%</f>
        <v>279.7854696</v>
      </c>
      <c r="Q816" s="41">
        <f t="shared" si="42"/>
        <v>1896.3369016000001</v>
      </c>
    </row>
    <row r="817" spans="1:17">
      <c r="A817" s="1" t="s">
        <v>4760</v>
      </c>
      <c r="B817" s="1">
        <v>30501369</v>
      </c>
      <c r="C817" s="3" t="s">
        <v>605</v>
      </c>
      <c r="D817" s="4" t="s">
        <v>3686</v>
      </c>
      <c r="E817" s="7"/>
      <c r="F817" s="8">
        <f>VLOOKUP(D817,'Parâmetro - Portes e Uco'!$A$8:$C$49,3,0)</f>
        <v>639.47410800000011</v>
      </c>
      <c r="G817" s="36">
        <v>3</v>
      </c>
      <c r="H817" s="8">
        <f>VLOOKUP(G817,'Parâmetro - Portes e Uco'!$B$14:$E$41,4,0)</f>
        <v>299.05779999999999</v>
      </c>
      <c r="I817" s="9"/>
      <c r="J817" s="16">
        <v>0</v>
      </c>
      <c r="K817" s="16"/>
      <c r="L817" s="17"/>
      <c r="M817" s="2"/>
      <c r="N817" s="8"/>
      <c r="O817" s="15">
        <v>1</v>
      </c>
      <c r="P817" s="8">
        <f>F817*30%</f>
        <v>191.84223240000003</v>
      </c>
      <c r="Q817" s="41">
        <f t="shared" si="42"/>
        <v>1130.3741404000002</v>
      </c>
    </row>
    <row r="818" spans="1:17" ht="22.5">
      <c r="A818" s="1" t="s">
        <v>4760</v>
      </c>
      <c r="B818" s="1">
        <v>30501377</v>
      </c>
      <c r="C818" s="3" t="s">
        <v>606</v>
      </c>
      <c r="D818" s="4" t="s">
        <v>3670</v>
      </c>
      <c r="E818" s="7"/>
      <c r="F818" s="8">
        <f>VLOOKUP(D818,'Parâmetro - Portes e Uco'!$A$8:$C$49,3,0)</f>
        <v>70.914480000000012</v>
      </c>
      <c r="G818" s="36">
        <v>1</v>
      </c>
      <c r="H818" s="8">
        <f>VLOOKUP(G818,'Parâmetro - Portes e Uco'!$B$14:$E$41,4,0)</f>
        <v>138.81760000000003</v>
      </c>
      <c r="I818" s="9"/>
      <c r="J818" s="16">
        <v>0</v>
      </c>
      <c r="K818" s="16"/>
      <c r="L818" s="17"/>
      <c r="M818" s="2"/>
      <c r="N818" s="8"/>
      <c r="O818" s="15">
        <v>0</v>
      </c>
      <c r="P818" s="15"/>
      <c r="Q818" s="41">
        <f t="shared" si="42"/>
        <v>209.73208000000005</v>
      </c>
    </row>
    <row r="819" spans="1:17">
      <c r="A819" s="1" t="s">
        <v>4760</v>
      </c>
      <c r="B819" s="1">
        <v>30501385</v>
      </c>
      <c r="C819" s="3" t="s">
        <v>607</v>
      </c>
      <c r="D819" s="4" t="s">
        <v>3689</v>
      </c>
      <c r="E819" s="7"/>
      <c r="F819" s="8">
        <f>VLOOKUP(D819,'Parâmetro - Portes e Uco'!$A$8:$C$49,3,0)</f>
        <v>332.147088</v>
      </c>
      <c r="G819" s="36">
        <v>3</v>
      </c>
      <c r="H819" s="8">
        <f>VLOOKUP(G819,'Parâmetro - Portes e Uco'!$B$14:$E$41,4,0)</f>
        <v>299.05779999999999</v>
      </c>
      <c r="I819" s="9"/>
      <c r="J819" s="16">
        <v>0</v>
      </c>
      <c r="K819" s="16"/>
      <c r="L819" s="17"/>
      <c r="M819" s="2"/>
      <c r="N819" s="8"/>
      <c r="O819" s="15">
        <v>1</v>
      </c>
      <c r="P819" s="8">
        <f t="shared" ref="P819:P826" si="43">F819*30%</f>
        <v>99.64412639999999</v>
      </c>
      <c r="Q819" s="41">
        <f t="shared" si="42"/>
        <v>730.84901439999999</v>
      </c>
    </row>
    <row r="820" spans="1:17">
      <c r="A820" s="1" t="s">
        <v>4760</v>
      </c>
      <c r="B820" s="1">
        <v>30501393</v>
      </c>
      <c r="C820" s="3" t="s">
        <v>608</v>
      </c>
      <c r="D820" s="4" t="s">
        <v>3690</v>
      </c>
      <c r="E820" s="7"/>
      <c r="F820" s="8">
        <f>VLOOKUP(D820,'Parâmetro - Portes e Uco'!$A$8:$C$49,3,0)</f>
        <v>788.42236200000002</v>
      </c>
      <c r="G820" s="36">
        <v>5</v>
      </c>
      <c r="H820" s="8">
        <f>VLOOKUP(G820,'Parâmetro - Portes e Uco'!$B$14:$E$41,4,0)</f>
        <v>683.93320000000006</v>
      </c>
      <c r="I820" s="9"/>
      <c r="J820" s="16">
        <v>0</v>
      </c>
      <c r="K820" s="16"/>
      <c r="L820" s="17"/>
      <c r="M820" s="2"/>
      <c r="N820" s="8"/>
      <c r="O820" s="15">
        <v>1</v>
      </c>
      <c r="P820" s="8">
        <f t="shared" si="43"/>
        <v>236.52670860000001</v>
      </c>
      <c r="Q820" s="41">
        <f t="shared" si="42"/>
        <v>1708.8822706000001</v>
      </c>
    </row>
    <row r="821" spans="1:17">
      <c r="A821" s="1" t="s">
        <v>4760</v>
      </c>
      <c r="B821" s="1">
        <v>30501407</v>
      </c>
      <c r="C821" s="3" t="s">
        <v>609</v>
      </c>
      <c r="D821" s="4" t="s">
        <v>3674</v>
      </c>
      <c r="E821" s="7"/>
      <c r="F821" s="8">
        <f>VLOOKUP(D821,'Parâmetro - Portes e Uco'!$A$8:$C$49,3,0)</f>
        <v>287.23149000000001</v>
      </c>
      <c r="G821" s="36">
        <v>3</v>
      </c>
      <c r="H821" s="8">
        <f>VLOOKUP(G821,'Parâmetro - Portes e Uco'!$B$14:$E$41,4,0)</f>
        <v>299.05779999999999</v>
      </c>
      <c r="I821" s="9"/>
      <c r="J821" s="16">
        <v>0</v>
      </c>
      <c r="K821" s="16"/>
      <c r="L821" s="17"/>
      <c r="M821" s="2"/>
      <c r="N821" s="8"/>
      <c r="O821" s="15">
        <v>1</v>
      </c>
      <c r="P821" s="8">
        <f t="shared" si="43"/>
        <v>86.169447000000005</v>
      </c>
      <c r="Q821" s="41">
        <f t="shared" si="42"/>
        <v>672.45873699999993</v>
      </c>
    </row>
    <row r="822" spans="1:17">
      <c r="A822" s="1" t="s">
        <v>4760</v>
      </c>
      <c r="B822" s="1">
        <v>30501415</v>
      </c>
      <c r="C822" s="3" t="s">
        <v>610</v>
      </c>
      <c r="D822" s="4" t="s">
        <v>3690</v>
      </c>
      <c r="E822" s="7"/>
      <c r="F822" s="8">
        <f>VLOOKUP(D822,'Parâmetro - Portes e Uco'!$A$8:$C$49,3,0)</f>
        <v>788.42236200000002</v>
      </c>
      <c r="G822" s="36">
        <v>3</v>
      </c>
      <c r="H822" s="8">
        <f>VLOOKUP(G822,'Parâmetro - Portes e Uco'!$B$14:$E$41,4,0)</f>
        <v>299.05779999999999</v>
      </c>
      <c r="I822" s="9"/>
      <c r="J822" s="16">
        <v>0</v>
      </c>
      <c r="K822" s="16"/>
      <c r="L822" s="17"/>
      <c r="M822" s="2"/>
      <c r="N822" s="8"/>
      <c r="O822" s="15">
        <v>1</v>
      </c>
      <c r="P822" s="8">
        <f t="shared" si="43"/>
        <v>236.52670860000001</v>
      </c>
      <c r="Q822" s="41">
        <f t="shared" si="42"/>
        <v>1324.0068706000002</v>
      </c>
    </row>
    <row r="823" spans="1:17">
      <c r="A823" s="1" t="s">
        <v>4760</v>
      </c>
      <c r="B823" s="1">
        <v>30501423</v>
      </c>
      <c r="C823" s="3" t="s">
        <v>611</v>
      </c>
      <c r="D823" s="4" t="s">
        <v>3691</v>
      </c>
      <c r="E823" s="7"/>
      <c r="F823" s="8">
        <f>VLOOKUP(D823,'Parâmetro - Portes e Uco'!$A$8:$C$49,3,0)</f>
        <v>721.04432400000007</v>
      </c>
      <c r="G823" s="36">
        <v>2</v>
      </c>
      <c r="H823" s="8">
        <f>VLOOKUP(G823,'Parâmetro - Portes e Uco'!$B$14:$E$41,4,0)</f>
        <v>203.1808</v>
      </c>
      <c r="I823" s="9"/>
      <c r="J823" s="16">
        <v>0</v>
      </c>
      <c r="K823" s="16"/>
      <c r="L823" s="17"/>
      <c r="M823" s="2"/>
      <c r="N823" s="8"/>
      <c r="O823" s="15">
        <v>1</v>
      </c>
      <c r="P823" s="8">
        <f t="shared" si="43"/>
        <v>216.31329720000002</v>
      </c>
      <c r="Q823" s="41">
        <f t="shared" si="42"/>
        <v>1140.5384212000001</v>
      </c>
    </row>
    <row r="824" spans="1:17">
      <c r="A824" s="1" t="s">
        <v>4760</v>
      </c>
      <c r="B824" s="1">
        <v>30501431</v>
      </c>
      <c r="C824" s="3" t="s">
        <v>612</v>
      </c>
      <c r="D824" s="4" t="s">
        <v>3682</v>
      </c>
      <c r="E824" s="7"/>
      <c r="F824" s="8">
        <f>VLOOKUP(D824,'Parâmetro - Portes e Uco'!$A$8:$C$49,3,0)</f>
        <v>431.44592399999999</v>
      </c>
      <c r="G824" s="36">
        <v>3</v>
      </c>
      <c r="H824" s="8">
        <f>VLOOKUP(G824,'Parâmetro - Portes e Uco'!$B$14:$E$41,4,0)</f>
        <v>299.05779999999999</v>
      </c>
      <c r="I824" s="9"/>
      <c r="J824" s="16">
        <v>0</v>
      </c>
      <c r="K824" s="16"/>
      <c r="L824" s="17"/>
      <c r="M824" s="2"/>
      <c r="N824" s="8"/>
      <c r="O824" s="15">
        <v>1</v>
      </c>
      <c r="P824" s="8">
        <f t="shared" si="43"/>
        <v>129.43377719999998</v>
      </c>
      <c r="Q824" s="41">
        <f t="shared" si="42"/>
        <v>859.93750119999993</v>
      </c>
    </row>
    <row r="825" spans="1:17">
      <c r="A825" s="1" t="s">
        <v>4760</v>
      </c>
      <c r="B825" s="1">
        <v>30501440</v>
      </c>
      <c r="C825" s="3" t="s">
        <v>613</v>
      </c>
      <c r="D825" s="4" t="s">
        <v>3689</v>
      </c>
      <c r="E825" s="7"/>
      <c r="F825" s="8">
        <f>VLOOKUP(D825,'Parâmetro - Portes e Uco'!$A$8:$C$49,3,0)</f>
        <v>332.147088</v>
      </c>
      <c r="G825" s="36">
        <v>3</v>
      </c>
      <c r="H825" s="8">
        <f>VLOOKUP(G825,'Parâmetro - Portes e Uco'!$B$14:$E$41,4,0)</f>
        <v>299.05779999999999</v>
      </c>
      <c r="I825" s="9"/>
      <c r="J825" s="16">
        <v>0</v>
      </c>
      <c r="K825" s="16"/>
      <c r="L825" s="17"/>
      <c r="M825" s="2"/>
      <c r="N825" s="8"/>
      <c r="O825" s="15">
        <v>1</v>
      </c>
      <c r="P825" s="8">
        <f t="shared" si="43"/>
        <v>99.64412639999999</v>
      </c>
      <c r="Q825" s="41">
        <f t="shared" si="42"/>
        <v>730.84901439999999</v>
      </c>
    </row>
    <row r="826" spans="1:17">
      <c r="A826" s="1" t="s">
        <v>4760</v>
      </c>
      <c r="B826" s="1">
        <v>30501458</v>
      </c>
      <c r="C826" s="3" t="s">
        <v>614</v>
      </c>
      <c r="D826" s="4" t="s">
        <v>3677</v>
      </c>
      <c r="E826" s="7"/>
      <c r="F826" s="8">
        <f>VLOOKUP(D826,'Parâmetro - Portes e Uco'!$A$8:$C$49,3,0)</f>
        <v>146.53493400000002</v>
      </c>
      <c r="G826" s="36">
        <v>1</v>
      </c>
      <c r="H826" s="8">
        <f>VLOOKUP(G826,'Parâmetro - Portes e Uco'!$B$14:$E$41,4,0)</f>
        <v>138.81760000000003</v>
      </c>
      <c r="I826" s="9"/>
      <c r="J826" s="16">
        <v>0</v>
      </c>
      <c r="K826" s="16"/>
      <c r="L826" s="17"/>
      <c r="M826" s="2"/>
      <c r="N826" s="8"/>
      <c r="O826" s="15">
        <v>1</v>
      </c>
      <c r="P826" s="8">
        <f t="shared" si="43"/>
        <v>43.960480200000006</v>
      </c>
      <c r="Q826" s="41">
        <f t="shared" si="42"/>
        <v>329.31301420000005</v>
      </c>
    </row>
    <row r="827" spans="1:17" ht="22.5">
      <c r="A827" s="1" t="s">
        <v>4760</v>
      </c>
      <c r="B827" s="1">
        <v>30501474</v>
      </c>
      <c r="C827" s="3" t="s">
        <v>4009</v>
      </c>
      <c r="D827" s="4" t="s">
        <v>3676</v>
      </c>
      <c r="E827" s="7"/>
      <c r="F827" s="8">
        <f>VLOOKUP(D827,'Parâmetro - Portes e Uco'!$A$8:$C$49,3,0)</f>
        <v>199.76720399999999</v>
      </c>
      <c r="G827" s="36">
        <v>2</v>
      </c>
      <c r="H827" s="8">
        <f>VLOOKUP(G827,'Parâmetro - Portes e Uco'!$B$14:$E$41,4,0)</f>
        <v>203.1808</v>
      </c>
      <c r="I827" s="9"/>
      <c r="J827" s="16">
        <v>0</v>
      </c>
      <c r="K827" s="16"/>
      <c r="L827" s="17"/>
      <c r="M827" s="2"/>
      <c r="N827" s="8"/>
      <c r="O827" s="15">
        <v>0</v>
      </c>
      <c r="P827" s="15"/>
      <c r="Q827" s="41">
        <f t="shared" si="42"/>
        <v>402.94800399999997</v>
      </c>
    </row>
    <row r="828" spans="1:17" ht="22.5">
      <c r="A828" s="1" t="s">
        <v>4760</v>
      </c>
      <c r="B828" s="1">
        <v>30501482</v>
      </c>
      <c r="C828" s="3" t="s">
        <v>580</v>
      </c>
      <c r="D828" s="4" t="s">
        <v>3696</v>
      </c>
      <c r="E828" s="7"/>
      <c r="F828" s="8">
        <f>VLOOKUP(D828,'Parâmetro - Portes e Uco'!$A$8:$C$49,3,0)</f>
        <v>1010.6334419999999</v>
      </c>
      <c r="G828" s="36">
        <v>4</v>
      </c>
      <c r="H828" s="8">
        <f>VLOOKUP(G828,'Parâmetro - Portes e Uco'!$B$14:$E$41,4,0)</f>
        <v>442.14720000000005</v>
      </c>
      <c r="I828" s="9"/>
      <c r="J828" s="16">
        <v>0</v>
      </c>
      <c r="K828" s="16"/>
      <c r="L828" s="17"/>
      <c r="M828" s="2"/>
      <c r="N828" s="8"/>
      <c r="O828" s="15">
        <v>1</v>
      </c>
      <c r="P828" s="8">
        <f>F828*30%</f>
        <v>303.19003259999999</v>
      </c>
      <c r="Q828" s="41">
        <f t="shared" si="42"/>
        <v>1755.9706745999999</v>
      </c>
    </row>
    <row r="829" spans="1:17" ht="22.5">
      <c r="A829" s="1" t="s">
        <v>4760</v>
      </c>
      <c r="B829" s="1">
        <v>30501490</v>
      </c>
      <c r="C829" s="3" t="s">
        <v>593</v>
      </c>
      <c r="D829" s="4" t="s">
        <v>3696</v>
      </c>
      <c r="E829" s="7"/>
      <c r="F829" s="8">
        <f>VLOOKUP(D829,'Parâmetro - Portes e Uco'!$A$8:$C$49,3,0)</f>
        <v>1010.6334419999999</v>
      </c>
      <c r="G829" s="36">
        <v>5</v>
      </c>
      <c r="H829" s="8">
        <f>VLOOKUP(G829,'Parâmetro - Portes e Uco'!$B$14:$E$41,4,0)</f>
        <v>683.93320000000006</v>
      </c>
      <c r="I829" s="9"/>
      <c r="J829" s="16">
        <v>0</v>
      </c>
      <c r="K829" s="16"/>
      <c r="L829" s="17"/>
      <c r="M829" s="2"/>
      <c r="N829" s="8"/>
      <c r="O829" s="15">
        <v>1</v>
      </c>
      <c r="P829" s="8">
        <f>F829*30%</f>
        <v>303.19003259999999</v>
      </c>
      <c r="Q829" s="41">
        <f t="shared" si="42"/>
        <v>1997.7566746</v>
      </c>
    </row>
    <row r="830" spans="1:17">
      <c r="A830" s="3"/>
      <c r="B830" s="135">
        <v>30502004</v>
      </c>
      <c r="C830" s="263" t="s">
        <v>3804</v>
      </c>
      <c r="D830" s="264"/>
      <c r="E830" s="264"/>
      <c r="F830" s="264"/>
      <c r="G830" s="264"/>
      <c r="H830" s="264"/>
      <c r="I830" s="264"/>
      <c r="J830" s="264"/>
      <c r="K830" s="264"/>
      <c r="L830" s="264"/>
      <c r="M830" s="266"/>
      <c r="N830" s="264"/>
      <c r="O830" s="264"/>
      <c r="P830" s="264"/>
      <c r="Q830" s="265"/>
    </row>
    <row r="831" spans="1:17" ht="22.5">
      <c r="A831" s="1" t="s">
        <v>4760</v>
      </c>
      <c r="B831" s="1">
        <v>30502012</v>
      </c>
      <c r="C831" s="3" t="s">
        <v>615</v>
      </c>
      <c r="D831" s="4" t="s">
        <v>3688</v>
      </c>
      <c r="E831" s="7"/>
      <c r="F831" s="8">
        <f>VLOOKUP(D831,'Parâmetro - Portes e Uco'!$A$8:$C$49,3,0)</f>
        <v>868.77663600000005</v>
      </c>
      <c r="G831" s="36">
        <v>6</v>
      </c>
      <c r="H831" s="8">
        <f>VLOOKUP(G831,'Parâmetro - Portes e Uco'!$B$14:$E$41,4,0)</f>
        <v>954.3922</v>
      </c>
      <c r="I831" s="9"/>
      <c r="J831" s="16">
        <v>0</v>
      </c>
      <c r="K831" s="16"/>
      <c r="L831" s="17"/>
      <c r="M831" s="2"/>
      <c r="N831" s="8"/>
      <c r="O831" s="15">
        <v>3</v>
      </c>
      <c r="P831" s="39">
        <f>(F831*30%)+(F831*20%)+(F831*20%)</f>
        <v>608.14364520000004</v>
      </c>
      <c r="Q831" s="41">
        <f t="shared" ref="Q831:Q858" si="44">F831+H831+K831+N831+P831</f>
        <v>2431.3124812000001</v>
      </c>
    </row>
    <row r="832" spans="1:17">
      <c r="A832" s="1" t="s">
        <v>4760</v>
      </c>
      <c r="B832" s="1">
        <v>30502020</v>
      </c>
      <c r="C832" s="3" t="s">
        <v>616</v>
      </c>
      <c r="D832" s="4" t="s">
        <v>3689</v>
      </c>
      <c r="E832" s="7"/>
      <c r="F832" s="8">
        <f>VLOOKUP(D832,'Parâmetro - Portes e Uco'!$A$8:$C$49,3,0)</f>
        <v>332.147088</v>
      </c>
      <c r="G832" s="36">
        <v>2</v>
      </c>
      <c r="H832" s="8">
        <f>VLOOKUP(G832,'Parâmetro - Portes e Uco'!$B$14:$E$41,4,0)</f>
        <v>203.1808</v>
      </c>
      <c r="I832" s="9"/>
      <c r="J832" s="16">
        <v>0</v>
      </c>
      <c r="K832" s="16"/>
      <c r="L832" s="17"/>
      <c r="M832" s="2"/>
      <c r="N832" s="8"/>
      <c r="O832" s="15">
        <v>1</v>
      </c>
      <c r="P832" s="8">
        <f>F832*30%</f>
        <v>99.64412639999999</v>
      </c>
      <c r="Q832" s="41">
        <f t="shared" si="44"/>
        <v>634.97201440000003</v>
      </c>
    </row>
    <row r="833" spans="1:17">
      <c r="A833" s="1" t="s">
        <v>4760</v>
      </c>
      <c r="B833" s="1">
        <v>30502039</v>
      </c>
      <c r="C833" s="3" t="s">
        <v>617</v>
      </c>
      <c r="D833" s="4" t="s">
        <v>3691</v>
      </c>
      <c r="E833" s="7"/>
      <c r="F833" s="8">
        <f>VLOOKUP(D833,'Parâmetro - Portes e Uco'!$A$8:$C$49,3,0)</f>
        <v>721.04432400000007</v>
      </c>
      <c r="G833" s="36">
        <v>4</v>
      </c>
      <c r="H833" s="8">
        <f>VLOOKUP(G833,'Parâmetro - Portes e Uco'!$B$14:$E$41,4,0)</f>
        <v>442.14720000000005</v>
      </c>
      <c r="I833" s="9"/>
      <c r="J833" s="16">
        <v>0</v>
      </c>
      <c r="K833" s="16"/>
      <c r="L833" s="17"/>
      <c r="M833" s="2"/>
      <c r="N833" s="8"/>
      <c r="O833" s="15">
        <v>2</v>
      </c>
      <c r="P833" s="8">
        <f>(F833*30%)+(F833*20%)</f>
        <v>360.52216200000004</v>
      </c>
      <c r="Q833" s="41">
        <f t="shared" si="44"/>
        <v>1523.7136860000001</v>
      </c>
    </row>
    <row r="834" spans="1:17">
      <c r="A834" s="1" t="s">
        <v>4760</v>
      </c>
      <c r="B834" s="1">
        <v>30502047</v>
      </c>
      <c r="C834" s="3" t="s">
        <v>618</v>
      </c>
      <c r="D834" s="4" t="s">
        <v>3674</v>
      </c>
      <c r="E834" s="7"/>
      <c r="F834" s="8">
        <f>VLOOKUP(D834,'Parâmetro - Portes e Uco'!$A$8:$C$49,3,0)</f>
        <v>287.23149000000001</v>
      </c>
      <c r="G834" s="36">
        <v>2</v>
      </c>
      <c r="H834" s="8">
        <f>VLOOKUP(G834,'Parâmetro - Portes e Uco'!$B$14:$E$41,4,0)</f>
        <v>203.1808</v>
      </c>
      <c r="I834" s="9"/>
      <c r="J834" s="16">
        <v>0</v>
      </c>
      <c r="K834" s="16"/>
      <c r="L834" s="17"/>
      <c r="M834" s="2"/>
      <c r="N834" s="8"/>
      <c r="O834" s="15">
        <v>1</v>
      </c>
      <c r="P834" s="8">
        <f>F834*30%</f>
        <v>86.169447000000005</v>
      </c>
      <c r="Q834" s="41">
        <f t="shared" si="44"/>
        <v>576.58173699999998</v>
      </c>
    </row>
    <row r="835" spans="1:17">
      <c r="A835" s="1" t="s">
        <v>4760</v>
      </c>
      <c r="B835" s="1">
        <v>30502063</v>
      </c>
      <c r="C835" s="3" t="s">
        <v>619</v>
      </c>
      <c r="D835" s="4" t="s">
        <v>3697</v>
      </c>
      <c r="E835" s="7"/>
      <c r="F835" s="8">
        <f>VLOOKUP(D835,'Parâmetro - Portes e Uco'!$A$8:$C$49,3,0)</f>
        <v>932.61823200000003</v>
      </c>
      <c r="G835" s="36">
        <v>4</v>
      </c>
      <c r="H835" s="8">
        <f>VLOOKUP(G835,'Parâmetro - Portes e Uco'!$B$14:$E$41,4,0)</f>
        <v>442.14720000000005</v>
      </c>
      <c r="I835" s="9"/>
      <c r="J835" s="16">
        <v>0</v>
      </c>
      <c r="K835" s="16"/>
      <c r="L835" s="17"/>
      <c r="M835" s="2"/>
      <c r="N835" s="8"/>
      <c r="O835" s="15">
        <v>2</v>
      </c>
      <c r="P835" s="8">
        <f>(F835*30%)+(F835*20%)</f>
        <v>466.30911600000002</v>
      </c>
      <c r="Q835" s="41">
        <f t="shared" si="44"/>
        <v>1841.074548</v>
      </c>
    </row>
    <row r="836" spans="1:17">
      <c r="A836" s="1" t="s">
        <v>4760</v>
      </c>
      <c r="B836" s="1">
        <v>30502071</v>
      </c>
      <c r="C836" s="3" t="s">
        <v>620</v>
      </c>
      <c r="D836" s="4" t="s">
        <v>3695</v>
      </c>
      <c r="E836" s="7"/>
      <c r="F836" s="8">
        <f>VLOOKUP(D836,'Parâmetro - Portes e Uco'!$A$8:$C$49,3,0)</f>
        <v>609.92950200000007</v>
      </c>
      <c r="G836" s="36">
        <v>2</v>
      </c>
      <c r="H836" s="8">
        <f>VLOOKUP(G836,'Parâmetro - Portes e Uco'!$B$14:$E$41,4,0)</f>
        <v>203.1808</v>
      </c>
      <c r="I836" s="9"/>
      <c r="J836" s="16">
        <v>0</v>
      </c>
      <c r="K836" s="16"/>
      <c r="L836" s="17"/>
      <c r="M836" s="2"/>
      <c r="N836" s="8"/>
      <c r="O836" s="15">
        <v>1</v>
      </c>
      <c r="P836" s="8">
        <f>F836*30%</f>
        <v>182.97885060000002</v>
      </c>
      <c r="Q836" s="41">
        <f t="shared" si="44"/>
        <v>996.08915260000003</v>
      </c>
    </row>
    <row r="837" spans="1:17">
      <c r="A837" s="1" t="s">
        <v>4760</v>
      </c>
      <c r="B837" s="1">
        <v>30502080</v>
      </c>
      <c r="C837" s="3" t="s">
        <v>621</v>
      </c>
      <c r="D837" s="4" t="s">
        <v>3695</v>
      </c>
      <c r="E837" s="7"/>
      <c r="F837" s="8">
        <f>VLOOKUP(D837,'Parâmetro - Portes e Uco'!$A$8:$C$49,3,0)</f>
        <v>609.92950200000007</v>
      </c>
      <c r="G837" s="36">
        <v>2</v>
      </c>
      <c r="H837" s="8">
        <f>VLOOKUP(G837,'Parâmetro - Portes e Uco'!$B$14:$E$41,4,0)</f>
        <v>203.1808</v>
      </c>
      <c r="I837" s="9"/>
      <c r="J837" s="16">
        <v>0</v>
      </c>
      <c r="K837" s="16"/>
      <c r="L837" s="17"/>
      <c r="M837" s="2"/>
      <c r="N837" s="8"/>
      <c r="O837" s="15">
        <v>1</v>
      </c>
      <c r="P837" s="8">
        <f>F837*30%</f>
        <v>182.97885060000002</v>
      </c>
      <c r="Q837" s="41">
        <f t="shared" si="44"/>
        <v>996.08915260000003</v>
      </c>
    </row>
    <row r="838" spans="1:17">
      <c r="A838" s="1" t="s">
        <v>4760</v>
      </c>
      <c r="B838" s="1">
        <v>30502314</v>
      </c>
      <c r="C838" s="3" t="s">
        <v>4763</v>
      </c>
      <c r="D838" s="4" t="s">
        <v>3690</v>
      </c>
      <c r="E838" s="7"/>
      <c r="F838" s="8">
        <f>VLOOKUP(D838,'Parâmetro - Portes e Uco'!$A$8:$C$49,3,0)</f>
        <v>788.42236200000002</v>
      </c>
      <c r="G838" s="36">
        <v>3</v>
      </c>
      <c r="H838" s="8">
        <f>VLOOKUP(G838,'Parâmetro - Portes e Uco'!$B$14:$E$41,4,0)</f>
        <v>299.05779999999999</v>
      </c>
      <c r="I838" s="9"/>
      <c r="J838" s="16">
        <v>0</v>
      </c>
      <c r="K838" s="16"/>
      <c r="L838" s="17">
        <v>33.799999999999997</v>
      </c>
      <c r="M838" s="2">
        <v>50</v>
      </c>
      <c r="N838" s="8">
        <f>(('Parâmetro - Portes e Uco'!$H$4*'TABELA HONORÁRIOS MÉDICOS201819'!M838)/100)*'TABELA HONORÁRIOS MÉDICOS201819'!L838</f>
        <v>247.07799999999997</v>
      </c>
      <c r="O838" s="15">
        <v>1</v>
      </c>
      <c r="P838" s="8">
        <f>F838*30%</f>
        <v>236.52670860000001</v>
      </c>
      <c r="Q838" s="41">
        <f>F838+H838+K838+N838+P838</f>
        <v>1571.0848706000002</v>
      </c>
    </row>
    <row r="839" spans="1:17" ht="22.5">
      <c r="A839" s="1" t="s">
        <v>4760</v>
      </c>
      <c r="B839" s="1">
        <v>30502098</v>
      </c>
      <c r="C839" s="3" t="s">
        <v>622</v>
      </c>
      <c r="D839" s="4" t="s">
        <v>3704</v>
      </c>
      <c r="E839" s="7"/>
      <c r="F839" s="8">
        <f>VLOOKUP(D839,'Parâmetro - Portes e Uco'!$A$8:$C$49,3,0)</f>
        <v>1301.410656</v>
      </c>
      <c r="G839" s="36">
        <v>7</v>
      </c>
      <c r="H839" s="8">
        <f>VLOOKUP(G839,'Parâmetro - Portes e Uco'!$B$14:$E$41,4,0)</f>
        <v>1357.8812</v>
      </c>
      <c r="I839" s="9"/>
      <c r="J839" s="16">
        <v>0</v>
      </c>
      <c r="K839" s="16"/>
      <c r="L839" s="17"/>
      <c r="M839" s="2"/>
      <c r="N839" s="8"/>
      <c r="O839" s="15">
        <v>4</v>
      </c>
      <c r="P839" s="8">
        <f>(F839*30%)+(F839*20%)+(F839*20%)+(F839*20%)</f>
        <v>1171.2695904000002</v>
      </c>
      <c r="Q839" s="41">
        <f t="shared" si="44"/>
        <v>3830.5614464</v>
      </c>
    </row>
    <row r="840" spans="1:17" ht="22.5">
      <c r="A840" s="1" t="s">
        <v>4760</v>
      </c>
      <c r="B840" s="1">
        <v>30502101</v>
      </c>
      <c r="C840" s="3" t="s">
        <v>623</v>
      </c>
      <c r="D840" s="4" t="s">
        <v>3674</v>
      </c>
      <c r="E840" s="7"/>
      <c r="F840" s="8">
        <f>VLOOKUP(D840,'Parâmetro - Portes e Uco'!$A$8:$C$49,3,0)</f>
        <v>287.23149000000001</v>
      </c>
      <c r="G840" s="36">
        <v>3</v>
      </c>
      <c r="H840" s="8">
        <f>VLOOKUP(G840,'Parâmetro - Portes e Uco'!$B$14:$E$41,4,0)</f>
        <v>299.05779999999999</v>
      </c>
      <c r="I840" s="9"/>
      <c r="J840" s="16">
        <v>0</v>
      </c>
      <c r="K840" s="16"/>
      <c r="L840" s="17"/>
      <c r="M840" s="2"/>
      <c r="N840" s="8"/>
      <c r="O840" s="15">
        <v>1</v>
      </c>
      <c r="P840" s="8">
        <f>F840*30%</f>
        <v>86.169447000000005</v>
      </c>
      <c r="Q840" s="41">
        <f t="shared" si="44"/>
        <v>672.45873699999993</v>
      </c>
    </row>
    <row r="841" spans="1:17">
      <c r="A841" s="1" t="s">
        <v>4760</v>
      </c>
      <c r="B841" s="1">
        <v>30502110</v>
      </c>
      <c r="C841" s="3" t="s">
        <v>624</v>
      </c>
      <c r="D841" s="4" t="s">
        <v>3686</v>
      </c>
      <c r="E841" s="7"/>
      <c r="F841" s="8">
        <f>VLOOKUP(D841,'Parâmetro - Portes e Uco'!$A$8:$C$49,3,0)</f>
        <v>639.47410800000011</v>
      </c>
      <c r="G841" s="36">
        <v>3</v>
      </c>
      <c r="H841" s="8">
        <f>VLOOKUP(G841,'Parâmetro - Portes e Uco'!$B$14:$E$41,4,0)</f>
        <v>299.05779999999999</v>
      </c>
      <c r="I841" s="9"/>
      <c r="J841" s="16">
        <v>0</v>
      </c>
      <c r="K841" s="16"/>
      <c r="L841" s="17"/>
      <c r="M841" s="2"/>
      <c r="N841" s="8"/>
      <c r="O841" s="15">
        <v>1</v>
      </c>
      <c r="P841" s="8">
        <f>F841*30%</f>
        <v>191.84223240000003</v>
      </c>
      <c r="Q841" s="41">
        <f t="shared" si="44"/>
        <v>1130.3741404000002</v>
      </c>
    </row>
    <row r="842" spans="1:17">
      <c r="A842" s="1" t="s">
        <v>4760</v>
      </c>
      <c r="B842" s="1">
        <v>30502128</v>
      </c>
      <c r="C842" s="3" t="s">
        <v>625</v>
      </c>
      <c r="D842" s="4" t="s">
        <v>3686</v>
      </c>
      <c r="E842" s="7"/>
      <c r="F842" s="8">
        <f>VLOOKUP(D842,'Parâmetro - Portes e Uco'!$A$8:$C$49,3,0)</f>
        <v>639.47410800000011</v>
      </c>
      <c r="G842" s="36">
        <v>2</v>
      </c>
      <c r="H842" s="8">
        <f>VLOOKUP(G842,'Parâmetro - Portes e Uco'!$B$14:$E$41,4,0)</f>
        <v>203.1808</v>
      </c>
      <c r="I842" s="9"/>
      <c r="J842" s="16">
        <v>0</v>
      </c>
      <c r="K842" s="16"/>
      <c r="L842" s="17"/>
      <c r="M842" s="2"/>
      <c r="N842" s="8"/>
      <c r="O842" s="15">
        <v>1</v>
      </c>
      <c r="P842" s="8">
        <f>F842*30%</f>
        <v>191.84223240000003</v>
      </c>
      <c r="Q842" s="41">
        <f t="shared" si="44"/>
        <v>1034.4971404</v>
      </c>
    </row>
    <row r="843" spans="1:17">
      <c r="A843" s="1" t="s">
        <v>4760</v>
      </c>
      <c r="B843" s="1">
        <v>30502136</v>
      </c>
      <c r="C843" s="3" t="s">
        <v>626</v>
      </c>
      <c r="D843" s="4" t="s">
        <v>3697</v>
      </c>
      <c r="E843" s="7"/>
      <c r="F843" s="8">
        <f>VLOOKUP(D843,'Parâmetro - Portes e Uco'!$A$8:$C$49,3,0)</f>
        <v>932.61823200000003</v>
      </c>
      <c r="G843" s="36">
        <v>5</v>
      </c>
      <c r="H843" s="8">
        <f>VLOOKUP(G843,'Parâmetro - Portes e Uco'!$B$14:$E$41,4,0)</f>
        <v>683.93320000000006</v>
      </c>
      <c r="I843" s="9"/>
      <c r="J843" s="16">
        <v>0</v>
      </c>
      <c r="K843" s="16"/>
      <c r="L843" s="17"/>
      <c r="M843" s="2"/>
      <c r="N843" s="8"/>
      <c r="O843" s="15">
        <v>3</v>
      </c>
      <c r="P843" s="39">
        <f>(F843*30%)+(F843*20%)+(F843*20%)</f>
        <v>652.83276240000009</v>
      </c>
      <c r="Q843" s="41">
        <f t="shared" si="44"/>
        <v>2269.3841944000005</v>
      </c>
    </row>
    <row r="844" spans="1:17">
      <c r="A844" s="1" t="s">
        <v>4760</v>
      </c>
      <c r="B844" s="1">
        <v>30502144</v>
      </c>
      <c r="C844" s="3" t="s">
        <v>627</v>
      </c>
      <c r="D844" s="4" t="s">
        <v>3686</v>
      </c>
      <c r="E844" s="7"/>
      <c r="F844" s="8">
        <f>VLOOKUP(D844,'Parâmetro - Portes e Uco'!$A$8:$C$49,3,0)</f>
        <v>639.47410800000011</v>
      </c>
      <c r="G844" s="36">
        <v>3</v>
      </c>
      <c r="H844" s="8">
        <f>VLOOKUP(G844,'Parâmetro - Portes e Uco'!$B$14:$E$41,4,0)</f>
        <v>299.05779999999999</v>
      </c>
      <c r="I844" s="9"/>
      <c r="J844" s="16">
        <v>0</v>
      </c>
      <c r="K844" s="16"/>
      <c r="L844" s="17"/>
      <c r="M844" s="2"/>
      <c r="N844" s="8"/>
      <c r="O844" s="15">
        <v>3</v>
      </c>
      <c r="P844" s="39">
        <f>(F844*30%)+(F844*20%)+(F844*20%)</f>
        <v>447.63187560000006</v>
      </c>
      <c r="Q844" s="41">
        <f t="shared" si="44"/>
        <v>1386.1637836000002</v>
      </c>
    </row>
    <row r="845" spans="1:17">
      <c r="A845" s="1" t="s">
        <v>4760</v>
      </c>
      <c r="B845" s="1">
        <v>30502152</v>
      </c>
      <c r="C845" s="3" t="s">
        <v>628</v>
      </c>
      <c r="D845" s="4" t="s">
        <v>3688</v>
      </c>
      <c r="E845" s="7"/>
      <c r="F845" s="8">
        <f>VLOOKUP(D845,'Parâmetro - Portes e Uco'!$A$8:$C$49,3,0)</f>
        <v>868.77663600000005</v>
      </c>
      <c r="G845" s="36">
        <v>6</v>
      </c>
      <c r="H845" s="8">
        <f>VLOOKUP(G845,'Parâmetro - Portes e Uco'!$B$14:$E$41,4,0)</f>
        <v>954.3922</v>
      </c>
      <c r="I845" s="9"/>
      <c r="J845" s="16">
        <v>0</v>
      </c>
      <c r="K845" s="16"/>
      <c r="L845" s="17"/>
      <c r="M845" s="2"/>
      <c r="N845" s="8"/>
      <c r="O845" s="15">
        <v>3</v>
      </c>
      <c r="P845" s="39">
        <f>(F845*30%)+(F845*20%)+(F845*20%)</f>
        <v>608.14364520000004</v>
      </c>
      <c r="Q845" s="41">
        <f t="shared" si="44"/>
        <v>2431.3124812000001</v>
      </c>
    </row>
    <row r="846" spans="1:17">
      <c r="A846" s="1" t="s">
        <v>4760</v>
      </c>
      <c r="B846" s="1">
        <v>30502160</v>
      </c>
      <c r="C846" s="3" t="s">
        <v>629</v>
      </c>
      <c r="D846" s="4" t="s">
        <v>3689</v>
      </c>
      <c r="E846" s="7"/>
      <c r="F846" s="8">
        <f>VLOOKUP(D846,'Parâmetro - Portes e Uco'!$A$8:$C$49,3,0)</f>
        <v>332.147088</v>
      </c>
      <c r="G846" s="36">
        <v>2</v>
      </c>
      <c r="H846" s="8">
        <f>VLOOKUP(G846,'Parâmetro - Portes e Uco'!$B$14:$E$41,4,0)</f>
        <v>203.1808</v>
      </c>
      <c r="I846" s="9"/>
      <c r="J846" s="16">
        <v>0</v>
      </c>
      <c r="K846" s="16"/>
      <c r="L846" s="17"/>
      <c r="M846" s="2"/>
      <c r="N846" s="8"/>
      <c r="O846" s="15">
        <v>1</v>
      </c>
      <c r="P846" s="8">
        <f>F846*30%</f>
        <v>99.64412639999999</v>
      </c>
      <c r="Q846" s="41">
        <f t="shared" si="44"/>
        <v>634.97201440000003</v>
      </c>
    </row>
    <row r="847" spans="1:17">
      <c r="A847" s="1" t="s">
        <v>4760</v>
      </c>
      <c r="B847" s="1">
        <v>30502179</v>
      </c>
      <c r="C847" s="3" t="s">
        <v>630</v>
      </c>
      <c r="D847" s="4" t="s">
        <v>3677</v>
      </c>
      <c r="E847" s="7"/>
      <c r="F847" s="8">
        <f>VLOOKUP(D847,'Parâmetro - Portes e Uco'!$A$8:$C$49,3,0)</f>
        <v>146.53493400000002</v>
      </c>
      <c r="G847" s="36">
        <v>1</v>
      </c>
      <c r="H847" s="8">
        <f>VLOOKUP(G847,'Parâmetro - Portes e Uco'!$B$14:$E$41,4,0)</f>
        <v>138.81760000000003</v>
      </c>
      <c r="I847" s="9"/>
      <c r="J847" s="16">
        <v>0</v>
      </c>
      <c r="K847" s="16"/>
      <c r="L847" s="17"/>
      <c r="M847" s="2"/>
      <c r="N847" s="8"/>
      <c r="O847" s="15">
        <v>0</v>
      </c>
      <c r="P847" s="15"/>
      <c r="Q847" s="41">
        <f t="shared" si="44"/>
        <v>285.35253400000005</v>
      </c>
    </row>
    <row r="848" spans="1:17">
      <c r="A848" s="1" t="s">
        <v>4760</v>
      </c>
      <c r="B848" s="1">
        <v>30502187</v>
      </c>
      <c r="C848" s="3" t="s">
        <v>631</v>
      </c>
      <c r="D848" s="4" t="s">
        <v>3685</v>
      </c>
      <c r="E848" s="7"/>
      <c r="F848" s="8">
        <f>VLOOKUP(D848,'Parâmetro - Portes e Uco'!$A$8:$C$49,3,0)</f>
        <v>564.99534000000006</v>
      </c>
      <c r="G848" s="36">
        <v>4</v>
      </c>
      <c r="H848" s="8">
        <f>VLOOKUP(G848,'Parâmetro - Portes e Uco'!$B$14:$E$41,4,0)</f>
        <v>442.14720000000005</v>
      </c>
      <c r="I848" s="9"/>
      <c r="J848" s="16">
        <v>0</v>
      </c>
      <c r="K848" s="16"/>
      <c r="L848" s="17"/>
      <c r="M848" s="2"/>
      <c r="N848" s="8"/>
      <c r="O848" s="15">
        <v>2</v>
      </c>
      <c r="P848" s="8">
        <f>(F848*30%)+(F848*20%)</f>
        <v>282.49767000000003</v>
      </c>
      <c r="Q848" s="41">
        <f t="shared" si="44"/>
        <v>1289.64021</v>
      </c>
    </row>
    <row r="849" spans="1:17">
      <c r="A849" s="1" t="s">
        <v>4760</v>
      </c>
      <c r="B849" s="1">
        <v>30502195</v>
      </c>
      <c r="C849" s="3" t="s">
        <v>632</v>
      </c>
      <c r="D849" s="4" t="s">
        <v>3675</v>
      </c>
      <c r="E849" s="7"/>
      <c r="F849" s="8">
        <f>VLOOKUP(D849,'Parâmetro - Portes e Uco'!$A$8:$C$49,3,0)</f>
        <v>247.04971200000003</v>
      </c>
      <c r="G849" s="36">
        <v>1</v>
      </c>
      <c r="H849" s="8">
        <f>VLOOKUP(G849,'Parâmetro - Portes e Uco'!$B$14:$E$41,4,0)</f>
        <v>138.81760000000003</v>
      </c>
      <c r="I849" s="9"/>
      <c r="J849" s="16">
        <v>0</v>
      </c>
      <c r="K849" s="16"/>
      <c r="L849" s="17"/>
      <c r="M849" s="2"/>
      <c r="N849" s="8"/>
      <c r="O849" s="15">
        <v>0</v>
      </c>
      <c r="P849" s="15"/>
      <c r="Q849" s="41">
        <f t="shared" si="44"/>
        <v>385.86731200000008</v>
      </c>
    </row>
    <row r="850" spans="1:17">
      <c r="A850" s="1" t="s">
        <v>4760</v>
      </c>
      <c r="B850" s="1">
        <v>30502209</v>
      </c>
      <c r="C850" s="3" t="s">
        <v>635</v>
      </c>
      <c r="D850" s="4" t="s">
        <v>3695</v>
      </c>
      <c r="E850" s="7"/>
      <c r="F850" s="8">
        <f>VLOOKUP(D850,'Parâmetro - Portes e Uco'!$A$8:$C$49,3,0)</f>
        <v>609.92950200000007</v>
      </c>
      <c r="G850" s="36">
        <v>3</v>
      </c>
      <c r="H850" s="8">
        <f>VLOOKUP(G850,'Parâmetro - Portes e Uco'!$B$14:$E$41,4,0)</f>
        <v>299.05779999999999</v>
      </c>
      <c r="I850" s="9"/>
      <c r="J850" s="16">
        <v>0</v>
      </c>
      <c r="K850" s="16"/>
      <c r="L850" s="17"/>
      <c r="M850" s="2"/>
      <c r="N850" s="8"/>
      <c r="O850" s="15">
        <v>1</v>
      </c>
      <c r="P850" s="8">
        <f t="shared" ref="P850:P858" si="45">F850*30%</f>
        <v>182.97885060000002</v>
      </c>
      <c r="Q850" s="41">
        <f t="shared" si="44"/>
        <v>1091.9661526</v>
      </c>
    </row>
    <row r="851" spans="1:17" ht="22.5">
      <c r="A851" s="1" t="s">
        <v>4760</v>
      </c>
      <c r="B851" s="1">
        <v>30502217</v>
      </c>
      <c r="C851" s="3" t="s">
        <v>633</v>
      </c>
      <c r="D851" s="4" t="s">
        <v>3686</v>
      </c>
      <c r="E851" s="7"/>
      <c r="F851" s="8">
        <f>VLOOKUP(D851,'Parâmetro - Portes e Uco'!$A$8:$C$49,3,0)</f>
        <v>639.47410800000011</v>
      </c>
      <c r="G851" s="36">
        <v>3</v>
      </c>
      <c r="H851" s="8">
        <f>VLOOKUP(G851,'Parâmetro - Portes e Uco'!$B$14:$E$41,4,0)</f>
        <v>299.05779999999999</v>
      </c>
      <c r="I851" s="9"/>
      <c r="J851" s="16">
        <v>0</v>
      </c>
      <c r="K851" s="16"/>
      <c r="L851" s="17"/>
      <c r="M851" s="2"/>
      <c r="N851" s="8"/>
      <c r="O851" s="15">
        <v>1</v>
      </c>
      <c r="P851" s="8">
        <f t="shared" si="45"/>
        <v>191.84223240000003</v>
      </c>
      <c r="Q851" s="41">
        <f t="shared" si="44"/>
        <v>1130.3741404000002</v>
      </c>
    </row>
    <row r="852" spans="1:17">
      <c r="A852" s="1" t="s">
        <v>4760</v>
      </c>
      <c r="B852" s="1">
        <v>30502225</v>
      </c>
      <c r="C852" s="3" t="s">
        <v>634</v>
      </c>
      <c r="D852" s="4" t="s">
        <v>3686</v>
      </c>
      <c r="E852" s="7"/>
      <c r="F852" s="8">
        <f>VLOOKUP(D852,'Parâmetro - Portes e Uco'!$A$8:$C$49,3,0)</f>
        <v>639.47410800000011</v>
      </c>
      <c r="G852" s="36">
        <v>3</v>
      </c>
      <c r="H852" s="8">
        <f>VLOOKUP(G852,'Parâmetro - Portes e Uco'!$B$14:$E$41,4,0)</f>
        <v>299.05779999999999</v>
      </c>
      <c r="I852" s="9"/>
      <c r="J852" s="16">
        <v>0</v>
      </c>
      <c r="K852" s="16"/>
      <c r="L852" s="17"/>
      <c r="M852" s="2"/>
      <c r="N852" s="8"/>
      <c r="O852" s="15">
        <v>1</v>
      </c>
      <c r="P852" s="8">
        <f t="shared" si="45"/>
        <v>191.84223240000003</v>
      </c>
      <c r="Q852" s="41">
        <f t="shared" si="44"/>
        <v>1130.3741404000002</v>
      </c>
    </row>
    <row r="853" spans="1:17">
      <c r="A853" s="1" t="s">
        <v>4760</v>
      </c>
      <c r="B853" s="1">
        <v>30502233</v>
      </c>
      <c r="C853" s="3" t="s">
        <v>637</v>
      </c>
      <c r="D853" s="4" t="s">
        <v>3685</v>
      </c>
      <c r="E853" s="7"/>
      <c r="F853" s="8">
        <f>VLOOKUP(D853,'Parâmetro - Portes e Uco'!$A$8:$C$49,3,0)</f>
        <v>564.99534000000006</v>
      </c>
      <c r="G853" s="36">
        <v>2</v>
      </c>
      <c r="H853" s="8">
        <f>VLOOKUP(G853,'Parâmetro - Portes e Uco'!$B$14:$E$41,4,0)</f>
        <v>203.1808</v>
      </c>
      <c r="I853" s="9"/>
      <c r="J853" s="16">
        <v>0</v>
      </c>
      <c r="K853" s="16"/>
      <c r="L853" s="17"/>
      <c r="M853" s="2"/>
      <c r="N853" s="8"/>
      <c r="O853" s="15">
        <v>1</v>
      </c>
      <c r="P853" s="8">
        <f t="shared" si="45"/>
        <v>169.49860200000001</v>
      </c>
      <c r="Q853" s="41">
        <f t="shared" si="44"/>
        <v>937.67474200000004</v>
      </c>
    </row>
    <row r="854" spans="1:17">
      <c r="A854" s="1" t="s">
        <v>4760</v>
      </c>
      <c r="B854" s="1">
        <v>30502241</v>
      </c>
      <c r="C854" s="3" t="s">
        <v>638</v>
      </c>
      <c r="D854" s="4" t="s">
        <v>3695</v>
      </c>
      <c r="E854" s="7"/>
      <c r="F854" s="8">
        <f>VLOOKUP(D854,'Parâmetro - Portes e Uco'!$A$8:$C$49,3,0)</f>
        <v>609.92950200000007</v>
      </c>
      <c r="G854" s="36">
        <v>3</v>
      </c>
      <c r="H854" s="8">
        <f>VLOOKUP(G854,'Parâmetro - Portes e Uco'!$B$14:$E$41,4,0)</f>
        <v>299.05779999999999</v>
      </c>
      <c r="I854" s="9"/>
      <c r="J854" s="16">
        <v>0</v>
      </c>
      <c r="K854" s="16"/>
      <c r="L854" s="17"/>
      <c r="M854" s="2"/>
      <c r="N854" s="8"/>
      <c r="O854" s="15">
        <v>1</v>
      </c>
      <c r="P854" s="8">
        <f t="shared" si="45"/>
        <v>182.97885060000002</v>
      </c>
      <c r="Q854" s="41">
        <f t="shared" si="44"/>
        <v>1091.9661526</v>
      </c>
    </row>
    <row r="855" spans="1:17">
      <c r="A855" s="1" t="s">
        <v>4760</v>
      </c>
      <c r="B855" s="1">
        <v>30502250</v>
      </c>
      <c r="C855" s="3" t="s">
        <v>639</v>
      </c>
      <c r="D855" s="4" t="s">
        <v>3695</v>
      </c>
      <c r="E855" s="7"/>
      <c r="F855" s="8">
        <f>VLOOKUP(D855,'Parâmetro - Portes e Uco'!$A$8:$C$49,3,0)</f>
        <v>609.92950200000007</v>
      </c>
      <c r="G855" s="36">
        <v>2</v>
      </c>
      <c r="H855" s="8">
        <f>VLOOKUP(G855,'Parâmetro - Portes e Uco'!$B$14:$E$41,4,0)</f>
        <v>203.1808</v>
      </c>
      <c r="I855" s="9"/>
      <c r="J855" s="16">
        <v>0</v>
      </c>
      <c r="K855" s="16"/>
      <c r="L855" s="17"/>
      <c r="M855" s="2"/>
      <c r="N855" s="8"/>
      <c r="O855" s="15">
        <v>1</v>
      </c>
      <c r="P855" s="8">
        <f t="shared" si="45"/>
        <v>182.97885060000002</v>
      </c>
      <c r="Q855" s="41">
        <f t="shared" si="44"/>
        <v>996.08915260000003</v>
      </c>
    </row>
    <row r="856" spans="1:17">
      <c r="A856" s="1" t="s">
        <v>4760</v>
      </c>
      <c r="B856" s="1">
        <v>30502268</v>
      </c>
      <c r="C856" s="3" t="s">
        <v>640</v>
      </c>
      <c r="D856" s="4" t="s">
        <v>3695</v>
      </c>
      <c r="E856" s="7"/>
      <c r="F856" s="8">
        <f>VLOOKUP(D856,'Parâmetro - Portes e Uco'!$A$8:$C$49,3,0)</f>
        <v>609.92950200000007</v>
      </c>
      <c r="G856" s="36">
        <v>2</v>
      </c>
      <c r="H856" s="8">
        <f>VLOOKUP(G856,'Parâmetro - Portes e Uco'!$B$14:$E$41,4,0)</f>
        <v>203.1808</v>
      </c>
      <c r="I856" s="9"/>
      <c r="J856" s="16">
        <v>0</v>
      </c>
      <c r="K856" s="16"/>
      <c r="L856" s="17"/>
      <c r="M856" s="2"/>
      <c r="N856" s="8"/>
      <c r="O856" s="15">
        <v>1</v>
      </c>
      <c r="P856" s="8">
        <f t="shared" si="45"/>
        <v>182.97885060000002</v>
      </c>
      <c r="Q856" s="41">
        <f t="shared" si="44"/>
        <v>996.08915260000003</v>
      </c>
    </row>
    <row r="857" spans="1:17">
      <c r="A857" s="1" t="s">
        <v>4760</v>
      </c>
      <c r="B857" s="1">
        <v>30502276</v>
      </c>
      <c r="C857" s="3" t="s">
        <v>641</v>
      </c>
      <c r="D857" s="4" t="s">
        <v>3686</v>
      </c>
      <c r="E857" s="7"/>
      <c r="F857" s="8">
        <f>VLOOKUP(D857,'Parâmetro - Portes e Uco'!$A$8:$C$49,3,0)</f>
        <v>639.47410800000011</v>
      </c>
      <c r="G857" s="36">
        <v>2</v>
      </c>
      <c r="H857" s="8">
        <f>VLOOKUP(G857,'Parâmetro - Portes e Uco'!$B$14:$E$41,4,0)</f>
        <v>203.1808</v>
      </c>
      <c r="I857" s="9"/>
      <c r="J857" s="16">
        <v>0</v>
      </c>
      <c r="K857" s="16"/>
      <c r="L857" s="17"/>
      <c r="M857" s="2"/>
      <c r="N857" s="8"/>
      <c r="O857" s="15">
        <v>1</v>
      </c>
      <c r="P857" s="8">
        <f t="shared" si="45"/>
        <v>191.84223240000003</v>
      </c>
      <c r="Q857" s="41">
        <f t="shared" si="44"/>
        <v>1034.4971404</v>
      </c>
    </row>
    <row r="858" spans="1:17" ht="22.5">
      <c r="A858" s="1" t="s">
        <v>4760</v>
      </c>
      <c r="B858" s="1">
        <v>30502322</v>
      </c>
      <c r="C858" s="3" t="s">
        <v>636</v>
      </c>
      <c r="D858" s="4" t="s">
        <v>3690</v>
      </c>
      <c r="E858" s="7"/>
      <c r="F858" s="8">
        <f>VLOOKUP(D858,'Parâmetro - Portes e Uco'!$A$8:$C$49,3,0)</f>
        <v>788.42236200000002</v>
      </c>
      <c r="G858" s="36">
        <v>4</v>
      </c>
      <c r="H858" s="8">
        <f>VLOOKUP(G858,'Parâmetro - Portes e Uco'!$B$14:$E$41,4,0)</f>
        <v>442.14720000000005</v>
      </c>
      <c r="I858" s="9"/>
      <c r="J858" s="16">
        <v>0</v>
      </c>
      <c r="K858" s="16"/>
      <c r="L858" s="17"/>
      <c r="M858" s="2"/>
      <c r="N858" s="8"/>
      <c r="O858" s="15">
        <v>1</v>
      </c>
      <c r="P858" s="8">
        <f t="shared" si="45"/>
        <v>236.52670860000001</v>
      </c>
      <c r="Q858" s="41">
        <f t="shared" si="44"/>
        <v>1467.0962706</v>
      </c>
    </row>
    <row r="859" spans="1:17">
      <c r="A859" s="3"/>
      <c r="B859" s="135">
        <v>30502993</v>
      </c>
      <c r="C859" s="263" t="s">
        <v>3746</v>
      </c>
      <c r="D859" s="264"/>
      <c r="E859" s="264"/>
      <c r="F859" s="264"/>
      <c r="G859" s="264"/>
      <c r="H859" s="264"/>
      <c r="I859" s="264"/>
      <c r="J859" s="264"/>
      <c r="K859" s="264"/>
      <c r="L859" s="264"/>
      <c r="M859" s="266"/>
      <c r="N859" s="264"/>
      <c r="O859" s="264"/>
      <c r="P859" s="264"/>
      <c r="Q859" s="265"/>
    </row>
    <row r="860" spans="1:17">
      <c r="A860" s="3"/>
      <c r="B860" s="259" t="s">
        <v>4193</v>
      </c>
      <c r="C860" s="260"/>
      <c r="D860" s="260"/>
      <c r="E860" s="260"/>
      <c r="F860" s="260"/>
      <c r="G860" s="260"/>
      <c r="H860" s="260"/>
      <c r="I860" s="260"/>
      <c r="J860" s="260"/>
      <c r="K860" s="260"/>
      <c r="L860" s="260"/>
      <c r="M860" s="261"/>
      <c r="N860" s="260"/>
      <c r="O860" s="260"/>
      <c r="P860" s="260"/>
      <c r="Q860" s="262"/>
    </row>
    <row r="861" spans="1:17">
      <c r="A861" s="3"/>
      <c r="B861" s="259" t="s">
        <v>3806</v>
      </c>
      <c r="C861" s="260"/>
      <c r="D861" s="260"/>
      <c r="E861" s="260"/>
      <c r="F861" s="260"/>
      <c r="G861" s="260"/>
      <c r="H861" s="260"/>
      <c r="I861" s="260"/>
      <c r="J861" s="260"/>
      <c r="K861" s="260"/>
      <c r="L861" s="260"/>
      <c r="M861" s="261"/>
      <c r="N861" s="260"/>
      <c r="O861" s="260"/>
      <c r="P861" s="260"/>
      <c r="Q861" s="262"/>
    </row>
    <row r="862" spans="1:17">
      <c r="A862" s="3"/>
      <c r="B862" s="259" t="s">
        <v>4194</v>
      </c>
      <c r="C862" s="260"/>
      <c r="D862" s="260"/>
      <c r="E862" s="260"/>
      <c r="F862" s="260"/>
      <c r="G862" s="260"/>
      <c r="H862" s="260"/>
      <c r="I862" s="260"/>
      <c r="J862" s="260"/>
      <c r="K862" s="260"/>
      <c r="L862" s="260"/>
      <c r="M862" s="261"/>
      <c r="N862" s="260"/>
      <c r="O862" s="260"/>
      <c r="P862" s="260"/>
      <c r="Q862" s="262"/>
    </row>
    <row r="863" spans="1:17">
      <c r="A863" s="3"/>
      <c r="B863" s="259" t="s">
        <v>4195</v>
      </c>
      <c r="C863" s="260"/>
      <c r="D863" s="260"/>
      <c r="E863" s="260"/>
      <c r="F863" s="260"/>
      <c r="G863" s="260"/>
      <c r="H863" s="260"/>
      <c r="I863" s="260"/>
      <c r="J863" s="260"/>
      <c r="K863" s="260"/>
      <c r="L863" s="260"/>
      <c r="M863" s="261"/>
      <c r="N863" s="260"/>
      <c r="O863" s="260"/>
      <c r="P863" s="260"/>
      <c r="Q863" s="262"/>
    </row>
    <row r="864" spans="1:17">
      <c r="A864" s="3"/>
      <c r="B864" s="259" t="s">
        <v>4196</v>
      </c>
      <c r="C864" s="260"/>
      <c r="D864" s="260"/>
      <c r="E864" s="260"/>
      <c r="F864" s="260"/>
      <c r="G864" s="260"/>
      <c r="H864" s="260"/>
      <c r="I864" s="260"/>
      <c r="J864" s="260"/>
      <c r="K864" s="260"/>
      <c r="L864" s="260"/>
      <c r="M864" s="261"/>
      <c r="N864" s="260"/>
      <c r="O864" s="260"/>
      <c r="P864" s="260"/>
      <c r="Q864" s="262"/>
    </row>
    <row r="865" spans="1:17">
      <c r="A865" s="3"/>
      <c r="B865" s="259" t="s">
        <v>4197</v>
      </c>
      <c r="C865" s="260"/>
      <c r="D865" s="260"/>
      <c r="E865" s="260"/>
      <c r="F865" s="260"/>
      <c r="G865" s="260"/>
      <c r="H865" s="260"/>
      <c r="I865" s="260"/>
      <c r="J865" s="260"/>
      <c r="K865" s="260"/>
      <c r="L865" s="260"/>
      <c r="M865" s="261"/>
      <c r="N865" s="260"/>
      <c r="O865" s="260"/>
      <c r="P865" s="260"/>
      <c r="Q865" s="262"/>
    </row>
    <row r="866" spans="1:17">
      <c r="A866" s="3"/>
      <c r="B866" s="259" t="s">
        <v>4699</v>
      </c>
      <c r="C866" s="260"/>
      <c r="D866" s="260"/>
      <c r="E866" s="260"/>
      <c r="F866" s="260"/>
      <c r="G866" s="260"/>
      <c r="H866" s="260"/>
      <c r="I866" s="260"/>
      <c r="J866" s="260"/>
      <c r="K866" s="260"/>
      <c r="L866" s="260"/>
      <c r="M866" s="261"/>
      <c r="N866" s="260"/>
      <c r="O866" s="260"/>
      <c r="P866" s="260"/>
      <c r="Q866" s="262"/>
    </row>
    <row r="867" spans="1:17">
      <c r="A867" s="3"/>
      <c r="B867" s="259" t="s">
        <v>4700</v>
      </c>
      <c r="C867" s="260"/>
      <c r="D867" s="260"/>
      <c r="E867" s="260"/>
      <c r="F867" s="260"/>
      <c r="G867" s="260"/>
      <c r="H867" s="260"/>
      <c r="I867" s="260"/>
      <c r="J867" s="260"/>
      <c r="K867" s="260"/>
      <c r="L867" s="260"/>
      <c r="M867" s="261"/>
      <c r="N867" s="260"/>
      <c r="O867" s="260"/>
      <c r="P867" s="260"/>
      <c r="Q867" s="262"/>
    </row>
    <row r="868" spans="1:17">
      <c r="A868" s="3"/>
      <c r="B868" s="259" t="s">
        <v>3807</v>
      </c>
      <c r="C868" s="260"/>
      <c r="D868" s="260"/>
      <c r="E868" s="260"/>
      <c r="F868" s="260"/>
      <c r="G868" s="260"/>
      <c r="H868" s="260"/>
      <c r="I868" s="260"/>
      <c r="J868" s="260"/>
      <c r="K868" s="260"/>
      <c r="L868" s="260"/>
      <c r="M868" s="261"/>
      <c r="N868" s="260"/>
      <c r="O868" s="260"/>
      <c r="P868" s="260"/>
      <c r="Q868" s="262"/>
    </row>
    <row r="869" spans="1:17">
      <c r="A869" s="3"/>
      <c r="B869" s="259" t="s">
        <v>4198</v>
      </c>
      <c r="C869" s="260"/>
      <c r="D869" s="260"/>
      <c r="E869" s="260"/>
      <c r="F869" s="260"/>
      <c r="G869" s="260"/>
      <c r="H869" s="260"/>
      <c r="I869" s="260"/>
      <c r="J869" s="260"/>
      <c r="K869" s="260"/>
      <c r="L869" s="260"/>
      <c r="M869" s="261"/>
      <c r="N869" s="260"/>
      <c r="O869" s="260"/>
      <c r="P869" s="260"/>
      <c r="Q869" s="262"/>
    </row>
    <row r="870" spans="1:17">
      <c r="A870" s="3"/>
      <c r="B870" s="259" t="s">
        <v>4199</v>
      </c>
      <c r="C870" s="260"/>
      <c r="D870" s="260"/>
      <c r="E870" s="260"/>
      <c r="F870" s="260"/>
      <c r="G870" s="260"/>
      <c r="H870" s="260"/>
      <c r="I870" s="260"/>
      <c r="J870" s="260"/>
      <c r="K870" s="260"/>
      <c r="L870" s="260"/>
      <c r="M870" s="261"/>
      <c r="N870" s="260"/>
      <c r="O870" s="260"/>
      <c r="P870" s="260"/>
      <c r="Q870" s="262"/>
    </row>
    <row r="871" spans="1:17">
      <c r="A871" s="3"/>
      <c r="B871" s="259" t="s">
        <v>4200</v>
      </c>
      <c r="C871" s="260"/>
      <c r="D871" s="260"/>
      <c r="E871" s="260"/>
      <c r="F871" s="260"/>
      <c r="G871" s="260"/>
      <c r="H871" s="260"/>
      <c r="I871" s="260"/>
      <c r="J871" s="260"/>
      <c r="K871" s="260"/>
      <c r="L871" s="260"/>
      <c r="M871" s="261"/>
      <c r="N871" s="260"/>
      <c r="O871" s="260"/>
      <c r="P871" s="260"/>
      <c r="Q871" s="262"/>
    </row>
    <row r="872" spans="1:17">
      <c r="A872" s="3"/>
      <c r="B872" s="259" t="s">
        <v>4201</v>
      </c>
      <c r="C872" s="260"/>
      <c r="D872" s="260"/>
      <c r="E872" s="260"/>
      <c r="F872" s="260"/>
      <c r="G872" s="260"/>
      <c r="H872" s="260"/>
      <c r="I872" s="260"/>
      <c r="J872" s="260"/>
      <c r="K872" s="260"/>
      <c r="L872" s="260"/>
      <c r="M872" s="261"/>
      <c r="N872" s="260"/>
      <c r="O872" s="260"/>
      <c r="P872" s="260"/>
      <c r="Q872" s="262"/>
    </row>
    <row r="873" spans="1:17">
      <c r="A873" s="3"/>
      <c r="B873" s="259" t="s">
        <v>4202</v>
      </c>
      <c r="C873" s="260"/>
      <c r="D873" s="260"/>
      <c r="E873" s="260"/>
      <c r="F873" s="260"/>
      <c r="G873" s="260"/>
      <c r="H873" s="260"/>
      <c r="I873" s="260"/>
      <c r="J873" s="260"/>
      <c r="K873" s="260"/>
      <c r="L873" s="260"/>
      <c r="M873" s="261"/>
      <c r="N873" s="260"/>
      <c r="O873" s="260"/>
      <c r="P873" s="260"/>
      <c r="Q873" s="262"/>
    </row>
    <row r="874" spans="1:17">
      <c r="A874" s="3"/>
      <c r="B874" s="135">
        <v>30601002</v>
      </c>
      <c r="C874" s="263" t="s">
        <v>3808</v>
      </c>
      <c r="D874" s="264"/>
      <c r="E874" s="264"/>
      <c r="F874" s="264"/>
      <c r="G874" s="264"/>
      <c r="H874" s="264"/>
      <c r="I874" s="264"/>
      <c r="J874" s="264"/>
      <c r="K874" s="264"/>
      <c r="L874" s="264"/>
      <c r="M874" s="266"/>
      <c r="N874" s="264"/>
      <c r="O874" s="264"/>
      <c r="P874" s="264"/>
      <c r="Q874" s="265"/>
    </row>
    <row r="875" spans="1:17">
      <c r="A875" s="1" t="s">
        <v>4760</v>
      </c>
      <c r="B875" s="1">
        <v>30601010</v>
      </c>
      <c r="C875" s="3" t="s">
        <v>643</v>
      </c>
      <c r="D875" s="4" t="s">
        <v>3700</v>
      </c>
      <c r="E875" s="7"/>
      <c r="F875" s="8">
        <f>VLOOKUP(D875,'Parâmetro - Portes e Uco'!$A$8:$C$49,3,0)</f>
        <v>1121.7389820000001</v>
      </c>
      <c r="G875" s="36">
        <v>5</v>
      </c>
      <c r="H875" s="8">
        <f>VLOOKUP(G875,'Parâmetro - Portes e Uco'!$B$14:$E$41,4,0)</f>
        <v>683.93320000000006</v>
      </c>
      <c r="I875" s="9"/>
      <c r="J875" s="16">
        <v>0</v>
      </c>
      <c r="K875" s="16"/>
      <c r="L875" s="17"/>
      <c r="M875" s="2"/>
      <c r="N875" s="8"/>
      <c r="O875" s="15">
        <v>2</v>
      </c>
      <c r="P875" s="8">
        <f>(F875*30%)+(F875*20%)</f>
        <v>560.86949100000004</v>
      </c>
      <c r="Q875" s="41">
        <f t="shared" ref="Q875:Q902" si="46">F875+H875+K875+N875+P875</f>
        <v>2366.5416730000002</v>
      </c>
    </row>
    <row r="876" spans="1:17" ht="22.5">
      <c r="A876" s="1" t="s">
        <v>4760</v>
      </c>
      <c r="B876" s="1">
        <v>30601029</v>
      </c>
      <c r="C876" s="3" t="s">
        <v>644</v>
      </c>
      <c r="D876" s="4" t="s">
        <v>3686</v>
      </c>
      <c r="E876" s="7"/>
      <c r="F876" s="8">
        <f>VLOOKUP(D876,'Parâmetro - Portes e Uco'!$A$8:$C$49,3,0)</f>
        <v>639.47410800000011</v>
      </c>
      <c r="G876" s="36">
        <v>2</v>
      </c>
      <c r="H876" s="8">
        <f>VLOOKUP(G876,'Parâmetro - Portes e Uco'!$B$14:$E$41,4,0)</f>
        <v>203.1808</v>
      </c>
      <c r="I876" s="9"/>
      <c r="J876" s="16">
        <v>0</v>
      </c>
      <c r="K876" s="16"/>
      <c r="L876" s="17"/>
      <c r="M876" s="2"/>
      <c r="N876" s="8"/>
      <c r="O876" s="15">
        <v>1</v>
      </c>
      <c r="P876" s="8">
        <f>F876*30%</f>
        <v>191.84223240000003</v>
      </c>
      <c r="Q876" s="41">
        <f t="shared" si="46"/>
        <v>1034.4971404</v>
      </c>
    </row>
    <row r="877" spans="1:17">
      <c r="A877" s="1" t="s">
        <v>4760</v>
      </c>
      <c r="B877" s="1">
        <v>30601037</v>
      </c>
      <c r="C877" s="3" t="s">
        <v>645</v>
      </c>
      <c r="D877" s="4" t="s">
        <v>3688</v>
      </c>
      <c r="E877" s="7"/>
      <c r="F877" s="8">
        <f>VLOOKUP(D877,'Parâmetro - Portes e Uco'!$A$8:$C$49,3,0)</f>
        <v>868.77663600000005</v>
      </c>
      <c r="G877" s="36">
        <v>4</v>
      </c>
      <c r="H877" s="8">
        <f>VLOOKUP(G877,'Parâmetro - Portes e Uco'!$B$14:$E$41,4,0)</f>
        <v>442.14720000000005</v>
      </c>
      <c r="I877" s="9"/>
      <c r="J877" s="16">
        <v>0</v>
      </c>
      <c r="K877" s="16"/>
      <c r="L877" s="17"/>
      <c r="M877" s="2"/>
      <c r="N877" s="8"/>
      <c r="O877" s="15">
        <v>1</v>
      </c>
      <c r="P877" s="8">
        <f>F877*30%</f>
        <v>260.63299080000002</v>
      </c>
      <c r="Q877" s="41">
        <f t="shared" si="46"/>
        <v>1571.5568268000002</v>
      </c>
    </row>
    <row r="878" spans="1:17">
      <c r="A878" s="1" t="s">
        <v>4760</v>
      </c>
      <c r="B878" s="1">
        <v>30601045</v>
      </c>
      <c r="C878" s="3" t="s">
        <v>646</v>
      </c>
      <c r="D878" s="4" t="s">
        <v>3696</v>
      </c>
      <c r="E878" s="7"/>
      <c r="F878" s="8">
        <f>VLOOKUP(D878,'Parâmetro - Portes e Uco'!$A$8:$C$49,3,0)</f>
        <v>1010.6334419999999</v>
      </c>
      <c r="G878" s="36">
        <v>5</v>
      </c>
      <c r="H878" s="8">
        <f>VLOOKUP(G878,'Parâmetro - Portes e Uco'!$B$14:$E$41,4,0)</f>
        <v>683.93320000000006</v>
      </c>
      <c r="I878" s="9"/>
      <c r="J878" s="16">
        <v>0</v>
      </c>
      <c r="K878" s="16"/>
      <c r="L878" s="17"/>
      <c r="M878" s="2"/>
      <c r="N878" s="8"/>
      <c r="O878" s="15">
        <v>2</v>
      </c>
      <c r="P878" s="8">
        <f>(F878*30%)+(F878*20%)</f>
        <v>505.31672100000003</v>
      </c>
      <c r="Q878" s="41">
        <f t="shared" si="46"/>
        <v>2199.8833629999999</v>
      </c>
    </row>
    <row r="879" spans="1:17">
      <c r="A879" s="1" t="s">
        <v>4760</v>
      </c>
      <c r="B879" s="1">
        <v>30601053</v>
      </c>
      <c r="C879" s="3" t="s">
        <v>647</v>
      </c>
      <c r="D879" s="4" t="s">
        <v>3674</v>
      </c>
      <c r="E879" s="7"/>
      <c r="F879" s="8">
        <f>VLOOKUP(D879,'Parâmetro - Portes e Uco'!$A$8:$C$49,3,0)</f>
        <v>287.23149000000001</v>
      </c>
      <c r="G879" s="36">
        <v>3</v>
      </c>
      <c r="H879" s="8">
        <f>VLOOKUP(G879,'Parâmetro - Portes e Uco'!$B$14:$E$41,4,0)</f>
        <v>299.05779999999999</v>
      </c>
      <c r="I879" s="9"/>
      <c r="J879" s="16">
        <v>0</v>
      </c>
      <c r="K879" s="16"/>
      <c r="L879" s="17"/>
      <c r="M879" s="2"/>
      <c r="N879" s="8"/>
      <c r="O879" s="15">
        <v>1</v>
      </c>
      <c r="P879" s="8">
        <f>F879*30%</f>
        <v>86.169447000000005</v>
      </c>
      <c r="Q879" s="41">
        <f t="shared" si="46"/>
        <v>672.45873699999993</v>
      </c>
    </row>
    <row r="880" spans="1:17">
      <c r="A880" s="1" t="s">
        <v>4760</v>
      </c>
      <c r="B880" s="1">
        <v>30601070</v>
      </c>
      <c r="C880" s="3" t="s">
        <v>651</v>
      </c>
      <c r="D880" s="4" t="s">
        <v>3696</v>
      </c>
      <c r="E880" s="7"/>
      <c r="F880" s="8">
        <f>VLOOKUP(D880,'Parâmetro - Portes e Uco'!$A$8:$C$49,3,0)</f>
        <v>1010.6334419999999</v>
      </c>
      <c r="G880" s="36">
        <v>6</v>
      </c>
      <c r="H880" s="8">
        <f>VLOOKUP(G880,'Parâmetro - Portes e Uco'!$B$14:$E$41,4,0)</f>
        <v>954.3922</v>
      </c>
      <c r="I880" s="9"/>
      <c r="J880" s="16">
        <v>0</v>
      </c>
      <c r="K880" s="16"/>
      <c r="L880" s="17"/>
      <c r="M880" s="2"/>
      <c r="N880" s="8"/>
      <c r="O880" s="15">
        <v>2</v>
      </c>
      <c r="P880" s="8">
        <f>(F880*30%)+(F880*20%)</f>
        <v>505.31672100000003</v>
      </c>
      <c r="Q880" s="41">
        <f t="shared" si="46"/>
        <v>2470.3423630000002</v>
      </c>
    </row>
    <row r="881" spans="1:17">
      <c r="A881" s="1" t="s">
        <v>4760</v>
      </c>
      <c r="B881" s="1">
        <v>30601088</v>
      </c>
      <c r="C881" s="3" t="s">
        <v>653</v>
      </c>
      <c r="D881" s="4" t="s">
        <v>3697</v>
      </c>
      <c r="E881" s="7"/>
      <c r="F881" s="8">
        <f>VLOOKUP(D881,'Parâmetro - Portes e Uco'!$A$8:$C$49,3,0)</f>
        <v>932.61823200000003</v>
      </c>
      <c r="G881" s="36">
        <v>4</v>
      </c>
      <c r="H881" s="8">
        <f>VLOOKUP(G881,'Parâmetro - Portes e Uco'!$B$14:$E$41,4,0)</f>
        <v>442.14720000000005</v>
      </c>
      <c r="I881" s="9"/>
      <c r="J881" s="16">
        <v>0</v>
      </c>
      <c r="K881" s="16"/>
      <c r="L881" s="17"/>
      <c r="M881" s="2"/>
      <c r="N881" s="8"/>
      <c r="O881" s="15">
        <v>2</v>
      </c>
      <c r="P881" s="8">
        <f>(F881*30%)+(F881*20%)</f>
        <v>466.30911600000002</v>
      </c>
      <c r="Q881" s="41">
        <f t="shared" si="46"/>
        <v>1841.074548</v>
      </c>
    </row>
    <row r="882" spans="1:17" ht="22.5">
      <c r="A882" s="1" t="s">
        <v>4760</v>
      </c>
      <c r="B882" s="1">
        <v>30601096</v>
      </c>
      <c r="C882" s="3" t="s">
        <v>655</v>
      </c>
      <c r="D882" s="4" t="s">
        <v>3696</v>
      </c>
      <c r="E882" s="7"/>
      <c r="F882" s="8">
        <f>VLOOKUP(D882,'Parâmetro - Portes e Uco'!$A$8:$C$49,3,0)</f>
        <v>1010.6334419999999</v>
      </c>
      <c r="G882" s="36">
        <v>5</v>
      </c>
      <c r="H882" s="8">
        <f>VLOOKUP(G882,'Parâmetro - Portes e Uco'!$B$14:$E$41,4,0)</f>
        <v>683.93320000000006</v>
      </c>
      <c r="I882" s="9"/>
      <c r="J882" s="16">
        <v>0</v>
      </c>
      <c r="K882" s="16"/>
      <c r="L882" s="17"/>
      <c r="M882" s="2"/>
      <c r="N882" s="8"/>
      <c r="O882" s="15">
        <v>2</v>
      </c>
      <c r="P882" s="8">
        <f>(F882*30%)+(F882*20%)</f>
        <v>505.31672100000003</v>
      </c>
      <c r="Q882" s="41">
        <f t="shared" si="46"/>
        <v>2199.8833629999999</v>
      </c>
    </row>
    <row r="883" spans="1:17" ht="22.5">
      <c r="A883" s="1" t="s">
        <v>4760</v>
      </c>
      <c r="B883" s="1">
        <v>30601100</v>
      </c>
      <c r="C883" s="3" t="s">
        <v>656</v>
      </c>
      <c r="D883" s="4" t="s">
        <v>3697</v>
      </c>
      <c r="E883" s="7"/>
      <c r="F883" s="8">
        <f>VLOOKUP(D883,'Parâmetro - Portes e Uco'!$A$8:$C$49,3,0)</f>
        <v>932.61823200000003</v>
      </c>
      <c r="G883" s="36">
        <v>4</v>
      </c>
      <c r="H883" s="8">
        <f>VLOOKUP(G883,'Parâmetro - Portes e Uco'!$B$14:$E$41,4,0)</f>
        <v>442.14720000000005</v>
      </c>
      <c r="I883" s="9"/>
      <c r="J883" s="16">
        <v>0</v>
      </c>
      <c r="K883" s="16"/>
      <c r="L883" s="17"/>
      <c r="M883" s="2"/>
      <c r="N883" s="8"/>
      <c r="O883" s="15">
        <v>1</v>
      </c>
      <c r="P883" s="8">
        <f>F883*30%</f>
        <v>279.7854696</v>
      </c>
      <c r="Q883" s="41">
        <f t="shared" si="46"/>
        <v>1654.5509016000001</v>
      </c>
    </row>
    <row r="884" spans="1:17" ht="22.5">
      <c r="A884" s="1" t="s">
        <v>4760</v>
      </c>
      <c r="B884" s="1">
        <v>30601118</v>
      </c>
      <c r="C884" s="3" t="s">
        <v>657</v>
      </c>
      <c r="D884" s="4" t="s">
        <v>3697</v>
      </c>
      <c r="E884" s="7"/>
      <c r="F884" s="8">
        <f>VLOOKUP(D884,'Parâmetro - Portes e Uco'!$A$8:$C$49,3,0)</f>
        <v>932.61823200000003</v>
      </c>
      <c r="G884" s="36">
        <v>5</v>
      </c>
      <c r="H884" s="8">
        <f>VLOOKUP(G884,'Parâmetro - Portes e Uco'!$B$14:$E$41,4,0)</f>
        <v>683.93320000000006</v>
      </c>
      <c r="I884" s="9"/>
      <c r="J884" s="16">
        <v>0</v>
      </c>
      <c r="K884" s="16"/>
      <c r="L884" s="17"/>
      <c r="M884" s="2"/>
      <c r="N884" s="8"/>
      <c r="O884" s="15">
        <v>2</v>
      </c>
      <c r="P884" s="8">
        <f>(F884*30%)+(F884*20%)</f>
        <v>466.30911600000002</v>
      </c>
      <c r="Q884" s="41">
        <f t="shared" si="46"/>
        <v>2082.8605480000001</v>
      </c>
    </row>
    <row r="885" spans="1:17" ht="22.5">
      <c r="A885" s="1" t="s">
        <v>4760</v>
      </c>
      <c r="B885" s="1">
        <v>30601126</v>
      </c>
      <c r="C885" s="3" t="s">
        <v>658</v>
      </c>
      <c r="D885" s="4" t="s">
        <v>3697</v>
      </c>
      <c r="E885" s="7"/>
      <c r="F885" s="8">
        <f>VLOOKUP(D885,'Parâmetro - Portes e Uco'!$A$8:$C$49,3,0)</f>
        <v>932.61823200000003</v>
      </c>
      <c r="G885" s="36">
        <v>6</v>
      </c>
      <c r="H885" s="8">
        <f>VLOOKUP(G885,'Parâmetro - Portes e Uco'!$B$14:$E$41,4,0)</f>
        <v>954.3922</v>
      </c>
      <c r="I885" s="9"/>
      <c r="J885" s="16">
        <v>0</v>
      </c>
      <c r="K885" s="16"/>
      <c r="L885" s="17"/>
      <c r="M885" s="2"/>
      <c r="N885" s="8"/>
      <c r="O885" s="15">
        <v>3</v>
      </c>
      <c r="P885" s="39">
        <f>(F885*30%)+(F885*20%)+(F885*20%)</f>
        <v>652.83276240000009</v>
      </c>
      <c r="Q885" s="41">
        <f t="shared" si="46"/>
        <v>2539.8431944000004</v>
      </c>
    </row>
    <row r="886" spans="1:17" ht="22.5">
      <c r="A886" s="1" t="s">
        <v>4760</v>
      </c>
      <c r="B886" s="1">
        <v>30601134</v>
      </c>
      <c r="C886" s="3" t="s">
        <v>659</v>
      </c>
      <c r="D886" s="4" t="s">
        <v>3698</v>
      </c>
      <c r="E886" s="7"/>
      <c r="F886" s="8">
        <f>VLOOKUP(D886,'Parâmetro - Portes e Uco'!$A$8:$C$49,3,0)</f>
        <v>1186.7593919999999</v>
      </c>
      <c r="G886" s="36">
        <v>6</v>
      </c>
      <c r="H886" s="8">
        <f>VLOOKUP(G886,'Parâmetro - Portes e Uco'!$B$14:$E$41,4,0)</f>
        <v>954.3922</v>
      </c>
      <c r="I886" s="9"/>
      <c r="J886" s="16">
        <v>0</v>
      </c>
      <c r="K886" s="16"/>
      <c r="L886" s="17"/>
      <c r="M886" s="2"/>
      <c r="N886" s="8"/>
      <c r="O886" s="15">
        <v>2</v>
      </c>
      <c r="P886" s="8">
        <f>(F886*30%)+(F886*20%)</f>
        <v>593.37969599999997</v>
      </c>
      <c r="Q886" s="41">
        <f t="shared" si="46"/>
        <v>2734.5312880000001</v>
      </c>
    </row>
    <row r="887" spans="1:17">
      <c r="A887" s="1" t="s">
        <v>4760</v>
      </c>
      <c r="B887" s="1">
        <v>30601142</v>
      </c>
      <c r="C887" s="3" t="s">
        <v>661</v>
      </c>
      <c r="D887" s="4" t="s">
        <v>3685</v>
      </c>
      <c r="E887" s="7"/>
      <c r="F887" s="8">
        <f>VLOOKUP(D887,'Parâmetro - Portes e Uco'!$A$8:$C$49,3,0)</f>
        <v>564.99534000000006</v>
      </c>
      <c r="G887" s="36">
        <v>2</v>
      </c>
      <c r="H887" s="8">
        <f>VLOOKUP(G887,'Parâmetro - Portes e Uco'!$B$14:$E$41,4,0)</f>
        <v>203.1808</v>
      </c>
      <c r="I887" s="9"/>
      <c r="J887" s="16">
        <v>0</v>
      </c>
      <c r="K887" s="16"/>
      <c r="L887" s="17"/>
      <c r="M887" s="2"/>
      <c r="N887" s="8"/>
      <c r="O887" s="15">
        <v>1</v>
      </c>
      <c r="P887" s="8">
        <f>F887*30%</f>
        <v>169.49860200000001</v>
      </c>
      <c r="Q887" s="41">
        <f t="shared" si="46"/>
        <v>937.67474200000004</v>
      </c>
    </row>
    <row r="888" spans="1:17">
      <c r="A888" s="1" t="s">
        <v>4760</v>
      </c>
      <c r="B888" s="1">
        <v>30601150</v>
      </c>
      <c r="C888" s="3" t="s">
        <v>662</v>
      </c>
      <c r="D888" s="4" t="s">
        <v>3697</v>
      </c>
      <c r="E888" s="7"/>
      <c r="F888" s="8">
        <f>VLOOKUP(D888,'Parâmetro - Portes e Uco'!$A$8:$C$49,3,0)</f>
        <v>932.61823200000003</v>
      </c>
      <c r="G888" s="36">
        <v>6</v>
      </c>
      <c r="H888" s="8">
        <f>VLOOKUP(G888,'Parâmetro - Portes e Uco'!$B$14:$E$41,4,0)</f>
        <v>954.3922</v>
      </c>
      <c r="I888" s="9"/>
      <c r="J888" s="16">
        <v>0</v>
      </c>
      <c r="K888" s="16"/>
      <c r="L888" s="17"/>
      <c r="M888" s="2"/>
      <c r="N888" s="8"/>
      <c r="O888" s="15">
        <v>2</v>
      </c>
      <c r="P888" s="8">
        <f>(F888*30%)+(F888*20%)</f>
        <v>466.30911600000002</v>
      </c>
      <c r="Q888" s="41">
        <f t="shared" si="46"/>
        <v>2353.3195479999999</v>
      </c>
    </row>
    <row r="889" spans="1:17">
      <c r="A889" s="1" t="s">
        <v>4760</v>
      </c>
      <c r="B889" s="1">
        <v>30601169</v>
      </c>
      <c r="C889" s="3" t="s">
        <v>663</v>
      </c>
      <c r="D889" s="4" t="s">
        <v>3700</v>
      </c>
      <c r="E889" s="7"/>
      <c r="F889" s="8">
        <f>VLOOKUP(D889,'Parâmetro - Portes e Uco'!$A$8:$C$49,3,0)</f>
        <v>1121.7389820000001</v>
      </c>
      <c r="G889" s="36">
        <v>5</v>
      </c>
      <c r="H889" s="8">
        <f>VLOOKUP(G889,'Parâmetro - Portes e Uco'!$B$14:$E$41,4,0)</f>
        <v>683.93320000000006</v>
      </c>
      <c r="I889" s="9"/>
      <c r="J889" s="16">
        <v>0</v>
      </c>
      <c r="K889" s="16"/>
      <c r="L889" s="17"/>
      <c r="M889" s="2"/>
      <c r="N889" s="8"/>
      <c r="O889" s="15">
        <v>2</v>
      </c>
      <c r="P889" s="8">
        <f>(F889*30%)+(F889*20%)</f>
        <v>560.86949100000004</v>
      </c>
      <c r="Q889" s="41">
        <f t="shared" si="46"/>
        <v>2366.5416730000002</v>
      </c>
    </row>
    <row r="890" spans="1:17">
      <c r="A890" s="1" t="s">
        <v>4760</v>
      </c>
      <c r="B890" s="1">
        <v>30601177</v>
      </c>
      <c r="C890" s="3" t="s">
        <v>664</v>
      </c>
      <c r="D890" s="4" t="s">
        <v>3691</v>
      </c>
      <c r="E890" s="7"/>
      <c r="F890" s="8">
        <f>VLOOKUP(D890,'Parâmetro - Portes e Uco'!$A$8:$C$49,3,0)</f>
        <v>721.04432400000007</v>
      </c>
      <c r="G890" s="36">
        <v>4</v>
      </c>
      <c r="H890" s="8">
        <f>VLOOKUP(G890,'Parâmetro - Portes e Uco'!$B$14:$E$41,4,0)</f>
        <v>442.14720000000005</v>
      </c>
      <c r="I890" s="9"/>
      <c r="J890" s="16">
        <v>0</v>
      </c>
      <c r="K890" s="16"/>
      <c r="L890" s="17"/>
      <c r="M890" s="2"/>
      <c r="N890" s="8"/>
      <c r="O890" s="15">
        <v>1</v>
      </c>
      <c r="P890" s="8">
        <f>F890*30%</f>
        <v>216.31329720000002</v>
      </c>
      <c r="Q890" s="41">
        <f t="shared" si="46"/>
        <v>1379.5048212000002</v>
      </c>
    </row>
    <row r="891" spans="1:17" ht="22.5">
      <c r="A891" s="1" t="s">
        <v>4760</v>
      </c>
      <c r="B891" s="1">
        <v>30601185</v>
      </c>
      <c r="C891" s="3" t="s">
        <v>665</v>
      </c>
      <c r="D891" s="4" t="s">
        <v>3686</v>
      </c>
      <c r="E891" s="7"/>
      <c r="F891" s="8">
        <f>VLOOKUP(D891,'Parâmetro - Portes e Uco'!$A$8:$C$49,3,0)</f>
        <v>639.47410800000011</v>
      </c>
      <c r="G891" s="36">
        <v>4</v>
      </c>
      <c r="H891" s="8">
        <f>VLOOKUP(G891,'Parâmetro - Portes e Uco'!$B$14:$E$41,4,0)</f>
        <v>442.14720000000005</v>
      </c>
      <c r="I891" s="9"/>
      <c r="J891" s="16">
        <v>0</v>
      </c>
      <c r="K891" s="16"/>
      <c r="L891" s="17"/>
      <c r="M891" s="2"/>
      <c r="N891" s="8"/>
      <c r="O891" s="15">
        <v>1</v>
      </c>
      <c r="P891" s="8">
        <f>F891*30%</f>
        <v>191.84223240000003</v>
      </c>
      <c r="Q891" s="41">
        <f t="shared" si="46"/>
        <v>1273.4635404000003</v>
      </c>
    </row>
    <row r="892" spans="1:17" ht="22.5">
      <c r="A892" s="1" t="s">
        <v>4760</v>
      </c>
      <c r="B892" s="1">
        <v>30601193</v>
      </c>
      <c r="C892" s="3" t="s">
        <v>666</v>
      </c>
      <c r="D892" s="4" t="s">
        <v>3688</v>
      </c>
      <c r="E892" s="7"/>
      <c r="F892" s="8">
        <f>VLOOKUP(D892,'Parâmetro - Portes e Uco'!$A$8:$C$49,3,0)</f>
        <v>868.77663600000005</v>
      </c>
      <c r="G892" s="36">
        <v>5</v>
      </c>
      <c r="H892" s="8">
        <f>VLOOKUP(G892,'Parâmetro - Portes e Uco'!$B$14:$E$41,4,0)</f>
        <v>683.93320000000006</v>
      </c>
      <c r="I892" s="9"/>
      <c r="J892" s="16">
        <v>0</v>
      </c>
      <c r="K892" s="16"/>
      <c r="L892" s="17"/>
      <c r="M892" s="2"/>
      <c r="N892" s="8"/>
      <c r="O892" s="15">
        <v>2</v>
      </c>
      <c r="P892" s="8">
        <f>(F892*30%)+(F892*20%)</f>
        <v>434.38831800000003</v>
      </c>
      <c r="Q892" s="41">
        <f t="shared" si="46"/>
        <v>1987.098154</v>
      </c>
    </row>
    <row r="893" spans="1:17" ht="22.5">
      <c r="A893" s="1" t="s">
        <v>4760</v>
      </c>
      <c r="B893" s="1">
        <v>30601207</v>
      </c>
      <c r="C893" s="3" t="s">
        <v>667</v>
      </c>
      <c r="D893" s="4" t="s">
        <v>3688</v>
      </c>
      <c r="E893" s="7"/>
      <c r="F893" s="8">
        <f>VLOOKUP(D893,'Parâmetro - Portes e Uco'!$A$8:$C$49,3,0)</f>
        <v>868.77663600000005</v>
      </c>
      <c r="G893" s="36">
        <v>2</v>
      </c>
      <c r="H893" s="8">
        <f>VLOOKUP(G893,'Parâmetro - Portes e Uco'!$B$14:$E$41,4,0)</f>
        <v>203.1808</v>
      </c>
      <c r="I893" s="9"/>
      <c r="J893" s="16">
        <v>0</v>
      </c>
      <c r="K893" s="16"/>
      <c r="L893" s="17"/>
      <c r="M893" s="2"/>
      <c r="N893" s="8"/>
      <c r="O893" s="15">
        <v>1</v>
      </c>
      <c r="P893" s="8">
        <f>F893*30%</f>
        <v>260.63299080000002</v>
      </c>
      <c r="Q893" s="41">
        <f t="shared" si="46"/>
        <v>1332.5904268000002</v>
      </c>
    </row>
    <row r="894" spans="1:17">
      <c r="A894" s="1" t="s">
        <v>4760</v>
      </c>
      <c r="B894" s="1">
        <v>30601215</v>
      </c>
      <c r="C894" s="3" t="s">
        <v>668</v>
      </c>
      <c r="D894" s="4" t="s">
        <v>3688</v>
      </c>
      <c r="E894" s="7"/>
      <c r="F894" s="8">
        <f>VLOOKUP(D894,'Parâmetro - Portes e Uco'!$A$8:$C$49,3,0)</f>
        <v>868.77663600000005</v>
      </c>
      <c r="G894" s="36">
        <v>4</v>
      </c>
      <c r="H894" s="8">
        <f>VLOOKUP(G894,'Parâmetro - Portes e Uco'!$B$14:$E$41,4,0)</f>
        <v>442.14720000000005</v>
      </c>
      <c r="I894" s="9"/>
      <c r="J894" s="16">
        <v>0</v>
      </c>
      <c r="K894" s="16"/>
      <c r="L894" s="17"/>
      <c r="M894" s="2"/>
      <c r="N894" s="8"/>
      <c r="O894" s="15">
        <v>2</v>
      </c>
      <c r="P894" s="8">
        <f>(F894*30%)+(F894*20%)</f>
        <v>434.38831800000003</v>
      </c>
      <c r="Q894" s="41">
        <f t="shared" si="46"/>
        <v>1745.3121540000002</v>
      </c>
    </row>
    <row r="895" spans="1:17">
      <c r="A895" s="1" t="s">
        <v>4760</v>
      </c>
      <c r="B895" s="1">
        <v>30601223</v>
      </c>
      <c r="C895" s="3" t="s">
        <v>642</v>
      </c>
      <c r="D895" s="4" t="s">
        <v>3673</v>
      </c>
      <c r="E895" s="7"/>
      <c r="F895" s="8">
        <f>VLOOKUP(D895,'Parâmetro - Portes e Uco'!$A$8:$C$49,3,0)</f>
        <v>167.84640600000003</v>
      </c>
      <c r="G895" s="36">
        <v>2</v>
      </c>
      <c r="H895" s="8">
        <f>VLOOKUP(G895,'Parâmetro - Portes e Uco'!$B$14:$E$41,4,0)</f>
        <v>203.1808</v>
      </c>
      <c r="I895" s="9"/>
      <c r="J895" s="16">
        <v>0</v>
      </c>
      <c r="K895" s="16"/>
      <c r="L895" s="17"/>
      <c r="M895" s="2"/>
      <c r="N895" s="8"/>
      <c r="O895" s="15">
        <v>1</v>
      </c>
      <c r="P895" s="8">
        <f>F895*30%</f>
        <v>50.353921800000009</v>
      </c>
      <c r="Q895" s="41">
        <f t="shared" si="46"/>
        <v>421.38112780000006</v>
      </c>
    </row>
    <row r="896" spans="1:17" ht="22.5">
      <c r="A896" s="1" t="s">
        <v>4760</v>
      </c>
      <c r="B896" s="1">
        <v>30601231</v>
      </c>
      <c r="C896" s="3" t="s">
        <v>649</v>
      </c>
      <c r="D896" s="4" t="s">
        <v>3670</v>
      </c>
      <c r="E896" s="7"/>
      <c r="F896" s="8">
        <f>VLOOKUP(D896,'Parâmetro - Portes e Uco'!$A$8:$C$49,3,0)</f>
        <v>70.914480000000012</v>
      </c>
      <c r="G896" s="36"/>
      <c r="H896" s="15"/>
      <c r="I896" s="9"/>
      <c r="J896" s="16">
        <v>0</v>
      </c>
      <c r="K896" s="16"/>
      <c r="L896" s="17"/>
      <c r="M896" s="2"/>
      <c r="N896" s="8"/>
      <c r="O896" s="15">
        <v>0</v>
      </c>
      <c r="P896" s="15"/>
      <c r="Q896" s="41">
        <f t="shared" si="46"/>
        <v>70.914480000000012</v>
      </c>
    </row>
    <row r="897" spans="1:17" ht="22.5">
      <c r="A897" s="1" t="s">
        <v>4760</v>
      </c>
      <c r="B897" s="1">
        <v>30601240</v>
      </c>
      <c r="C897" s="3" t="s">
        <v>650</v>
      </c>
      <c r="D897" s="4" t="s">
        <v>3686</v>
      </c>
      <c r="E897" s="7"/>
      <c r="F897" s="8">
        <f>VLOOKUP(D897,'Parâmetro - Portes e Uco'!$A$8:$C$49,3,0)</f>
        <v>639.47410800000011</v>
      </c>
      <c r="G897" s="36">
        <v>3</v>
      </c>
      <c r="H897" s="8">
        <f>VLOOKUP(G897,'Parâmetro - Portes e Uco'!$B$14:$E$41,4,0)</f>
        <v>299.05779999999999</v>
      </c>
      <c r="I897" s="9"/>
      <c r="J897" s="16">
        <v>0</v>
      </c>
      <c r="K897" s="16"/>
      <c r="L897" s="17"/>
      <c r="M897" s="2"/>
      <c r="N897" s="8"/>
      <c r="O897" s="15">
        <v>1</v>
      </c>
      <c r="P897" s="8">
        <f>F897*30%</f>
        <v>191.84223240000003</v>
      </c>
      <c r="Q897" s="41">
        <f t="shared" si="46"/>
        <v>1130.3741404000002</v>
      </c>
    </row>
    <row r="898" spans="1:17" ht="22.5">
      <c r="A898" s="1" t="s">
        <v>4760</v>
      </c>
      <c r="B898" s="1">
        <v>30601258</v>
      </c>
      <c r="C898" s="3" t="s">
        <v>652</v>
      </c>
      <c r="D898" s="4" t="s">
        <v>3674</v>
      </c>
      <c r="E898" s="7"/>
      <c r="F898" s="8">
        <f>VLOOKUP(D898,'Parâmetro - Portes e Uco'!$A$8:$C$49,3,0)</f>
        <v>287.23149000000001</v>
      </c>
      <c r="G898" s="36">
        <v>2</v>
      </c>
      <c r="H898" s="8">
        <f>VLOOKUP(G898,'Parâmetro - Portes e Uco'!$B$14:$E$41,4,0)</f>
        <v>203.1808</v>
      </c>
      <c r="I898" s="9"/>
      <c r="J898" s="16">
        <v>0</v>
      </c>
      <c r="K898" s="16"/>
      <c r="L898" s="17"/>
      <c r="M898" s="2"/>
      <c r="N898" s="8"/>
      <c r="O898" s="15">
        <v>1</v>
      </c>
      <c r="P898" s="8">
        <f>F898*30%</f>
        <v>86.169447000000005</v>
      </c>
      <c r="Q898" s="41">
        <f t="shared" si="46"/>
        <v>576.58173699999998</v>
      </c>
    </row>
    <row r="899" spans="1:17">
      <c r="A899" s="1" t="s">
        <v>4760</v>
      </c>
      <c r="B899" s="1">
        <v>30601266</v>
      </c>
      <c r="C899" s="3" t="s">
        <v>654</v>
      </c>
      <c r="D899" s="4" t="s">
        <v>3677</v>
      </c>
      <c r="E899" s="7"/>
      <c r="F899" s="8">
        <f>VLOOKUP(D899,'Parâmetro - Portes e Uco'!$A$8:$C$49,3,0)</f>
        <v>146.53493400000002</v>
      </c>
      <c r="G899" s="36">
        <v>1</v>
      </c>
      <c r="H899" s="8">
        <f>VLOOKUP(G899,'Parâmetro - Portes e Uco'!$B$14:$E$41,4,0)</f>
        <v>138.81760000000003</v>
      </c>
      <c r="I899" s="9"/>
      <c r="J899" s="16">
        <v>0</v>
      </c>
      <c r="K899" s="16"/>
      <c r="L899" s="17"/>
      <c r="M899" s="2"/>
      <c r="N899" s="8"/>
      <c r="O899" s="15">
        <v>0</v>
      </c>
      <c r="P899" s="15"/>
      <c r="Q899" s="41">
        <f t="shared" si="46"/>
        <v>285.35253400000005</v>
      </c>
    </row>
    <row r="900" spans="1:17">
      <c r="A900" s="1" t="s">
        <v>4760</v>
      </c>
      <c r="B900" s="1">
        <v>30601290</v>
      </c>
      <c r="C900" s="3" t="s">
        <v>660</v>
      </c>
      <c r="D900" s="4" t="s">
        <v>3688</v>
      </c>
      <c r="E900" s="7"/>
      <c r="F900" s="8">
        <f>VLOOKUP(D900,'Parâmetro - Portes e Uco'!$A$8:$C$49,3,0)</f>
        <v>868.77663600000005</v>
      </c>
      <c r="G900" s="36">
        <v>5</v>
      </c>
      <c r="H900" s="8">
        <f>VLOOKUP(G900,'Parâmetro - Portes e Uco'!$B$14:$E$41,4,0)</f>
        <v>683.93320000000006</v>
      </c>
      <c r="I900" s="9"/>
      <c r="J900" s="16">
        <v>0</v>
      </c>
      <c r="K900" s="16"/>
      <c r="L900" s="17"/>
      <c r="M900" s="2"/>
      <c r="N900" s="8"/>
      <c r="O900" s="15">
        <v>2</v>
      </c>
      <c r="P900" s="8">
        <f>(F900*30%)+(F900*20%)</f>
        <v>434.38831800000003</v>
      </c>
      <c r="Q900" s="41">
        <f t="shared" si="46"/>
        <v>1987.098154</v>
      </c>
    </row>
    <row r="901" spans="1:17" ht="22.5">
      <c r="A901" s="1" t="s">
        <v>4760</v>
      </c>
      <c r="B901" s="1">
        <v>30601304</v>
      </c>
      <c r="C901" s="3" t="s">
        <v>648</v>
      </c>
      <c r="D901" s="4" t="s">
        <v>3678</v>
      </c>
      <c r="E901" s="7"/>
      <c r="F901" s="8">
        <f>VLOOKUP(D901,'Parâmetro - Portes e Uco'!$A$8:$C$49,3,0)</f>
        <v>40.348854000000003</v>
      </c>
      <c r="G901" s="36"/>
      <c r="H901" s="15"/>
      <c r="I901" s="9"/>
      <c r="J901" s="16">
        <v>0</v>
      </c>
      <c r="K901" s="16"/>
      <c r="L901" s="17"/>
      <c r="M901" s="2"/>
      <c r="N901" s="8"/>
      <c r="O901" s="15">
        <v>0</v>
      </c>
      <c r="P901" s="15"/>
      <c r="Q901" s="41">
        <f t="shared" si="46"/>
        <v>40.348854000000003</v>
      </c>
    </row>
    <row r="902" spans="1:17" ht="22.5">
      <c r="A902" s="1" t="s">
        <v>4758</v>
      </c>
      <c r="B902" s="1">
        <v>30601312</v>
      </c>
      <c r="C902" s="3" t="s">
        <v>4048</v>
      </c>
      <c r="D902" s="4" t="s">
        <v>3670</v>
      </c>
      <c r="E902" s="7">
        <v>0</v>
      </c>
      <c r="F902" s="8">
        <f>VLOOKUP(D902,'Parâmetro - Portes e Uco'!$A$8:$C$49,3,0)</f>
        <v>70.914480000000012</v>
      </c>
      <c r="G902" s="36"/>
      <c r="H902" s="15"/>
      <c r="I902" s="9"/>
      <c r="J902" s="16">
        <v>0</v>
      </c>
      <c r="K902" s="16"/>
      <c r="L902" s="17"/>
      <c r="M902" s="2"/>
      <c r="N902" s="8"/>
      <c r="O902" s="15" t="s">
        <v>3721</v>
      </c>
      <c r="P902" s="15"/>
      <c r="Q902" s="41">
        <f t="shared" si="46"/>
        <v>70.914480000000012</v>
      </c>
    </row>
    <row r="903" spans="1:17">
      <c r="A903" s="3"/>
      <c r="B903" s="135">
        <v>30602009</v>
      </c>
      <c r="C903" s="263" t="s">
        <v>3809</v>
      </c>
      <c r="D903" s="264"/>
      <c r="E903" s="264"/>
      <c r="F903" s="264"/>
      <c r="G903" s="264"/>
      <c r="H903" s="264"/>
      <c r="I903" s="264"/>
      <c r="J903" s="264"/>
      <c r="K903" s="264"/>
      <c r="L903" s="264"/>
      <c r="M903" s="266"/>
      <c r="N903" s="264"/>
      <c r="O903" s="264"/>
      <c r="P903" s="264"/>
      <c r="Q903" s="265"/>
    </row>
    <row r="904" spans="1:17">
      <c r="A904" s="1" t="s">
        <v>4760</v>
      </c>
      <c r="B904" s="1">
        <v>30602017</v>
      </c>
      <c r="C904" s="3" t="s">
        <v>669</v>
      </c>
      <c r="D904" s="4" t="s">
        <v>3677</v>
      </c>
      <c r="E904" s="7"/>
      <c r="F904" s="8">
        <f>VLOOKUP(D904,'Parâmetro - Portes e Uco'!$A$8:$C$49,3,0)</f>
        <v>146.53493400000002</v>
      </c>
      <c r="G904" s="36">
        <v>2</v>
      </c>
      <c r="H904" s="8">
        <f>VLOOKUP(G904,'Parâmetro - Portes e Uco'!$B$14:$E$41,4,0)</f>
        <v>203.1808</v>
      </c>
      <c r="I904" s="9"/>
      <c r="J904" s="16">
        <v>0</v>
      </c>
      <c r="K904" s="16"/>
      <c r="L904" s="17"/>
      <c r="M904" s="2"/>
      <c r="N904" s="8"/>
      <c r="O904" s="15">
        <v>1</v>
      </c>
      <c r="P904" s="8">
        <f>F904*30%</f>
        <v>43.960480200000006</v>
      </c>
      <c r="Q904" s="41">
        <f t="shared" ref="Q904:Q934" si="47">F904+H904+K904+N904+P904</f>
        <v>393.6762142</v>
      </c>
    </row>
    <row r="905" spans="1:17">
      <c r="A905" s="1" t="s">
        <v>4760</v>
      </c>
      <c r="B905" s="1">
        <v>30602025</v>
      </c>
      <c r="C905" s="3" t="s">
        <v>671</v>
      </c>
      <c r="D905" s="4" t="s">
        <v>3679</v>
      </c>
      <c r="E905" s="7"/>
      <c r="F905" s="8">
        <f>VLOOKUP(D905,'Parâmetro - Portes e Uco'!$A$8:$C$49,3,0)</f>
        <v>13.449618000000001</v>
      </c>
      <c r="G905" s="36"/>
      <c r="H905" s="15"/>
      <c r="I905" s="9"/>
      <c r="J905" s="16">
        <v>0</v>
      </c>
      <c r="K905" s="16"/>
      <c r="L905" s="17"/>
      <c r="M905" s="2"/>
      <c r="N905" s="8"/>
      <c r="O905" s="15">
        <v>0</v>
      </c>
      <c r="P905" s="15"/>
      <c r="Q905" s="41">
        <f t="shared" si="47"/>
        <v>13.449618000000001</v>
      </c>
    </row>
    <row r="906" spans="1:17">
      <c r="A906" s="1" t="s">
        <v>4760</v>
      </c>
      <c r="B906" s="1">
        <v>30602033</v>
      </c>
      <c r="C906" s="3" t="s">
        <v>672</v>
      </c>
      <c r="D906" s="4" t="s">
        <v>3695</v>
      </c>
      <c r="E906" s="7"/>
      <c r="F906" s="8">
        <f>VLOOKUP(D906,'Parâmetro - Portes e Uco'!$A$8:$C$49,3,0)</f>
        <v>609.92950200000007</v>
      </c>
      <c r="G906" s="36">
        <v>5</v>
      </c>
      <c r="H906" s="8">
        <f>VLOOKUP(G906,'Parâmetro - Portes e Uco'!$B$14:$E$41,4,0)</f>
        <v>683.93320000000006</v>
      </c>
      <c r="I906" s="9"/>
      <c r="J906" s="16">
        <v>0</v>
      </c>
      <c r="K906" s="16"/>
      <c r="L906" s="17"/>
      <c r="M906" s="2"/>
      <c r="N906" s="8"/>
      <c r="O906" s="15">
        <v>1</v>
      </c>
      <c r="P906" s="8">
        <f>F906*30%</f>
        <v>182.97885060000002</v>
      </c>
      <c r="Q906" s="41">
        <f t="shared" si="47"/>
        <v>1476.8415526000001</v>
      </c>
    </row>
    <row r="907" spans="1:17">
      <c r="A907" s="1" t="s">
        <v>4760</v>
      </c>
      <c r="B907" s="1">
        <v>30602041</v>
      </c>
      <c r="C907" s="3" t="s">
        <v>673</v>
      </c>
      <c r="D907" s="4" t="s">
        <v>3677</v>
      </c>
      <c r="E907" s="7"/>
      <c r="F907" s="8">
        <f>VLOOKUP(D907,'Parâmetro - Portes e Uco'!$A$8:$C$49,3,0)</f>
        <v>146.53493400000002</v>
      </c>
      <c r="G907" s="36">
        <v>2</v>
      </c>
      <c r="H907" s="8">
        <f>VLOOKUP(G907,'Parâmetro - Portes e Uco'!$B$14:$E$41,4,0)</f>
        <v>203.1808</v>
      </c>
      <c r="I907" s="9"/>
      <c r="J907" s="16">
        <v>0</v>
      </c>
      <c r="K907" s="16"/>
      <c r="L907" s="17"/>
      <c r="M907" s="2"/>
      <c r="N907" s="8"/>
      <c r="O907" s="15">
        <v>1</v>
      </c>
      <c r="P907" s="8">
        <f>F907*30%</f>
        <v>43.960480200000006</v>
      </c>
      <c r="Q907" s="41">
        <f t="shared" si="47"/>
        <v>393.6762142</v>
      </c>
    </row>
    <row r="908" spans="1:17">
      <c r="A908" s="1" t="s">
        <v>4760</v>
      </c>
      <c r="B908" s="1">
        <v>30602050</v>
      </c>
      <c r="C908" s="3" t="s">
        <v>674</v>
      </c>
      <c r="D908" s="4" t="s">
        <v>3671</v>
      </c>
      <c r="E908" s="7"/>
      <c r="F908" s="8">
        <f>VLOOKUP(D908,'Parâmetro - Portes e Uco'!$A$8:$C$49,3,0)</f>
        <v>114.67910999999999</v>
      </c>
      <c r="G908" s="36">
        <v>2</v>
      </c>
      <c r="H908" s="8">
        <f>VLOOKUP(G908,'Parâmetro - Portes e Uco'!$B$14:$E$41,4,0)</f>
        <v>203.1808</v>
      </c>
      <c r="I908" s="9"/>
      <c r="J908" s="16">
        <v>0</v>
      </c>
      <c r="K908" s="16"/>
      <c r="L908" s="17"/>
      <c r="M908" s="2"/>
      <c r="N908" s="8"/>
      <c r="O908" s="15">
        <v>1</v>
      </c>
      <c r="P908" s="8">
        <f>F908*30%</f>
        <v>34.403732999999995</v>
      </c>
      <c r="Q908" s="41">
        <f t="shared" si="47"/>
        <v>352.263643</v>
      </c>
    </row>
    <row r="909" spans="1:17">
      <c r="A909" s="1" t="s">
        <v>4760</v>
      </c>
      <c r="B909" s="1">
        <v>30602068</v>
      </c>
      <c r="C909" s="3" t="s">
        <v>675</v>
      </c>
      <c r="D909" s="4" t="s">
        <v>3680</v>
      </c>
      <c r="E909" s="7"/>
      <c r="F909" s="8">
        <f>VLOOKUP(D909,'Parâmetro - Portes e Uco'!$A$8:$C$49,3,0)</f>
        <v>26.889953999999999</v>
      </c>
      <c r="G909" s="36">
        <v>1</v>
      </c>
      <c r="H909" s="8">
        <f>VLOOKUP(G909,'Parâmetro - Portes e Uco'!$B$14:$E$41,4,0)</f>
        <v>138.81760000000003</v>
      </c>
      <c r="I909" s="9"/>
      <c r="J909" s="16">
        <v>0</v>
      </c>
      <c r="K909" s="16"/>
      <c r="L909" s="17"/>
      <c r="M909" s="2"/>
      <c r="N909" s="8"/>
      <c r="O909" s="15">
        <v>0</v>
      </c>
      <c r="P909" s="15"/>
      <c r="Q909" s="41">
        <f t="shared" si="47"/>
        <v>165.70755400000002</v>
      </c>
    </row>
    <row r="910" spans="1:17" ht="22.5">
      <c r="A910" s="1" t="s">
        <v>4760</v>
      </c>
      <c r="B910" s="1">
        <v>30602076</v>
      </c>
      <c r="C910" s="3" t="s">
        <v>676</v>
      </c>
      <c r="D910" s="4" t="s">
        <v>3695</v>
      </c>
      <c r="E910" s="7"/>
      <c r="F910" s="8">
        <f>VLOOKUP(D910,'Parâmetro - Portes e Uco'!$A$8:$C$49,3,0)</f>
        <v>609.92950200000007</v>
      </c>
      <c r="G910" s="36">
        <v>3</v>
      </c>
      <c r="H910" s="8">
        <f>VLOOKUP(G910,'Parâmetro - Portes e Uco'!$B$14:$E$41,4,0)</f>
        <v>299.05779999999999</v>
      </c>
      <c r="I910" s="9"/>
      <c r="J910" s="16">
        <v>0</v>
      </c>
      <c r="K910" s="16"/>
      <c r="L910" s="17"/>
      <c r="M910" s="2"/>
      <c r="N910" s="8"/>
      <c r="O910" s="15">
        <v>1</v>
      </c>
      <c r="P910" s="8">
        <f>F910*30%</f>
        <v>182.97885060000002</v>
      </c>
      <c r="Q910" s="41">
        <f t="shared" si="47"/>
        <v>1091.9661526</v>
      </c>
    </row>
    <row r="911" spans="1:17">
      <c r="A911" s="1" t="s">
        <v>4760</v>
      </c>
      <c r="B911" s="1">
        <v>30602084</v>
      </c>
      <c r="C911" s="3" t="s">
        <v>677</v>
      </c>
      <c r="D911" s="4" t="s">
        <v>3694</v>
      </c>
      <c r="E911" s="7"/>
      <c r="F911" s="8">
        <f>VLOOKUP(D911,'Parâmetro - Portes e Uco'!$A$8:$C$49,3,0)</f>
        <v>265.94786399999998</v>
      </c>
      <c r="G911" s="36">
        <v>2</v>
      </c>
      <c r="H911" s="8">
        <f>VLOOKUP(G911,'Parâmetro - Portes e Uco'!$B$14:$E$41,4,0)</f>
        <v>203.1808</v>
      </c>
      <c r="I911" s="9"/>
      <c r="J911" s="16">
        <v>0</v>
      </c>
      <c r="K911" s="16"/>
      <c r="L911" s="17"/>
      <c r="M911" s="2"/>
      <c r="N911" s="8"/>
      <c r="O911" s="15">
        <v>1</v>
      </c>
      <c r="P911" s="8">
        <f>F911*30%</f>
        <v>79.784359199999997</v>
      </c>
      <c r="Q911" s="41">
        <f t="shared" si="47"/>
        <v>548.9130232</v>
      </c>
    </row>
    <row r="912" spans="1:17">
      <c r="A912" s="1" t="s">
        <v>4760</v>
      </c>
      <c r="B912" s="1">
        <v>30602092</v>
      </c>
      <c r="C912" s="3" t="s">
        <v>678</v>
      </c>
      <c r="D912" s="4" t="s">
        <v>3694</v>
      </c>
      <c r="E912" s="7"/>
      <c r="F912" s="8">
        <f>VLOOKUP(D912,'Parâmetro - Portes e Uco'!$A$8:$C$49,3,0)</f>
        <v>265.94786399999998</v>
      </c>
      <c r="G912" s="36">
        <v>2</v>
      </c>
      <c r="H912" s="8">
        <f>VLOOKUP(G912,'Parâmetro - Portes e Uco'!$B$14:$E$41,4,0)</f>
        <v>203.1808</v>
      </c>
      <c r="I912" s="9"/>
      <c r="J912" s="16">
        <v>0</v>
      </c>
      <c r="K912" s="16"/>
      <c r="L912" s="17"/>
      <c r="M912" s="2"/>
      <c r="N912" s="8"/>
      <c r="O912" s="15">
        <v>1</v>
      </c>
      <c r="P912" s="8">
        <f>F912*30%</f>
        <v>79.784359199999997</v>
      </c>
      <c r="Q912" s="41">
        <f t="shared" si="47"/>
        <v>548.9130232</v>
      </c>
    </row>
    <row r="913" spans="1:17">
      <c r="A913" s="1" t="s">
        <v>4760</v>
      </c>
      <c r="B913" s="1">
        <v>30602106</v>
      </c>
      <c r="C913" s="3" t="s">
        <v>679</v>
      </c>
      <c r="D913" s="4" t="s">
        <v>3694</v>
      </c>
      <c r="E913" s="7"/>
      <c r="F913" s="8">
        <f>VLOOKUP(D913,'Parâmetro - Portes e Uco'!$A$8:$C$49,3,0)</f>
        <v>265.94786399999998</v>
      </c>
      <c r="G913" s="36">
        <v>3</v>
      </c>
      <c r="H913" s="8">
        <f>VLOOKUP(G913,'Parâmetro - Portes e Uco'!$B$14:$E$41,4,0)</f>
        <v>299.05779999999999</v>
      </c>
      <c r="I913" s="9"/>
      <c r="J913" s="16">
        <v>0</v>
      </c>
      <c r="K913" s="16"/>
      <c r="L913" s="17"/>
      <c r="M913" s="2"/>
      <c r="N913" s="8"/>
      <c r="O913" s="15">
        <v>1</v>
      </c>
      <c r="P913" s="8">
        <f>F913*30%</f>
        <v>79.784359199999997</v>
      </c>
      <c r="Q913" s="41">
        <f t="shared" si="47"/>
        <v>644.79002320000006</v>
      </c>
    </row>
    <row r="914" spans="1:17">
      <c r="A914" s="1" t="s">
        <v>4760</v>
      </c>
      <c r="B914" s="1">
        <v>30602114</v>
      </c>
      <c r="C914" s="3" t="s">
        <v>680</v>
      </c>
      <c r="D914" s="4" t="s">
        <v>3685</v>
      </c>
      <c r="E914" s="7"/>
      <c r="F914" s="8">
        <f>VLOOKUP(D914,'Parâmetro - Portes e Uco'!$A$8:$C$49,3,0)</f>
        <v>564.99534000000006</v>
      </c>
      <c r="G914" s="36">
        <v>2</v>
      </c>
      <c r="H914" s="8">
        <f>VLOOKUP(G914,'Parâmetro - Portes e Uco'!$B$14:$E$41,4,0)</f>
        <v>203.1808</v>
      </c>
      <c r="I914" s="9"/>
      <c r="J914" s="16">
        <v>0</v>
      </c>
      <c r="K914" s="16"/>
      <c r="L914" s="17"/>
      <c r="M914" s="2"/>
      <c r="N914" s="8"/>
      <c r="O914" s="15">
        <v>1</v>
      </c>
      <c r="P914" s="8">
        <f>F914*30%</f>
        <v>169.49860200000001</v>
      </c>
      <c r="Q914" s="41">
        <f t="shared" si="47"/>
        <v>937.67474200000004</v>
      </c>
    </row>
    <row r="915" spans="1:17">
      <c r="A915" s="1" t="s">
        <v>4760</v>
      </c>
      <c r="B915" s="1">
        <v>30602130</v>
      </c>
      <c r="C915" s="3" t="s">
        <v>681</v>
      </c>
      <c r="D915" s="4" t="s">
        <v>3686</v>
      </c>
      <c r="E915" s="7"/>
      <c r="F915" s="8">
        <f>VLOOKUP(D915,'Parâmetro - Portes e Uco'!$A$8:$C$49,3,0)</f>
        <v>639.47410800000011</v>
      </c>
      <c r="G915" s="36">
        <v>4</v>
      </c>
      <c r="H915" s="8">
        <f>VLOOKUP(G915,'Parâmetro - Portes e Uco'!$B$14:$E$41,4,0)</f>
        <v>442.14720000000005</v>
      </c>
      <c r="I915" s="9"/>
      <c r="J915" s="16">
        <v>0</v>
      </c>
      <c r="K915" s="16"/>
      <c r="L915" s="17"/>
      <c r="M915" s="2"/>
      <c r="N915" s="8"/>
      <c r="O915" s="15">
        <v>2</v>
      </c>
      <c r="P915" s="8">
        <f>(F915*30%)+(F915*20%)</f>
        <v>319.73705400000006</v>
      </c>
      <c r="Q915" s="41">
        <f t="shared" si="47"/>
        <v>1401.3583620000004</v>
      </c>
    </row>
    <row r="916" spans="1:17" ht="22.5">
      <c r="A916" s="1" t="s">
        <v>4760</v>
      </c>
      <c r="B916" s="1">
        <v>30602149</v>
      </c>
      <c r="C916" s="3" t="s">
        <v>683</v>
      </c>
      <c r="D916" s="4" t="s">
        <v>3696</v>
      </c>
      <c r="E916" s="7"/>
      <c r="F916" s="8">
        <f>VLOOKUP(D916,'Parâmetro - Portes e Uco'!$A$8:$C$49,3,0)</f>
        <v>1010.6334419999999</v>
      </c>
      <c r="G916" s="36">
        <v>5</v>
      </c>
      <c r="H916" s="8">
        <f>VLOOKUP(G916,'Parâmetro - Portes e Uco'!$B$14:$E$41,4,0)</f>
        <v>683.93320000000006</v>
      </c>
      <c r="I916" s="9"/>
      <c r="J916" s="16">
        <v>0</v>
      </c>
      <c r="K916" s="16"/>
      <c r="L916" s="17"/>
      <c r="M916" s="2"/>
      <c r="N916" s="8"/>
      <c r="O916" s="15">
        <v>2</v>
      </c>
      <c r="P916" s="8">
        <f>(F916*30%)+(F916*20%)</f>
        <v>505.31672100000003</v>
      </c>
      <c r="Q916" s="41">
        <f t="shared" si="47"/>
        <v>2199.8833629999999</v>
      </c>
    </row>
    <row r="917" spans="1:17">
      <c r="A917" s="1" t="s">
        <v>4760</v>
      </c>
      <c r="B917" s="1">
        <v>30602157</v>
      </c>
      <c r="C917" s="3" t="s">
        <v>684</v>
      </c>
      <c r="D917" s="4" t="s">
        <v>3691</v>
      </c>
      <c r="E917" s="7"/>
      <c r="F917" s="8">
        <f>VLOOKUP(D917,'Parâmetro - Portes e Uco'!$A$8:$C$49,3,0)</f>
        <v>721.04432400000007</v>
      </c>
      <c r="G917" s="36">
        <v>3</v>
      </c>
      <c r="H917" s="8">
        <f>VLOOKUP(G917,'Parâmetro - Portes e Uco'!$B$14:$E$41,4,0)</f>
        <v>299.05779999999999</v>
      </c>
      <c r="I917" s="9"/>
      <c r="J917" s="16">
        <v>0</v>
      </c>
      <c r="K917" s="16"/>
      <c r="L917" s="17"/>
      <c r="M917" s="2"/>
      <c r="N917" s="8"/>
      <c r="O917" s="15">
        <v>1</v>
      </c>
      <c r="P917" s="8">
        <f>F917*30%</f>
        <v>216.31329720000002</v>
      </c>
      <c r="Q917" s="41">
        <f t="shared" si="47"/>
        <v>1236.4154212000001</v>
      </c>
    </row>
    <row r="918" spans="1:17">
      <c r="A918" s="1" t="s">
        <v>4760</v>
      </c>
      <c r="B918" s="1">
        <v>30602165</v>
      </c>
      <c r="C918" s="3" t="s">
        <v>685</v>
      </c>
      <c r="D918" s="4" t="s">
        <v>3696</v>
      </c>
      <c r="E918" s="7"/>
      <c r="F918" s="8">
        <f>VLOOKUP(D918,'Parâmetro - Portes e Uco'!$A$8:$C$49,3,0)</f>
        <v>1010.6334419999999</v>
      </c>
      <c r="G918" s="36">
        <v>5</v>
      </c>
      <c r="H918" s="8">
        <f>VLOOKUP(G918,'Parâmetro - Portes e Uco'!$B$14:$E$41,4,0)</f>
        <v>683.93320000000006</v>
      </c>
      <c r="I918" s="9"/>
      <c r="J918" s="16">
        <v>0</v>
      </c>
      <c r="K918" s="16"/>
      <c r="L918" s="17"/>
      <c r="M918" s="2"/>
      <c r="N918" s="8"/>
      <c r="O918" s="15">
        <v>1</v>
      </c>
      <c r="P918" s="8">
        <f>F918*30%</f>
        <v>303.19003259999999</v>
      </c>
      <c r="Q918" s="41">
        <f t="shared" si="47"/>
        <v>1997.7566746</v>
      </c>
    </row>
    <row r="919" spans="1:17" ht="22.5">
      <c r="A919" s="1" t="s">
        <v>4760</v>
      </c>
      <c r="B919" s="1">
        <v>30602173</v>
      </c>
      <c r="C919" s="3" t="s">
        <v>686</v>
      </c>
      <c r="D919" s="4" t="s">
        <v>3695</v>
      </c>
      <c r="E919" s="7"/>
      <c r="F919" s="8">
        <f>VLOOKUP(D919,'Parâmetro - Portes e Uco'!$A$8:$C$49,3,0)</f>
        <v>609.92950200000007</v>
      </c>
      <c r="G919" s="36">
        <v>5</v>
      </c>
      <c r="H919" s="8">
        <f>VLOOKUP(G919,'Parâmetro - Portes e Uco'!$B$14:$E$41,4,0)</f>
        <v>683.93320000000006</v>
      </c>
      <c r="I919" s="9"/>
      <c r="J919" s="16">
        <v>0</v>
      </c>
      <c r="K919" s="16"/>
      <c r="L919" s="17"/>
      <c r="M919" s="2"/>
      <c r="N919" s="8"/>
      <c r="O919" s="15">
        <v>1</v>
      </c>
      <c r="P919" s="8">
        <f>F919*30%</f>
        <v>182.97885060000002</v>
      </c>
      <c r="Q919" s="41">
        <f t="shared" si="47"/>
        <v>1476.8415526000001</v>
      </c>
    </row>
    <row r="920" spans="1:17" ht="22.5">
      <c r="A920" s="1" t="s">
        <v>4760</v>
      </c>
      <c r="B920" s="1">
        <v>30602181</v>
      </c>
      <c r="C920" s="3" t="s">
        <v>687</v>
      </c>
      <c r="D920" s="4" t="s">
        <v>3671</v>
      </c>
      <c r="E920" s="7"/>
      <c r="F920" s="8">
        <f>VLOOKUP(D920,'Parâmetro - Portes e Uco'!$A$8:$C$49,3,0)</f>
        <v>114.67910999999999</v>
      </c>
      <c r="G920" s="36">
        <v>2</v>
      </c>
      <c r="H920" s="8">
        <f>VLOOKUP(G920,'Parâmetro - Portes e Uco'!$B$14:$E$41,4,0)</f>
        <v>203.1808</v>
      </c>
      <c r="I920" s="9"/>
      <c r="J920" s="16">
        <v>0</v>
      </c>
      <c r="K920" s="16"/>
      <c r="L920" s="17"/>
      <c r="M920" s="2"/>
      <c r="N920" s="8"/>
      <c r="O920" s="15">
        <v>0</v>
      </c>
      <c r="P920" s="15"/>
      <c r="Q920" s="41">
        <f t="shared" si="47"/>
        <v>317.85991000000001</v>
      </c>
    </row>
    <row r="921" spans="1:17">
      <c r="A921" s="1" t="s">
        <v>4760</v>
      </c>
      <c r="B921" s="1">
        <v>30602190</v>
      </c>
      <c r="C921" s="3" t="s">
        <v>689</v>
      </c>
      <c r="D921" s="4" t="s">
        <v>3690</v>
      </c>
      <c r="E921" s="7"/>
      <c r="F921" s="8">
        <f>VLOOKUP(D921,'Parâmetro - Portes e Uco'!$A$8:$C$49,3,0)</f>
        <v>788.42236200000002</v>
      </c>
      <c r="G921" s="36">
        <v>4</v>
      </c>
      <c r="H921" s="8">
        <f>VLOOKUP(G921,'Parâmetro - Portes e Uco'!$B$14:$E$41,4,0)</f>
        <v>442.14720000000005</v>
      </c>
      <c r="I921" s="9"/>
      <c r="J921" s="16">
        <v>0</v>
      </c>
      <c r="K921" s="16"/>
      <c r="L921" s="17"/>
      <c r="M921" s="2"/>
      <c r="N921" s="8"/>
      <c r="O921" s="15">
        <v>1</v>
      </c>
      <c r="P921" s="8">
        <f>F921*30%</f>
        <v>236.52670860000001</v>
      </c>
      <c r="Q921" s="41">
        <f t="shared" si="47"/>
        <v>1467.0962706</v>
      </c>
    </row>
    <row r="922" spans="1:17">
      <c r="A922" s="1" t="s">
        <v>4760</v>
      </c>
      <c r="B922" s="1">
        <v>30602203</v>
      </c>
      <c r="C922" s="3" t="s">
        <v>688</v>
      </c>
      <c r="D922" s="4" t="s">
        <v>3685</v>
      </c>
      <c r="E922" s="7"/>
      <c r="F922" s="8">
        <f>VLOOKUP(D922,'Parâmetro - Portes e Uco'!$A$8:$C$49,3,0)</f>
        <v>564.99534000000006</v>
      </c>
      <c r="G922" s="36">
        <v>3</v>
      </c>
      <c r="H922" s="8">
        <f>VLOOKUP(G922,'Parâmetro - Portes e Uco'!$B$14:$E$41,4,0)</f>
        <v>299.05779999999999</v>
      </c>
      <c r="I922" s="9"/>
      <c r="J922" s="16">
        <v>0</v>
      </c>
      <c r="K922" s="16"/>
      <c r="L922" s="17"/>
      <c r="M922" s="2"/>
      <c r="N922" s="8"/>
      <c r="O922" s="15">
        <v>1</v>
      </c>
      <c r="P922" s="8">
        <f>F922*30%</f>
        <v>169.49860200000001</v>
      </c>
      <c r="Q922" s="41">
        <f t="shared" si="47"/>
        <v>1033.5517420000001</v>
      </c>
    </row>
    <row r="923" spans="1:17">
      <c r="A923" s="1" t="s">
        <v>4760</v>
      </c>
      <c r="B923" s="1">
        <v>30602211</v>
      </c>
      <c r="C923" s="3" t="s">
        <v>691</v>
      </c>
      <c r="D923" s="4" t="s">
        <v>3694</v>
      </c>
      <c r="E923" s="7"/>
      <c r="F923" s="8">
        <f>VLOOKUP(D923,'Parâmetro - Portes e Uco'!$A$8:$C$49,3,0)</f>
        <v>265.94786399999998</v>
      </c>
      <c r="G923" s="36">
        <v>3</v>
      </c>
      <c r="H923" s="8">
        <f>VLOOKUP(G923,'Parâmetro - Portes e Uco'!$B$14:$E$41,4,0)</f>
        <v>299.05779999999999</v>
      </c>
      <c r="I923" s="9"/>
      <c r="J923" s="16">
        <v>0</v>
      </c>
      <c r="K923" s="16"/>
      <c r="L923" s="17"/>
      <c r="M923" s="2"/>
      <c r="N923" s="8"/>
      <c r="O923" s="15">
        <v>1</v>
      </c>
      <c r="P923" s="8">
        <f>F923*30%</f>
        <v>79.784359199999997</v>
      </c>
      <c r="Q923" s="41">
        <f t="shared" si="47"/>
        <v>644.79002320000006</v>
      </c>
    </row>
    <row r="924" spans="1:17" ht="22.5">
      <c r="A924" s="1" t="s">
        <v>4760</v>
      </c>
      <c r="B924" s="1">
        <v>30602238</v>
      </c>
      <c r="C924" s="3" t="s">
        <v>692</v>
      </c>
      <c r="D924" s="4" t="s">
        <v>3697</v>
      </c>
      <c r="E924" s="7"/>
      <c r="F924" s="8">
        <f>VLOOKUP(D924,'Parâmetro - Portes e Uco'!$A$8:$C$49,3,0)</f>
        <v>932.61823200000003</v>
      </c>
      <c r="G924" s="36">
        <v>6</v>
      </c>
      <c r="H924" s="8">
        <f>VLOOKUP(G924,'Parâmetro - Portes e Uco'!$B$14:$E$41,4,0)</f>
        <v>954.3922</v>
      </c>
      <c r="I924" s="9"/>
      <c r="J924" s="16">
        <v>0</v>
      </c>
      <c r="K924" s="16"/>
      <c r="L924" s="17"/>
      <c r="M924" s="2"/>
      <c r="N924" s="8"/>
      <c r="O924" s="15">
        <v>2</v>
      </c>
      <c r="P924" s="8">
        <f t="shared" ref="P924:P929" si="48">(F924*30%)+(F924*20%)</f>
        <v>466.30911600000002</v>
      </c>
      <c r="Q924" s="41">
        <f t="shared" si="47"/>
        <v>2353.3195479999999</v>
      </c>
    </row>
    <row r="925" spans="1:17" ht="22.5">
      <c r="A925" s="1" t="s">
        <v>4760</v>
      </c>
      <c r="B925" s="1">
        <v>30602246</v>
      </c>
      <c r="C925" s="3" t="s">
        <v>693</v>
      </c>
      <c r="D925" s="4" t="s">
        <v>3688</v>
      </c>
      <c r="E925" s="7"/>
      <c r="F925" s="8">
        <f>VLOOKUP(D925,'Parâmetro - Portes e Uco'!$A$8:$C$49,3,0)</f>
        <v>868.77663600000005</v>
      </c>
      <c r="G925" s="36">
        <v>5</v>
      </c>
      <c r="H925" s="8">
        <f>VLOOKUP(G925,'Parâmetro - Portes e Uco'!$B$14:$E$41,4,0)</f>
        <v>683.93320000000006</v>
      </c>
      <c r="I925" s="9"/>
      <c r="J925" s="16">
        <v>0</v>
      </c>
      <c r="K925" s="16"/>
      <c r="L925" s="17"/>
      <c r="M925" s="2"/>
      <c r="N925" s="8"/>
      <c r="O925" s="15">
        <v>2</v>
      </c>
      <c r="P925" s="8">
        <f t="shared" si="48"/>
        <v>434.38831800000003</v>
      </c>
      <c r="Q925" s="41">
        <f t="shared" si="47"/>
        <v>1987.098154</v>
      </c>
    </row>
    <row r="926" spans="1:17">
      <c r="A926" s="1" t="s">
        <v>4760</v>
      </c>
      <c r="B926" s="1">
        <v>30602254</v>
      </c>
      <c r="C926" s="3" t="s">
        <v>694</v>
      </c>
      <c r="D926" s="4" t="s">
        <v>3695</v>
      </c>
      <c r="E926" s="7"/>
      <c r="F926" s="8">
        <f>VLOOKUP(D926,'Parâmetro - Portes e Uco'!$A$8:$C$49,3,0)</f>
        <v>609.92950200000007</v>
      </c>
      <c r="G926" s="36">
        <v>4</v>
      </c>
      <c r="H926" s="8">
        <f>VLOOKUP(G926,'Parâmetro - Portes e Uco'!$B$14:$E$41,4,0)</f>
        <v>442.14720000000005</v>
      </c>
      <c r="I926" s="9"/>
      <c r="J926" s="16">
        <v>0</v>
      </c>
      <c r="K926" s="16"/>
      <c r="L926" s="17"/>
      <c r="M926" s="2"/>
      <c r="N926" s="8"/>
      <c r="O926" s="15">
        <v>2</v>
      </c>
      <c r="P926" s="8">
        <f t="shared" si="48"/>
        <v>304.96475100000004</v>
      </c>
      <c r="Q926" s="41">
        <f t="shared" si="47"/>
        <v>1357.041453</v>
      </c>
    </row>
    <row r="927" spans="1:17">
      <c r="A927" s="1" t="s">
        <v>4760</v>
      </c>
      <c r="B927" s="1">
        <v>30602262</v>
      </c>
      <c r="C927" s="3" t="s">
        <v>690</v>
      </c>
      <c r="D927" s="4" t="s">
        <v>3688</v>
      </c>
      <c r="E927" s="7"/>
      <c r="F927" s="8">
        <f>VLOOKUP(D927,'Parâmetro - Portes e Uco'!$A$8:$C$49,3,0)</f>
        <v>868.77663600000005</v>
      </c>
      <c r="G927" s="36">
        <v>5</v>
      </c>
      <c r="H927" s="8">
        <f>VLOOKUP(G927,'Parâmetro - Portes e Uco'!$B$14:$E$41,4,0)</f>
        <v>683.93320000000006</v>
      </c>
      <c r="I927" s="9"/>
      <c r="J927" s="16">
        <v>0</v>
      </c>
      <c r="K927" s="16"/>
      <c r="L927" s="17"/>
      <c r="M927" s="2"/>
      <c r="N927" s="8"/>
      <c r="O927" s="15">
        <v>2</v>
      </c>
      <c r="P927" s="8">
        <f t="shared" si="48"/>
        <v>434.38831800000003</v>
      </c>
      <c r="Q927" s="41">
        <f t="shared" si="47"/>
        <v>1987.098154</v>
      </c>
    </row>
    <row r="928" spans="1:17">
      <c r="A928" s="1" t="s">
        <v>4760</v>
      </c>
      <c r="B928" s="1">
        <v>30602289</v>
      </c>
      <c r="C928" s="3" t="s">
        <v>695</v>
      </c>
      <c r="D928" s="4" t="s">
        <v>3695</v>
      </c>
      <c r="E928" s="7"/>
      <c r="F928" s="8">
        <f>VLOOKUP(D928,'Parâmetro - Portes e Uco'!$A$8:$C$49,3,0)</f>
        <v>609.92950200000007</v>
      </c>
      <c r="G928" s="36">
        <v>4</v>
      </c>
      <c r="H928" s="8">
        <f>VLOOKUP(G928,'Parâmetro - Portes e Uco'!$B$14:$E$41,4,0)</f>
        <v>442.14720000000005</v>
      </c>
      <c r="I928" s="9"/>
      <c r="J928" s="16">
        <v>0</v>
      </c>
      <c r="K928" s="16"/>
      <c r="L928" s="17"/>
      <c r="M928" s="2"/>
      <c r="N928" s="8"/>
      <c r="O928" s="15">
        <v>2</v>
      </c>
      <c r="P928" s="8">
        <f t="shared" si="48"/>
        <v>304.96475100000004</v>
      </c>
      <c r="Q928" s="41">
        <f t="shared" si="47"/>
        <v>1357.041453</v>
      </c>
    </row>
    <row r="929" spans="1:17">
      <c r="A929" s="1" t="s">
        <v>4760</v>
      </c>
      <c r="B929" s="1">
        <v>30602297</v>
      </c>
      <c r="C929" s="3" t="s">
        <v>696</v>
      </c>
      <c r="D929" s="4" t="s">
        <v>3687</v>
      </c>
      <c r="E929" s="7"/>
      <c r="F929" s="8">
        <f>VLOOKUP(D929,'Parâmetro - Portes e Uco'!$A$8:$C$49,3,0)</f>
        <v>678.47707200000002</v>
      </c>
      <c r="G929" s="36">
        <v>4</v>
      </c>
      <c r="H929" s="8">
        <f>VLOOKUP(G929,'Parâmetro - Portes e Uco'!$B$14:$E$41,4,0)</f>
        <v>442.14720000000005</v>
      </c>
      <c r="I929" s="9"/>
      <c r="J929" s="16">
        <v>0</v>
      </c>
      <c r="K929" s="16"/>
      <c r="L929" s="17"/>
      <c r="M929" s="2"/>
      <c r="N929" s="8"/>
      <c r="O929" s="15">
        <v>2</v>
      </c>
      <c r="P929" s="8">
        <f t="shared" si="48"/>
        <v>339.23853600000001</v>
      </c>
      <c r="Q929" s="41">
        <f t="shared" si="47"/>
        <v>1459.8628080000001</v>
      </c>
    </row>
    <row r="930" spans="1:17">
      <c r="A930" s="1" t="s">
        <v>4760</v>
      </c>
      <c r="B930" s="1">
        <v>30602300</v>
      </c>
      <c r="C930" s="3" t="s">
        <v>697</v>
      </c>
      <c r="D930" s="4" t="s">
        <v>3674</v>
      </c>
      <c r="E930" s="7"/>
      <c r="F930" s="8">
        <f>VLOOKUP(D930,'Parâmetro - Portes e Uco'!$A$8:$C$49,3,0)</f>
        <v>287.23149000000001</v>
      </c>
      <c r="G930" s="36">
        <v>3</v>
      </c>
      <c r="H930" s="8">
        <f>VLOOKUP(G930,'Parâmetro - Portes e Uco'!$B$14:$E$41,4,0)</f>
        <v>299.05779999999999</v>
      </c>
      <c r="I930" s="9"/>
      <c r="J930" s="16">
        <v>0</v>
      </c>
      <c r="K930" s="16"/>
      <c r="L930" s="17"/>
      <c r="M930" s="2"/>
      <c r="N930" s="8"/>
      <c r="O930" s="15">
        <v>1</v>
      </c>
      <c r="P930" s="8">
        <f>F930*30%</f>
        <v>86.169447000000005</v>
      </c>
      <c r="Q930" s="41">
        <f t="shared" si="47"/>
        <v>672.45873699999993</v>
      </c>
    </row>
    <row r="931" spans="1:17" ht="22.5">
      <c r="A931" s="1" t="s">
        <v>4760</v>
      </c>
      <c r="B931" s="1">
        <v>30602319</v>
      </c>
      <c r="C931" s="3" t="s">
        <v>698</v>
      </c>
      <c r="D931" s="4" t="s">
        <v>3675</v>
      </c>
      <c r="E931" s="7"/>
      <c r="F931" s="8">
        <f>VLOOKUP(D931,'Parâmetro - Portes e Uco'!$A$8:$C$49,3,0)</f>
        <v>247.04971200000003</v>
      </c>
      <c r="G931" s="36">
        <v>3</v>
      </c>
      <c r="H931" s="8">
        <f>VLOOKUP(G931,'Parâmetro - Portes e Uco'!$B$14:$E$41,4,0)</f>
        <v>299.05779999999999</v>
      </c>
      <c r="I931" s="9"/>
      <c r="J931" s="16">
        <v>0</v>
      </c>
      <c r="K931" s="16"/>
      <c r="L931" s="17"/>
      <c r="M931" s="2"/>
      <c r="N931" s="8"/>
      <c r="O931" s="15">
        <v>1</v>
      </c>
      <c r="P931" s="8">
        <f>F931*30%</f>
        <v>74.114913600000008</v>
      </c>
      <c r="Q931" s="41">
        <f t="shared" si="47"/>
        <v>620.22242560000007</v>
      </c>
    </row>
    <row r="932" spans="1:17">
      <c r="A932" s="1" t="s">
        <v>4760</v>
      </c>
      <c r="B932" s="1">
        <v>30602327</v>
      </c>
      <c r="C932" s="3" t="s">
        <v>699</v>
      </c>
      <c r="D932" s="4" t="s">
        <v>3675</v>
      </c>
      <c r="E932" s="7"/>
      <c r="F932" s="8">
        <f>VLOOKUP(D932,'Parâmetro - Portes e Uco'!$A$8:$C$49,3,0)</f>
        <v>247.04971200000003</v>
      </c>
      <c r="G932" s="36">
        <v>3</v>
      </c>
      <c r="H932" s="8">
        <f>VLOOKUP(G932,'Parâmetro - Portes e Uco'!$B$14:$E$41,4,0)</f>
        <v>299.05779999999999</v>
      </c>
      <c r="I932" s="9"/>
      <c r="J932" s="16">
        <v>0</v>
      </c>
      <c r="K932" s="16"/>
      <c r="L932" s="17"/>
      <c r="M932" s="2"/>
      <c r="N932" s="8"/>
      <c r="O932" s="15">
        <v>1</v>
      </c>
      <c r="P932" s="8">
        <f>F932*30%</f>
        <v>74.114913600000008</v>
      </c>
      <c r="Q932" s="41">
        <f t="shared" si="47"/>
        <v>620.22242560000007</v>
      </c>
    </row>
    <row r="933" spans="1:17">
      <c r="A933" s="1" t="s">
        <v>4760</v>
      </c>
      <c r="B933" s="1">
        <v>30602335</v>
      </c>
      <c r="C933" s="3" t="s">
        <v>670</v>
      </c>
      <c r="D933" s="4" t="s">
        <v>3677</v>
      </c>
      <c r="E933" s="7"/>
      <c r="F933" s="8">
        <f>VLOOKUP(D933,'Parâmetro - Portes e Uco'!$A$8:$C$49,3,0)</f>
        <v>146.53493400000002</v>
      </c>
      <c r="G933" s="36"/>
      <c r="H933" s="15"/>
      <c r="I933" s="9"/>
      <c r="J933" s="16">
        <v>0</v>
      </c>
      <c r="K933" s="16"/>
      <c r="L933" s="17"/>
      <c r="M933" s="2"/>
      <c r="N933" s="8"/>
      <c r="O933" s="15">
        <v>0</v>
      </c>
      <c r="P933" s="15"/>
      <c r="Q933" s="41">
        <f t="shared" si="47"/>
        <v>146.53493400000002</v>
      </c>
    </row>
    <row r="934" spans="1:17">
      <c r="A934" s="1" t="s">
        <v>4760</v>
      </c>
      <c r="B934" s="1">
        <v>30602343</v>
      </c>
      <c r="C934" s="3" t="s">
        <v>682</v>
      </c>
      <c r="D934" s="4" t="s">
        <v>3700</v>
      </c>
      <c r="E934" s="7"/>
      <c r="F934" s="8">
        <f>VLOOKUP(D934,'Parâmetro - Portes e Uco'!$A$8:$C$49,3,0)</f>
        <v>1121.7389820000001</v>
      </c>
      <c r="G934" s="36">
        <v>5</v>
      </c>
      <c r="H934" s="8">
        <f>VLOOKUP(G934,'Parâmetro - Portes e Uco'!$B$14:$E$41,4,0)</f>
        <v>683.93320000000006</v>
      </c>
      <c r="I934" s="9"/>
      <c r="J934" s="16">
        <v>0</v>
      </c>
      <c r="K934" s="16"/>
      <c r="L934" s="17"/>
      <c r="M934" s="2"/>
      <c r="N934" s="8"/>
      <c r="O934" s="15">
        <v>2</v>
      </c>
      <c r="P934" s="8">
        <f>(F934*30%)+(F934*20%)</f>
        <v>560.86949100000004</v>
      </c>
      <c r="Q934" s="41">
        <f t="shared" si="47"/>
        <v>2366.5416730000002</v>
      </c>
    </row>
    <row r="935" spans="1:17">
      <c r="A935" s="3"/>
      <c r="B935" s="135">
        <v>30701007</v>
      </c>
      <c r="C935" s="263" t="s">
        <v>4203</v>
      </c>
      <c r="D935" s="264"/>
      <c r="E935" s="264"/>
      <c r="F935" s="264"/>
      <c r="G935" s="264"/>
      <c r="H935" s="264"/>
      <c r="I935" s="264"/>
      <c r="J935" s="264"/>
      <c r="K935" s="264"/>
      <c r="L935" s="264"/>
      <c r="M935" s="266"/>
      <c r="N935" s="264"/>
      <c r="O935" s="264"/>
      <c r="P935" s="264"/>
      <c r="Q935" s="265"/>
    </row>
    <row r="936" spans="1:17">
      <c r="A936" s="1" t="s">
        <v>4760</v>
      </c>
      <c r="B936" s="1">
        <v>30701015</v>
      </c>
      <c r="C936" s="3" t="s">
        <v>700</v>
      </c>
      <c r="D936" s="4" t="s">
        <v>3705</v>
      </c>
      <c r="E936" s="7"/>
      <c r="F936" s="8">
        <f>VLOOKUP(D936,'Parâmetro - Portes e Uco'!$A$8:$C$49,3,0)</f>
        <v>1949.1550259999999</v>
      </c>
      <c r="G936" s="36">
        <v>6</v>
      </c>
      <c r="H936" s="8">
        <f>VLOOKUP(G936,'Parâmetro - Portes e Uco'!$B$14:$E$41,4,0)</f>
        <v>954.3922</v>
      </c>
      <c r="I936" s="9"/>
      <c r="J936" s="16">
        <v>0</v>
      </c>
      <c r="K936" s="16"/>
      <c r="L936" s="17"/>
      <c r="M936" s="2"/>
      <c r="N936" s="8"/>
      <c r="O936" s="15">
        <v>2</v>
      </c>
      <c r="P936" s="8">
        <f t="shared" ref="P936:P941" si="49">(F936*30%)+(F936*20%)</f>
        <v>974.57751299999995</v>
      </c>
      <c r="Q936" s="41">
        <f t="shared" ref="Q936:Q956" si="50">F936+H936+K936+N936+P936</f>
        <v>3878.1247389999999</v>
      </c>
    </row>
    <row r="937" spans="1:17">
      <c r="A937" s="1" t="s">
        <v>4760</v>
      </c>
      <c r="B937" s="1">
        <v>30701023</v>
      </c>
      <c r="C937" s="3" t="s">
        <v>701</v>
      </c>
      <c r="D937" s="4" t="s">
        <v>3706</v>
      </c>
      <c r="E937" s="7"/>
      <c r="F937" s="8">
        <f>VLOOKUP(D937,'Parâmetro - Portes e Uco'!$A$8:$C$49,3,0)</f>
        <v>2145.3765060000001</v>
      </c>
      <c r="G937" s="36">
        <v>6</v>
      </c>
      <c r="H937" s="8">
        <f>VLOOKUP(G937,'Parâmetro - Portes e Uco'!$B$14:$E$41,4,0)</f>
        <v>954.3922</v>
      </c>
      <c r="I937" s="9"/>
      <c r="J937" s="16">
        <v>0</v>
      </c>
      <c r="K937" s="16"/>
      <c r="L937" s="17"/>
      <c r="M937" s="2"/>
      <c r="N937" s="8"/>
      <c r="O937" s="15">
        <v>2</v>
      </c>
      <c r="P937" s="8">
        <f t="shared" si="49"/>
        <v>1072.688253</v>
      </c>
      <c r="Q937" s="41">
        <f t="shared" si="50"/>
        <v>4172.4569590000001</v>
      </c>
    </row>
    <row r="938" spans="1:17">
      <c r="A938" s="1" t="s">
        <v>4760</v>
      </c>
      <c r="B938" s="1">
        <v>30701031</v>
      </c>
      <c r="C938" s="3" t="s">
        <v>702</v>
      </c>
      <c r="D938" s="4" t="s">
        <v>3705</v>
      </c>
      <c r="E938" s="7"/>
      <c r="F938" s="8">
        <f>VLOOKUP(D938,'Parâmetro - Portes e Uco'!$A$8:$C$49,3,0)</f>
        <v>1949.1550259999999</v>
      </c>
      <c r="G938" s="36">
        <v>6</v>
      </c>
      <c r="H938" s="8">
        <f>VLOOKUP(G938,'Parâmetro - Portes e Uco'!$B$14:$E$41,4,0)</f>
        <v>954.3922</v>
      </c>
      <c r="I938" s="9"/>
      <c r="J938" s="16">
        <v>0</v>
      </c>
      <c r="K938" s="16"/>
      <c r="L938" s="17"/>
      <c r="M938" s="2"/>
      <c r="N938" s="8"/>
      <c r="O938" s="15">
        <v>2</v>
      </c>
      <c r="P938" s="8">
        <f t="shared" si="49"/>
        <v>974.57751299999995</v>
      </c>
      <c r="Q938" s="41">
        <f t="shared" si="50"/>
        <v>3878.1247389999999</v>
      </c>
    </row>
    <row r="939" spans="1:17">
      <c r="A939" s="1" t="s">
        <v>4760</v>
      </c>
      <c r="B939" s="1">
        <v>30701040</v>
      </c>
      <c r="C939" s="3" t="s">
        <v>703</v>
      </c>
      <c r="D939" s="4" t="s">
        <v>3705</v>
      </c>
      <c r="E939" s="7"/>
      <c r="F939" s="8">
        <f>VLOOKUP(D939,'Parâmetro - Portes e Uco'!$A$8:$C$49,3,0)</f>
        <v>1949.1550259999999</v>
      </c>
      <c r="G939" s="36">
        <v>6</v>
      </c>
      <c r="H939" s="8">
        <f>VLOOKUP(G939,'Parâmetro - Portes e Uco'!$B$14:$E$41,4,0)</f>
        <v>954.3922</v>
      </c>
      <c r="I939" s="9"/>
      <c r="J939" s="16">
        <v>0</v>
      </c>
      <c r="K939" s="16"/>
      <c r="L939" s="17"/>
      <c r="M939" s="2"/>
      <c r="N939" s="8"/>
      <c r="O939" s="15">
        <v>2</v>
      </c>
      <c r="P939" s="8">
        <f t="shared" si="49"/>
        <v>974.57751299999995</v>
      </c>
      <c r="Q939" s="41">
        <f t="shared" si="50"/>
        <v>3878.1247389999999</v>
      </c>
    </row>
    <row r="940" spans="1:17">
      <c r="A940" s="1" t="s">
        <v>4760</v>
      </c>
      <c r="B940" s="1">
        <v>30701058</v>
      </c>
      <c r="C940" s="3" t="s">
        <v>704</v>
      </c>
      <c r="D940" s="4" t="s">
        <v>3705</v>
      </c>
      <c r="E940" s="7"/>
      <c r="F940" s="8">
        <f>VLOOKUP(D940,'Parâmetro - Portes e Uco'!$A$8:$C$49,3,0)</f>
        <v>1949.1550259999999</v>
      </c>
      <c r="G940" s="36">
        <v>6</v>
      </c>
      <c r="H940" s="8">
        <f>VLOOKUP(G940,'Parâmetro - Portes e Uco'!$B$14:$E$41,4,0)</f>
        <v>954.3922</v>
      </c>
      <c r="I940" s="9"/>
      <c r="J940" s="16">
        <v>0</v>
      </c>
      <c r="K940" s="16"/>
      <c r="L940" s="17"/>
      <c r="M940" s="2"/>
      <c r="N940" s="8"/>
      <c r="O940" s="15">
        <v>2</v>
      </c>
      <c r="P940" s="8">
        <f t="shared" si="49"/>
        <v>974.57751299999995</v>
      </c>
      <c r="Q940" s="41">
        <f t="shared" si="50"/>
        <v>3878.1247389999999</v>
      </c>
    </row>
    <row r="941" spans="1:17" ht="22.5">
      <c r="A941" s="1" t="s">
        <v>4760</v>
      </c>
      <c r="B941" s="1">
        <v>30701066</v>
      </c>
      <c r="C941" s="3" t="s">
        <v>705</v>
      </c>
      <c r="D941" s="4" t="s">
        <v>3705</v>
      </c>
      <c r="E941" s="7"/>
      <c r="F941" s="8">
        <f>VLOOKUP(D941,'Parâmetro - Portes e Uco'!$A$8:$C$49,3,0)</f>
        <v>1949.1550259999999</v>
      </c>
      <c r="G941" s="36">
        <v>5</v>
      </c>
      <c r="H941" s="8">
        <f>VLOOKUP(G941,'Parâmetro - Portes e Uco'!$B$14:$E$41,4,0)</f>
        <v>683.93320000000006</v>
      </c>
      <c r="I941" s="9"/>
      <c r="J941" s="16">
        <v>0</v>
      </c>
      <c r="K941" s="16"/>
      <c r="L941" s="17"/>
      <c r="M941" s="2"/>
      <c r="N941" s="8"/>
      <c r="O941" s="15">
        <v>2</v>
      </c>
      <c r="P941" s="8">
        <f t="shared" si="49"/>
        <v>974.57751299999995</v>
      </c>
      <c r="Q941" s="41">
        <f t="shared" si="50"/>
        <v>3607.665739</v>
      </c>
    </row>
    <row r="942" spans="1:17">
      <c r="A942" s="1" t="s">
        <v>4760</v>
      </c>
      <c r="B942" s="1">
        <v>30701074</v>
      </c>
      <c r="C942" s="3" t="s">
        <v>706</v>
      </c>
      <c r="D942" s="4" t="s">
        <v>3701</v>
      </c>
      <c r="E942" s="7"/>
      <c r="F942" s="8">
        <f>VLOOKUP(D942,'Parâmetro - Portes e Uco'!$A$8:$C$49,3,0)</f>
        <v>1591.0090559999999</v>
      </c>
      <c r="G942" s="36">
        <v>5</v>
      </c>
      <c r="H942" s="8">
        <f>VLOOKUP(G942,'Parâmetro - Portes e Uco'!$B$14:$E$41,4,0)</f>
        <v>683.93320000000006</v>
      </c>
      <c r="I942" s="9"/>
      <c r="J942" s="16">
        <v>0</v>
      </c>
      <c r="K942" s="16"/>
      <c r="L942" s="17"/>
      <c r="M942" s="2"/>
      <c r="N942" s="8"/>
      <c r="O942" s="15">
        <v>1</v>
      </c>
      <c r="P942" s="8">
        <f>F942*30%</f>
        <v>477.30271679999993</v>
      </c>
      <c r="Q942" s="41">
        <f t="shared" si="50"/>
        <v>2752.2449727999997</v>
      </c>
    </row>
    <row r="943" spans="1:17">
      <c r="A943" s="1" t="s">
        <v>4760</v>
      </c>
      <c r="B943" s="1">
        <v>30701082</v>
      </c>
      <c r="C943" s="3" t="s">
        <v>707</v>
      </c>
      <c r="D943" s="4" t="s">
        <v>3705</v>
      </c>
      <c r="E943" s="7"/>
      <c r="F943" s="8">
        <f>VLOOKUP(D943,'Parâmetro - Portes e Uco'!$A$8:$C$49,3,0)</f>
        <v>1949.1550259999999</v>
      </c>
      <c r="G943" s="36">
        <v>6</v>
      </c>
      <c r="H943" s="8">
        <f>VLOOKUP(G943,'Parâmetro - Portes e Uco'!$B$14:$E$41,4,0)</f>
        <v>954.3922</v>
      </c>
      <c r="I943" s="9"/>
      <c r="J943" s="16">
        <v>0</v>
      </c>
      <c r="K943" s="16"/>
      <c r="L943" s="17"/>
      <c r="M943" s="2"/>
      <c r="N943" s="8"/>
      <c r="O943" s="15">
        <v>2</v>
      </c>
      <c r="P943" s="8">
        <f t="shared" ref="P943:P949" si="51">(F943*30%)+(F943*20%)</f>
        <v>974.57751299999995</v>
      </c>
      <c r="Q943" s="41">
        <f t="shared" si="50"/>
        <v>3878.1247389999999</v>
      </c>
    </row>
    <row r="944" spans="1:17">
      <c r="A944" s="1" t="s">
        <v>4760</v>
      </c>
      <c r="B944" s="1">
        <v>30701090</v>
      </c>
      <c r="C944" s="3" t="s">
        <v>708</v>
      </c>
      <c r="D944" s="4" t="s">
        <v>3705</v>
      </c>
      <c r="E944" s="7"/>
      <c r="F944" s="8">
        <f>VLOOKUP(D944,'Parâmetro - Portes e Uco'!$A$8:$C$49,3,0)</f>
        <v>1949.1550259999999</v>
      </c>
      <c r="G944" s="36">
        <v>6</v>
      </c>
      <c r="H944" s="8">
        <f>VLOOKUP(G944,'Parâmetro - Portes e Uco'!$B$14:$E$41,4,0)</f>
        <v>954.3922</v>
      </c>
      <c r="I944" s="9"/>
      <c r="J944" s="16">
        <v>0</v>
      </c>
      <c r="K944" s="16"/>
      <c r="L944" s="17"/>
      <c r="M944" s="2"/>
      <c r="N944" s="8"/>
      <c r="O944" s="15">
        <v>2</v>
      </c>
      <c r="P944" s="8">
        <f t="shared" si="51"/>
        <v>974.57751299999995</v>
      </c>
      <c r="Q944" s="41">
        <f t="shared" si="50"/>
        <v>3878.1247389999999</v>
      </c>
    </row>
    <row r="945" spans="1:17">
      <c r="A945" s="1" t="s">
        <v>4760</v>
      </c>
      <c r="B945" s="1">
        <v>30701104</v>
      </c>
      <c r="C945" s="3" t="s">
        <v>709</v>
      </c>
      <c r="D945" s="4" t="s">
        <v>3701</v>
      </c>
      <c r="E945" s="7"/>
      <c r="F945" s="8">
        <f>VLOOKUP(D945,'Parâmetro - Portes e Uco'!$A$8:$C$49,3,0)</f>
        <v>1591.0090559999999</v>
      </c>
      <c r="G945" s="36">
        <v>6</v>
      </c>
      <c r="H945" s="8">
        <f>VLOOKUP(G945,'Parâmetro - Portes e Uco'!$B$14:$E$41,4,0)</f>
        <v>954.3922</v>
      </c>
      <c r="I945" s="9"/>
      <c r="J945" s="16">
        <v>0</v>
      </c>
      <c r="K945" s="16"/>
      <c r="L945" s="17"/>
      <c r="M945" s="2"/>
      <c r="N945" s="8"/>
      <c r="O945" s="15">
        <v>2</v>
      </c>
      <c r="P945" s="8">
        <f t="shared" si="51"/>
        <v>795.50452799999994</v>
      </c>
      <c r="Q945" s="41">
        <f t="shared" si="50"/>
        <v>3340.905784</v>
      </c>
    </row>
    <row r="946" spans="1:17">
      <c r="A946" s="1" t="s">
        <v>4760</v>
      </c>
      <c r="B946" s="1">
        <v>30701112</v>
      </c>
      <c r="C946" s="3" t="s">
        <v>710</v>
      </c>
      <c r="D946" s="4" t="s">
        <v>3701</v>
      </c>
      <c r="E946" s="7"/>
      <c r="F946" s="8">
        <f>VLOOKUP(D946,'Parâmetro - Portes e Uco'!$A$8:$C$49,3,0)</f>
        <v>1591.0090559999999</v>
      </c>
      <c r="G946" s="36">
        <v>6</v>
      </c>
      <c r="H946" s="8">
        <f>VLOOKUP(G946,'Parâmetro - Portes e Uco'!$B$14:$E$41,4,0)</f>
        <v>954.3922</v>
      </c>
      <c r="I946" s="9"/>
      <c r="J946" s="16">
        <v>0</v>
      </c>
      <c r="K946" s="16"/>
      <c r="L946" s="17"/>
      <c r="M946" s="2"/>
      <c r="N946" s="8"/>
      <c r="O946" s="15">
        <v>2</v>
      </c>
      <c r="P946" s="8">
        <f t="shared" si="51"/>
        <v>795.50452799999994</v>
      </c>
      <c r="Q946" s="41">
        <f t="shared" si="50"/>
        <v>3340.905784</v>
      </c>
    </row>
    <row r="947" spans="1:17">
      <c r="A947" s="1" t="s">
        <v>4760</v>
      </c>
      <c r="B947" s="1">
        <v>30701120</v>
      </c>
      <c r="C947" s="3" t="s">
        <v>711</v>
      </c>
      <c r="D947" s="4" t="s">
        <v>3705</v>
      </c>
      <c r="E947" s="7"/>
      <c r="F947" s="8">
        <f>VLOOKUP(D947,'Parâmetro - Portes e Uco'!$A$8:$C$49,3,0)</f>
        <v>1949.1550259999999</v>
      </c>
      <c r="G947" s="36">
        <v>6</v>
      </c>
      <c r="H947" s="8">
        <f>VLOOKUP(G947,'Parâmetro - Portes e Uco'!$B$14:$E$41,4,0)</f>
        <v>954.3922</v>
      </c>
      <c r="I947" s="9"/>
      <c r="J947" s="16">
        <v>0</v>
      </c>
      <c r="K947" s="16"/>
      <c r="L947" s="17"/>
      <c r="M947" s="2"/>
      <c r="N947" s="8"/>
      <c r="O947" s="15">
        <v>2</v>
      </c>
      <c r="P947" s="8">
        <f t="shared" si="51"/>
        <v>974.57751299999995</v>
      </c>
      <c r="Q947" s="41">
        <f t="shared" si="50"/>
        <v>3878.1247389999999</v>
      </c>
    </row>
    <row r="948" spans="1:17">
      <c r="A948" s="1" t="s">
        <v>4760</v>
      </c>
      <c r="B948" s="1">
        <v>30701139</v>
      </c>
      <c r="C948" s="3" t="s">
        <v>712</v>
      </c>
      <c r="D948" s="4" t="s">
        <v>3701</v>
      </c>
      <c r="E948" s="7"/>
      <c r="F948" s="8">
        <f>VLOOKUP(D948,'Parâmetro - Portes e Uco'!$A$8:$C$49,3,0)</f>
        <v>1591.0090559999999</v>
      </c>
      <c r="G948" s="36">
        <v>6</v>
      </c>
      <c r="H948" s="8">
        <f>VLOOKUP(G948,'Parâmetro - Portes e Uco'!$B$14:$E$41,4,0)</f>
        <v>954.3922</v>
      </c>
      <c r="I948" s="9"/>
      <c r="J948" s="16">
        <v>0</v>
      </c>
      <c r="K948" s="16"/>
      <c r="L948" s="17"/>
      <c r="M948" s="2"/>
      <c r="N948" s="8"/>
      <c r="O948" s="15">
        <v>2</v>
      </c>
      <c r="P948" s="8">
        <f t="shared" si="51"/>
        <v>795.50452799999994</v>
      </c>
      <c r="Q948" s="41">
        <f t="shared" si="50"/>
        <v>3340.905784</v>
      </c>
    </row>
    <row r="949" spans="1:17">
      <c r="A949" s="1" t="s">
        <v>4760</v>
      </c>
      <c r="B949" s="1">
        <v>30701147</v>
      </c>
      <c r="C949" s="3" t="s">
        <v>713</v>
      </c>
      <c r="D949" s="4" t="s">
        <v>3701</v>
      </c>
      <c r="E949" s="7"/>
      <c r="F949" s="8">
        <f>VLOOKUP(D949,'Parâmetro - Portes e Uco'!$A$8:$C$49,3,0)</f>
        <v>1591.0090559999999</v>
      </c>
      <c r="G949" s="36">
        <v>6</v>
      </c>
      <c r="H949" s="8">
        <f>VLOOKUP(G949,'Parâmetro - Portes e Uco'!$B$14:$E$41,4,0)</f>
        <v>954.3922</v>
      </c>
      <c r="I949" s="9"/>
      <c r="J949" s="16">
        <v>0</v>
      </c>
      <c r="K949" s="16"/>
      <c r="L949" s="17"/>
      <c r="M949" s="2"/>
      <c r="N949" s="8"/>
      <c r="O949" s="15">
        <v>2</v>
      </c>
      <c r="P949" s="8">
        <f t="shared" si="51"/>
        <v>795.50452799999994</v>
      </c>
      <c r="Q949" s="41">
        <f t="shared" si="50"/>
        <v>3340.905784</v>
      </c>
    </row>
    <row r="950" spans="1:17">
      <c r="A950" s="1" t="s">
        <v>4760</v>
      </c>
      <c r="B950" s="1">
        <v>30701155</v>
      </c>
      <c r="C950" s="3" t="s">
        <v>714</v>
      </c>
      <c r="D950" s="4" t="s">
        <v>3701</v>
      </c>
      <c r="E950" s="7"/>
      <c r="F950" s="8">
        <f>VLOOKUP(D950,'Parâmetro - Portes e Uco'!$A$8:$C$49,3,0)</f>
        <v>1591.0090559999999</v>
      </c>
      <c r="G950" s="36">
        <v>5</v>
      </c>
      <c r="H950" s="8">
        <f>VLOOKUP(G950,'Parâmetro - Portes e Uco'!$B$14:$E$41,4,0)</f>
        <v>683.93320000000006</v>
      </c>
      <c r="I950" s="9"/>
      <c r="J950" s="16">
        <v>0</v>
      </c>
      <c r="K950" s="16"/>
      <c r="L950" s="17"/>
      <c r="M950" s="2"/>
      <c r="N950" s="8"/>
      <c r="O950" s="15">
        <v>1</v>
      </c>
      <c r="P950" s="8">
        <f>F950*30%</f>
        <v>477.30271679999993</v>
      </c>
      <c r="Q950" s="41">
        <f t="shared" si="50"/>
        <v>2752.2449727999997</v>
      </c>
    </row>
    <row r="951" spans="1:17">
      <c r="A951" s="1" t="s">
        <v>4760</v>
      </c>
      <c r="B951" s="1">
        <v>30701163</v>
      </c>
      <c r="C951" s="3" t="s">
        <v>715</v>
      </c>
      <c r="D951" s="4" t="s">
        <v>3701</v>
      </c>
      <c r="E951" s="7"/>
      <c r="F951" s="8">
        <f>VLOOKUP(D951,'Parâmetro - Portes e Uco'!$A$8:$C$49,3,0)</f>
        <v>1591.0090559999999</v>
      </c>
      <c r="G951" s="36">
        <v>6</v>
      </c>
      <c r="H951" s="8">
        <f>VLOOKUP(G951,'Parâmetro - Portes e Uco'!$B$14:$E$41,4,0)</f>
        <v>954.3922</v>
      </c>
      <c r="I951" s="9"/>
      <c r="J951" s="16">
        <v>0</v>
      </c>
      <c r="K951" s="16"/>
      <c r="L951" s="17"/>
      <c r="M951" s="2"/>
      <c r="N951" s="8"/>
      <c r="O951" s="15">
        <v>2</v>
      </c>
      <c r="P951" s="8">
        <f>(F951*30%)+(F951*20%)</f>
        <v>795.50452799999994</v>
      </c>
      <c r="Q951" s="41">
        <f t="shared" si="50"/>
        <v>3340.905784</v>
      </c>
    </row>
    <row r="952" spans="1:17">
      <c r="A952" s="1" t="s">
        <v>4760</v>
      </c>
      <c r="B952" s="1">
        <v>30701171</v>
      </c>
      <c r="C952" s="3" t="s">
        <v>716</v>
      </c>
      <c r="D952" s="4" t="s">
        <v>3705</v>
      </c>
      <c r="E952" s="7"/>
      <c r="F952" s="8">
        <f>VLOOKUP(D952,'Parâmetro - Portes e Uco'!$A$8:$C$49,3,0)</f>
        <v>1949.1550259999999</v>
      </c>
      <c r="G952" s="36">
        <v>6</v>
      </c>
      <c r="H952" s="8">
        <f>VLOOKUP(G952,'Parâmetro - Portes e Uco'!$B$14:$E$41,4,0)</f>
        <v>954.3922</v>
      </c>
      <c r="I952" s="9"/>
      <c r="J952" s="16">
        <v>0</v>
      </c>
      <c r="K952" s="16"/>
      <c r="L952" s="17"/>
      <c r="M952" s="2"/>
      <c r="N952" s="8"/>
      <c r="O952" s="15">
        <v>2</v>
      </c>
      <c r="P952" s="8">
        <f>(F952*30%)+(F952*20%)</f>
        <v>974.57751299999995</v>
      </c>
      <c r="Q952" s="41">
        <f t="shared" si="50"/>
        <v>3878.1247389999999</v>
      </c>
    </row>
    <row r="953" spans="1:17">
      <c r="A953" s="1" t="s">
        <v>4760</v>
      </c>
      <c r="B953" s="1">
        <v>30701180</v>
      </c>
      <c r="C953" s="3" t="s">
        <v>717</v>
      </c>
      <c r="D953" s="4" t="s">
        <v>3705</v>
      </c>
      <c r="E953" s="7"/>
      <c r="F953" s="8">
        <f>VLOOKUP(D953,'Parâmetro - Portes e Uco'!$A$8:$C$49,3,0)</f>
        <v>1949.1550259999999</v>
      </c>
      <c r="G953" s="36">
        <v>6</v>
      </c>
      <c r="H953" s="8">
        <f>VLOOKUP(G953,'Parâmetro - Portes e Uco'!$B$14:$E$41,4,0)</f>
        <v>954.3922</v>
      </c>
      <c r="I953" s="9"/>
      <c r="J953" s="16">
        <v>0</v>
      </c>
      <c r="K953" s="16"/>
      <c r="L953" s="17"/>
      <c r="M953" s="2"/>
      <c r="N953" s="8"/>
      <c r="O953" s="15">
        <v>2</v>
      </c>
      <c r="P953" s="8">
        <f>(F953*30%)+(F953*20%)</f>
        <v>974.57751299999995</v>
      </c>
      <c r="Q953" s="41">
        <f t="shared" si="50"/>
        <v>3878.1247389999999</v>
      </c>
    </row>
    <row r="954" spans="1:17">
      <c r="A954" s="1" t="s">
        <v>4760</v>
      </c>
      <c r="B954" s="1">
        <v>30701198</v>
      </c>
      <c r="C954" s="3" t="s">
        <v>718</v>
      </c>
      <c r="D954" s="4" t="s">
        <v>3706</v>
      </c>
      <c r="E954" s="7"/>
      <c r="F954" s="8">
        <f>VLOOKUP(D954,'Parâmetro - Portes e Uco'!$A$8:$C$49,3,0)</f>
        <v>2145.3765060000001</v>
      </c>
      <c r="G954" s="36">
        <v>6</v>
      </c>
      <c r="H954" s="8">
        <f>VLOOKUP(G954,'Parâmetro - Portes e Uco'!$B$14:$E$41,4,0)</f>
        <v>954.3922</v>
      </c>
      <c r="I954" s="9"/>
      <c r="J954" s="16">
        <v>0</v>
      </c>
      <c r="K954" s="16"/>
      <c r="L954" s="17"/>
      <c r="M954" s="2"/>
      <c r="N954" s="8"/>
      <c r="O954" s="15">
        <v>3</v>
      </c>
      <c r="P954" s="39">
        <f>(F954*30%)+(F954*20%)+(F954*20%)</f>
        <v>1501.7635542</v>
      </c>
      <c r="Q954" s="41">
        <f t="shared" si="50"/>
        <v>4601.5322601999997</v>
      </c>
    </row>
    <row r="955" spans="1:17" ht="22.5">
      <c r="A955" s="1" t="s">
        <v>4760</v>
      </c>
      <c r="B955" s="1">
        <v>30701201</v>
      </c>
      <c r="C955" s="3" t="s">
        <v>726</v>
      </c>
      <c r="D955" s="4" t="s">
        <v>3686</v>
      </c>
      <c r="E955" s="7"/>
      <c r="F955" s="8">
        <f>VLOOKUP(D955,'Parâmetro - Portes e Uco'!$A$8:$C$49,3,0)</f>
        <v>639.47410800000011</v>
      </c>
      <c r="G955" s="36">
        <v>4</v>
      </c>
      <c r="H955" s="8">
        <f>VLOOKUP(G955,'Parâmetro - Portes e Uco'!$B$14:$E$41,4,0)</f>
        <v>442.14720000000005</v>
      </c>
      <c r="I955" s="9"/>
      <c r="J955" s="16">
        <v>0</v>
      </c>
      <c r="K955" s="16"/>
      <c r="L955" s="17"/>
      <c r="M955" s="2"/>
      <c r="N955" s="8"/>
      <c r="O955" s="15">
        <v>2</v>
      </c>
      <c r="P955" s="8">
        <f>(F955*30%)+(F955*20%)</f>
        <v>319.73705400000006</v>
      </c>
      <c r="Q955" s="41">
        <f t="shared" si="50"/>
        <v>1401.3583620000004</v>
      </c>
    </row>
    <row r="956" spans="1:17">
      <c r="A956" s="1" t="s">
        <v>4760</v>
      </c>
      <c r="B956" s="1">
        <v>30701210</v>
      </c>
      <c r="C956" s="3" t="s">
        <v>727</v>
      </c>
      <c r="D956" s="4" t="s">
        <v>3706</v>
      </c>
      <c r="E956" s="7"/>
      <c r="F956" s="8">
        <f>VLOOKUP(D956,'Parâmetro - Portes e Uco'!$A$8:$C$49,3,0)</f>
        <v>2145.3765060000001</v>
      </c>
      <c r="G956" s="36">
        <v>6</v>
      </c>
      <c r="H956" s="8">
        <f>VLOOKUP(G956,'Parâmetro - Portes e Uco'!$B$14:$E$41,4,0)</f>
        <v>954.3922</v>
      </c>
      <c r="I956" s="9"/>
      <c r="J956" s="16">
        <v>0</v>
      </c>
      <c r="K956" s="16"/>
      <c r="L956" s="17"/>
      <c r="M956" s="2"/>
      <c r="N956" s="8"/>
      <c r="O956" s="15">
        <v>3</v>
      </c>
      <c r="P956" s="39">
        <f>(F956*30%)+(F956*20%)+(F956*20%)</f>
        <v>1501.7635542</v>
      </c>
      <c r="Q956" s="41">
        <f t="shared" si="50"/>
        <v>4601.5322601999997</v>
      </c>
    </row>
    <row r="957" spans="1:17">
      <c r="A957" s="3"/>
      <c r="B957" s="135">
        <v>30702003</v>
      </c>
      <c r="C957" s="263" t="s">
        <v>3810</v>
      </c>
      <c r="D957" s="264"/>
      <c r="E957" s="264"/>
      <c r="F957" s="264"/>
      <c r="G957" s="264"/>
      <c r="H957" s="264"/>
      <c r="I957" s="264"/>
      <c r="J957" s="264"/>
      <c r="K957" s="264"/>
      <c r="L957" s="264"/>
      <c r="M957" s="266"/>
      <c r="N957" s="264"/>
      <c r="O957" s="264"/>
      <c r="P957" s="264"/>
      <c r="Q957" s="265"/>
    </row>
    <row r="958" spans="1:17">
      <c r="A958" s="1" t="s">
        <v>4760</v>
      </c>
      <c r="B958" s="1">
        <v>30702011</v>
      </c>
      <c r="C958" s="3" t="s">
        <v>719</v>
      </c>
      <c r="D958" s="4" t="s">
        <v>3705</v>
      </c>
      <c r="E958" s="7"/>
      <c r="F958" s="8">
        <f>VLOOKUP(D958,'Parâmetro - Portes e Uco'!$A$8:$C$49,3,0)</f>
        <v>1949.1550259999999</v>
      </c>
      <c r="G958" s="36">
        <v>6</v>
      </c>
      <c r="H958" s="8">
        <f>VLOOKUP(G958,'Parâmetro - Portes e Uco'!$B$14:$E$41,4,0)</f>
        <v>954.3922</v>
      </c>
      <c r="I958" s="9"/>
      <c r="J958" s="16">
        <v>0</v>
      </c>
      <c r="K958" s="16"/>
      <c r="L958" s="17"/>
      <c r="M958" s="2"/>
      <c r="N958" s="8"/>
      <c r="O958" s="15">
        <v>2</v>
      </c>
      <c r="P958" s="8">
        <f t="shared" ref="P958:P965" si="52">(F958*30%)+(F958*20%)</f>
        <v>974.57751299999995</v>
      </c>
      <c r="Q958" s="41">
        <f t="shared" ref="Q958:Q965" si="53">F958+H958+K958+N958+P958</f>
        <v>3878.1247389999999</v>
      </c>
    </row>
    <row r="959" spans="1:17">
      <c r="A959" s="1" t="s">
        <v>4760</v>
      </c>
      <c r="B959" s="1">
        <v>30702020</v>
      </c>
      <c r="C959" s="3" t="s">
        <v>720</v>
      </c>
      <c r="D959" s="4" t="s">
        <v>3701</v>
      </c>
      <c r="E959" s="7"/>
      <c r="F959" s="8">
        <f>VLOOKUP(D959,'Parâmetro - Portes e Uco'!$A$8:$C$49,3,0)</f>
        <v>1591.0090559999999</v>
      </c>
      <c r="G959" s="36">
        <v>6</v>
      </c>
      <c r="H959" s="8">
        <f>VLOOKUP(G959,'Parâmetro - Portes e Uco'!$B$14:$E$41,4,0)</f>
        <v>954.3922</v>
      </c>
      <c r="I959" s="9"/>
      <c r="J959" s="16">
        <v>0</v>
      </c>
      <c r="K959" s="16"/>
      <c r="L959" s="17"/>
      <c r="M959" s="2"/>
      <c r="N959" s="8"/>
      <c r="O959" s="15">
        <v>2</v>
      </c>
      <c r="P959" s="8">
        <f t="shared" si="52"/>
        <v>795.50452799999994</v>
      </c>
      <c r="Q959" s="41">
        <f t="shared" si="53"/>
        <v>3340.905784</v>
      </c>
    </row>
    <row r="960" spans="1:17">
      <c r="A960" s="1" t="s">
        <v>4760</v>
      </c>
      <c r="B960" s="1">
        <v>30702038</v>
      </c>
      <c r="C960" s="3" t="s">
        <v>721</v>
      </c>
      <c r="D960" s="4" t="s">
        <v>3701</v>
      </c>
      <c r="E960" s="7"/>
      <c r="F960" s="8">
        <f>VLOOKUP(D960,'Parâmetro - Portes e Uco'!$A$8:$C$49,3,0)</f>
        <v>1591.0090559999999</v>
      </c>
      <c r="G960" s="36">
        <v>6</v>
      </c>
      <c r="H960" s="8">
        <f>VLOOKUP(G960,'Parâmetro - Portes e Uco'!$B$14:$E$41,4,0)</f>
        <v>954.3922</v>
      </c>
      <c r="I960" s="9"/>
      <c r="J960" s="16">
        <v>0</v>
      </c>
      <c r="K960" s="16"/>
      <c r="L960" s="17"/>
      <c r="M960" s="2"/>
      <c r="N960" s="8"/>
      <c r="O960" s="15">
        <v>2</v>
      </c>
      <c r="P960" s="8">
        <f t="shared" si="52"/>
        <v>795.50452799999994</v>
      </c>
      <c r="Q960" s="41">
        <f t="shared" si="53"/>
        <v>3340.905784</v>
      </c>
    </row>
    <row r="961" spans="1:17">
      <c r="A961" s="1" t="s">
        <v>4760</v>
      </c>
      <c r="B961" s="1">
        <v>30702046</v>
      </c>
      <c r="C961" s="3" t="s">
        <v>722</v>
      </c>
      <c r="D961" s="4" t="s">
        <v>3705</v>
      </c>
      <c r="E961" s="7"/>
      <c r="F961" s="8">
        <f>VLOOKUP(D961,'Parâmetro - Portes e Uco'!$A$8:$C$49,3,0)</f>
        <v>1949.1550259999999</v>
      </c>
      <c r="G961" s="36">
        <v>6</v>
      </c>
      <c r="H961" s="8">
        <f>VLOOKUP(G961,'Parâmetro - Portes e Uco'!$B$14:$E$41,4,0)</f>
        <v>954.3922</v>
      </c>
      <c r="I961" s="9"/>
      <c r="J961" s="16">
        <v>0</v>
      </c>
      <c r="K961" s="16"/>
      <c r="L961" s="17"/>
      <c r="M961" s="2"/>
      <c r="N961" s="8"/>
      <c r="O961" s="15">
        <v>2</v>
      </c>
      <c r="P961" s="8">
        <f t="shared" si="52"/>
        <v>974.57751299999995</v>
      </c>
      <c r="Q961" s="41">
        <f t="shared" si="53"/>
        <v>3878.1247389999999</v>
      </c>
    </row>
    <row r="962" spans="1:17">
      <c r="A962" s="1" t="s">
        <v>4760</v>
      </c>
      <c r="B962" s="1">
        <v>30702054</v>
      </c>
      <c r="C962" s="3" t="s">
        <v>723</v>
      </c>
      <c r="D962" s="4" t="s">
        <v>3705</v>
      </c>
      <c r="E962" s="7"/>
      <c r="F962" s="8">
        <f>VLOOKUP(D962,'Parâmetro - Portes e Uco'!$A$8:$C$49,3,0)</f>
        <v>1949.1550259999999</v>
      </c>
      <c r="G962" s="36">
        <v>6</v>
      </c>
      <c r="H962" s="8">
        <f>VLOOKUP(G962,'Parâmetro - Portes e Uco'!$B$14:$E$41,4,0)</f>
        <v>954.3922</v>
      </c>
      <c r="I962" s="9"/>
      <c r="J962" s="16">
        <v>0</v>
      </c>
      <c r="K962" s="16"/>
      <c r="L962" s="17"/>
      <c r="M962" s="2"/>
      <c r="N962" s="8"/>
      <c r="O962" s="15">
        <v>2</v>
      </c>
      <c r="P962" s="8">
        <f t="shared" si="52"/>
        <v>974.57751299999995</v>
      </c>
      <c r="Q962" s="41">
        <f t="shared" si="53"/>
        <v>3878.1247389999999</v>
      </c>
    </row>
    <row r="963" spans="1:17">
      <c r="A963" s="1" t="s">
        <v>4760</v>
      </c>
      <c r="B963" s="1">
        <v>30702062</v>
      </c>
      <c r="C963" s="3" t="s">
        <v>724</v>
      </c>
      <c r="D963" s="4" t="s">
        <v>3705</v>
      </c>
      <c r="E963" s="7"/>
      <c r="F963" s="8">
        <f>VLOOKUP(D963,'Parâmetro - Portes e Uco'!$A$8:$C$49,3,0)</f>
        <v>1949.1550259999999</v>
      </c>
      <c r="G963" s="36">
        <v>6</v>
      </c>
      <c r="H963" s="8">
        <f>VLOOKUP(G963,'Parâmetro - Portes e Uco'!$B$14:$E$41,4,0)</f>
        <v>954.3922</v>
      </c>
      <c r="I963" s="9"/>
      <c r="J963" s="16">
        <v>0</v>
      </c>
      <c r="K963" s="16"/>
      <c r="L963" s="17"/>
      <c r="M963" s="2"/>
      <c r="N963" s="8"/>
      <c r="O963" s="15">
        <v>2</v>
      </c>
      <c r="P963" s="8">
        <f t="shared" si="52"/>
        <v>974.57751299999995</v>
      </c>
      <c r="Q963" s="41">
        <f t="shared" si="53"/>
        <v>3878.1247389999999</v>
      </c>
    </row>
    <row r="964" spans="1:17">
      <c r="A964" s="1" t="s">
        <v>4760</v>
      </c>
      <c r="B964" s="1">
        <v>30702070</v>
      </c>
      <c r="C964" s="3" t="s">
        <v>725</v>
      </c>
      <c r="D964" s="4" t="s">
        <v>3705</v>
      </c>
      <c r="E964" s="7"/>
      <c r="F964" s="8">
        <f>VLOOKUP(D964,'Parâmetro - Portes e Uco'!$A$8:$C$49,3,0)</f>
        <v>1949.1550259999999</v>
      </c>
      <c r="G964" s="36">
        <v>6</v>
      </c>
      <c r="H964" s="8">
        <f>VLOOKUP(G964,'Parâmetro - Portes e Uco'!$B$14:$E$41,4,0)</f>
        <v>954.3922</v>
      </c>
      <c r="I964" s="9"/>
      <c r="J964" s="16">
        <v>0</v>
      </c>
      <c r="K964" s="16"/>
      <c r="L964" s="17"/>
      <c r="M964" s="2"/>
      <c r="N964" s="8"/>
      <c r="O964" s="15">
        <v>2</v>
      </c>
      <c r="P964" s="8">
        <f t="shared" si="52"/>
        <v>974.57751299999995</v>
      </c>
      <c r="Q964" s="41">
        <f t="shared" si="53"/>
        <v>3878.1247389999999</v>
      </c>
    </row>
    <row r="965" spans="1:17">
      <c r="A965" s="1" t="s">
        <v>4760</v>
      </c>
      <c r="B965" s="1">
        <v>30702089</v>
      </c>
      <c r="C965" s="3" t="s">
        <v>728</v>
      </c>
      <c r="D965" s="4" t="s">
        <v>3701</v>
      </c>
      <c r="E965" s="7"/>
      <c r="F965" s="8">
        <f>VLOOKUP(D965,'Parâmetro - Portes e Uco'!$A$8:$C$49,3,0)</f>
        <v>1591.0090559999999</v>
      </c>
      <c r="G965" s="36">
        <v>6</v>
      </c>
      <c r="H965" s="8">
        <f>VLOOKUP(G965,'Parâmetro - Portes e Uco'!$B$14:$E$41,4,0)</f>
        <v>954.3922</v>
      </c>
      <c r="I965" s="9"/>
      <c r="J965" s="16">
        <v>0</v>
      </c>
      <c r="K965" s="16"/>
      <c r="L965" s="17"/>
      <c r="M965" s="2"/>
      <c r="N965" s="8"/>
      <c r="O965" s="15">
        <v>2</v>
      </c>
      <c r="P965" s="8">
        <f t="shared" si="52"/>
        <v>795.50452799999994</v>
      </c>
      <c r="Q965" s="41">
        <f t="shared" si="53"/>
        <v>3340.905784</v>
      </c>
    </row>
    <row r="966" spans="1:17">
      <c r="A966" s="3"/>
      <c r="B966" s="135">
        <v>30703000</v>
      </c>
      <c r="C966" s="263" t="s">
        <v>3811</v>
      </c>
      <c r="D966" s="264"/>
      <c r="E966" s="264"/>
      <c r="F966" s="264"/>
      <c r="G966" s="264"/>
      <c r="H966" s="264"/>
      <c r="I966" s="264"/>
      <c r="J966" s="264"/>
      <c r="K966" s="264"/>
      <c r="L966" s="264"/>
      <c r="M966" s="266"/>
      <c r="N966" s="264"/>
      <c r="O966" s="264"/>
      <c r="P966" s="264"/>
      <c r="Q966" s="265"/>
    </row>
    <row r="967" spans="1:17">
      <c r="A967" s="1" t="s">
        <v>4760</v>
      </c>
      <c r="B967" s="1">
        <v>30703018</v>
      </c>
      <c r="C967" s="3" t="s">
        <v>729</v>
      </c>
      <c r="D967" s="4" t="s">
        <v>3701</v>
      </c>
      <c r="E967" s="7"/>
      <c r="F967" s="8">
        <f>VLOOKUP(D967,'Parâmetro - Portes e Uco'!$A$8:$C$49,3,0)</f>
        <v>1591.0090559999999</v>
      </c>
      <c r="G967" s="36">
        <v>6</v>
      </c>
      <c r="H967" s="8">
        <f>VLOOKUP(G967,'Parâmetro - Portes e Uco'!$B$14:$E$41,4,0)</f>
        <v>954.3922</v>
      </c>
      <c r="I967" s="9"/>
      <c r="J967" s="16">
        <v>0</v>
      </c>
      <c r="K967" s="16"/>
      <c r="L967" s="17"/>
      <c r="M967" s="2"/>
      <c r="N967" s="8"/>
      <c r="O967" s="15">
        <v>2</v>
      </c>
      <c r="P967" s="8">
        <f>(F967*30%)+(F967*20%)</f>
        <v>795.50452799999994</v>
      </c>
      <c r="Q967" s="41">
        <f t="shared" ref="Q967:Q984" si="54">F967+H967+K967+N967+P967</f>
        <v>3340.905784</v>
      </c>
    </row>
    <row r="968" spans="1:17" ht="22.5">
      <c r="A968" s="1" t="s">
        <v>4760</v>
      </c>
      <c r="B968" s="1">
        <v>30703026</v>
      </c>
      <c r="C968" s="3" t="s">
        <v>730</v>
      </c>
      <c r="D968" s="4" t="s">
        <v>3697</v>
      </c>
      <c r="E968" s="7"/>
      <c r="F968" s="8">
        <f>VLOOKUP(D968,'Parâmetro - Portes e Uco'!$A$8:$C$49,3,0)</f>
        <v>932.61823200000003</v>
      </c>
      <c r="G968" s="36">
        <v>6</v>
      </c>
      <c r="H968" s="8">
        <f>VLOOKUP(G968,'Parâmetro - Portes e Uco'!$B$14:$E$41,4,0)</f>
        <v>954.3922</v>
      </c>
      <c r="I968" s="9"/>
      <c r="J968" s="16">
        <v>0</v>
      </c>
      <c r="K968" s="16"/>
      <c r="L968" s="17"/>
      <c r="M968" s="2"/>
      <c r="N968" s="8"/>
      <c r="O968" s="15">
        <v>1</v>
      </c>
      <c r="P968" s="8">
        <f>F968*30%</f>
        <v>279.7854696</v>
      </c>
      <c r="Q968" s="41">
        <f t="shared" si="54"/>
        <v>2166.7959016</v>
      </c>
    </row>
    <row r="969" spans="1:17" ht="22.5">
      <c r="A969" s="1" t="s">
        <v>4760</v>
      </c>
      <c r="B969" s="1">
        <v>30703034</v>
      </c>
      <c r="C969" s="3" t="s">
        <v>731</v>
      </c>
      <c r="D969" s="4" t="s">
        <v>3688</v>
      </c>
      <c r="E969" s="7"/>
      <c r="F969" s="8">
        <f>VLOOKUP(D969,'Parâmetro - Portes e Uco'!$A$8:$C$49,3,0)</f>
        <v>868.77663600000005</v>
      </c>
      <c r="G969" s="36">
        <v>5</v>
      </c>
      <c r="H969" s="8">
        <f>VLOOKUP(G969,'Parâmetro - Portes e Uco'!$B$14:$E$41,4,0)</f>
        <v>683.93320000000006</v>
      </c>
      <c r="I969" s="9"/>
      <c r="J969" s="16">
        <v>0</v>
      </c>
      <c r="K969" s="16"/>
      <c r="L969" s="17"/>
      <c r="M969" s="2"/>
      <c r="N969" s="8"/>
      <c r="O969" s="15">
        <v>1</v>
      </c>
      <c r="P969" s="8">
        <f>F969*30%</f>
        <v>260.63299080000002</v>
      </c>
      <c r="Q969" s="41">
        <f t="shared" si="54"/>
        <v>1813.3428268</v>
      </c>
    </row>
    <row r="970" spans="1:17">
      <c r="A970" s="1" t="s">
        <v>4760</v>
      </c>
      <c r="B970" s="1">
        <v>30703042</v>
      </c>
      <c r="C970" s="3" t="s">
        <v>732</v>
      </c>
      <c r="D970" s="4" t="s">
        <v>3707</v>
      </c>
      <c r="E970" s="7"/>
      <c r="F970" s="8">
        <f>VLOOKUP(D970,'Parâmetro - Portes e Uco'!$A$8:$C$49,3,0)</f>
        <v>1479.8942339999999</v>
      </c>
      <c r="G970" s="36">
        <v>6</v>
      </c>
      <c r="H970" s="8">
        <f>VLOOKUP(G970,'Parâmetro - Portes e Uco'!$B$14:$E$41,4,0)</f>
        <v>954.3922</v>
      </c>
      <c r="I970" s="9"/>
      <c r="J970" s="16">
        <v>0</v>
      </c>
      <c r="K970" s="16"/>
      <c r="L970" s="17"/>
      <c r="M970" s="2"/>
      <c r="N970" s="8"/>
      <c r="O970" s="15">
        <v>2</v>
      </c>
      <c r="P970" s="8">
        <f>(F970*30%)+(F970*20%)</f>
        <v>739.94711699999993</v>
      </c>
      <c r="Q970" s="41">
        <f t="shared" si="54"/>
        <v>3174.2335509999994</v>
      </c>
    </row>
    <row r="971" spans="1:17">
      <c r="A971" s="1" t="s">
        <v>4760</v>
      </c>
      <c r="B971" s="1">
        <v>30703050</v>
      </c>
      <c r="C971" s="3" t="s">
        <v>719</v>
      </c>
      <c r="D971" s="4" t="s">
        <v>3701</v>
      </c>
      <c r="E971" s="7"/>
      <c r="F971" s="8">
        <f>VLOOKUP(D971,'Parâmetro - Portes e Uco'!$A$8:$C$49,3,0)</f>
        <v>1591.0090559999999</v>
      </c>
      <c r="G971" s="36">
        <v>6</v>
      </c>
      <c r="H971" s="8">
        <f>VLOOKUP(G971,'Parâmetro - Portes e Uco'!$B$14:$E$41,4,0)</f>
        <v>954.3922</v>
      </c>
      <c r="I971" s="9"/>
      <c r="J971" s="16">
        <v>0</v>
      </c>
      <c r="K971" s="16"/>
      <c r="L971" s="17"/>
      <c r="M971" s="2"/>
      <c r="N971" s="8"/>
      <c r="O971" s="15">
        <v>2</v>
      </c>
      <c r="P971" s="8">
        <f>(F971*30%)+(F971*20%)</f>
        <v>795.50452799999994</v>
      </c>
      <c r="Q971" s="41">
        <f t="shared" si="54"/>
        <v>3340.905784</v>
      </c>
    </row>
    <row r="972" spans="1:17">
      <c r="A972" s="1" t="s">
        <v>4760</v>
      </c>
      <c r="B972" s="1">
        <v>30703069</v>
      </c>
      <c r="C972" s="3" t="s">
        <v>733</v>
      </c>
      <c r="D972" s="4" t="s">
        <v>3701</v>
      </c>
      <c r="E972" s="7"/>
      <c r="F972" s="8">
        <f>VLOOKUP(D972,'Parâmetro - Portes e Uco'!$A$8:$C$49,3,0)</f>
        <v>1591.0090559999999</v>
      </c>
      <c r="G972" s="36">
        <v>6</v>
      </c>
      <c r="H972" s="8">
        <f>VLOOKUP(G972,'Parâmetro - Portes e Uco'!$B$14:$E$41,4,0)</f>
        <v>954.3922</v>
      </c>
      <c r="I972" s="9"/>
      <c r="J972" s="16">
        <v>0</v>
      </c>
      <c r="K972" s="16"/>
      <c r="L972" s="17"/>
      <c r="M972" s="2"/>
      <c r="N972" s="8"/>
      <c r="O972" s="15">
        <v>2</v>
      </c>
      <c r="P972" s="8">
        <f>(F972*30%)+(F972*20%)</f>
        <v>795.50452799999994</v>
      </c>
      <c r="Q972" s="41">
        <f t="shared" si="54"/>
        <v>3340.905784</v>
      </c>
    </row>
    <row r="973" spans="1:17">
      <c r="A973" s="1" t="s">
        <v>4760</v>
      </c>
      <c r="B973" s="1">
        <v>30703077</v>
      </c>
      <c r="C973" s="3" t="s">
        <v>734</v>
      </c>
      <c r="D973" s="4" t="s">
        <v>3701</v>
      </c>
      <c r="E973" s="7"/>
      <c r="F973" s="8">
        <f>VLOOKUP(D973,'Parâmetro - Portes e Uco'!$A$8:$C$49,3,0)</f>
        <v>1591.0090559999999</v>
      </c>
      <c r="G973" s="36">
        <v>5</v>
      </c>
      <c r="H973" s="8">
        <f>VLOOKUP(G973,'Parâmetro - Portes e Uco'!$B$14:$E$41,4,0)</f>
        <v>683.93320000000006</v>
      </c>
      <c r="I973" s="9"/>
      <c r="J973" s="16">
        <v>0</v>
      </c>
      <c r="K973" s="16"/>
      <c r="L973" s="17"/>
      <c r="M973" s="2"/>
      <c r="N973" s="8"/>
      <c r="O973" s="15">
        <v>1</v>
      </c>
      <c r="P973" s="8">
        <f>F973*30%</f>
        <v>477.30271679999993</v>
      </c>
      <c r="Q973" s="41">
        <f t="shared" si="54"/>
        <v>2752.2449727999997</v>
      </c>
    </row>
    <row r="974" spans="1:17" ht="67.5">
      <c r="A974" s="1" t="s">
        <v>4760</v>
      </c>
      <c r="B974" s="1">
        <v>30703085</v>
      </c>
      <c r="C974" s="3" t="s">
        <v>735</v>
      </c>
      <c r="D974" s="4" t="s">
        <v>3677</v>
      </c>
      <c r="E974" s="7"/>
      <c r="F974" s="8">
        <f>VLOOKUP(D974,'Parâmetro - Portes e Uco'!$A$8:$C$49,3,0)</f>
        <v>146.53493400000002</v>
      </c>
      <c r="G974" s="36">
        <v>1</v>
      </c>
      <c r="H974" s="8">
        <f>VLOOKUP(G974,'Parâmetro - Portes e Uco'!$B$14:$E$41,4,0)</f>
        <v>138.81760000000003</v>
      </c>
      <c r="I974" s="9"/>
      <c r="J974" s="16">
        <v>0</v>
      </c>
      <c r="K974" s="16"/>
      <c r="L974" s="17"/>
      <c r="M974" s="2"/>
      <c r="N974" s="8"/>
      <c r="O974" s="15">
        <v>0</v>
      </c>
      <c r="P974" s="15"/>
      <c r="Q974" s="41">
        <f t="shared" si="54"/>
        <v>285.35253400000005</v>
      </c>
    </row>
    <row r="975" spans="1:17">
      <c r="A975" s="1" t="s">
        <v>4760</v>
      </c>
      <c r="B975" s="1">
        <v>30703093</v>
      </c>
      <c r="C975" s="3" t="s">
        <v>736</v>
      </c>
      <c r="D975" s="4" t="s">
        <v>3701</v>
      </c>
      <c r="E975" s="7"/>
      <c r="F975" s="8">
        <f>VLOOKUP(D975,'Parâmetro - Portes e Uco'!$A$8:$C$49,3,0)</f>
        <v>1591.0090559999999</v>
      </c>
      <c r="G975" s="36">
        <v>5</v>
      </c>
      <c r="H975" s="8">
        <f>VLOOKUP(G975,'Parâmetro - Portes e Uco'!$B$14:$E$41,4,0)</f>
        <v>683.93320000000006</v>
      </c>
      <c r="I975" s="9"/>
      <c r="J975" s="16">
        <v>0</v>
      </c>
      <c r="K975" s="16"/>
      <c r="L975" s="17"/>
      <c r="M975" s="2"/>
      <c r="N975" s="8"/>
      <c r="O975" s="15">
        <v>1</v>
      </c>
      <c r="P975" s="8">
        <f>F975*30%</f>
        <v>477.30271679999993</v>
      </c>
      <c r="Q975" s="41">
        <f t="shared" si="54"/>
        <v>2752.2449727999997</v>
      </c>
    </row>
    <row r="976" spans="1:17">
      <c r="A976" s="1" t="s">
        <v>4760</v>
      </c>
      <c r="B976" s="1">
        <v>30703107</v>
      </c>
      <c r="C976" s="3" t="s">
        <v>737</v>
      </c>
      <c r="D976" s="4" t="s">
        <v>3701</v>
      </c>
      <c r="E976" s="7"/>
      <c r="F976" s="8">
        <f>VLOOKUP(D976,'Parâmetro - Portes e Uco'!$A$8:$C$49,3,0)</f>
        <v>1591.0090559999999</v>
      </c>
      <c r="G976" s="36">
        <v>5</v>
      </c>
      <c r="H976" s="8">
        <f>VLOOKUP(G976,'Parâmetro - Portes e Uco'!$B$14:$E$41,4,0)</f>
        <v>683.93320000000006</v>
      </c>
      <c r="I976" s="9"/>
      <c r="J976" s="16">
        <v>0</v>
      </c>
      <c r="K976" s="16"/>
      <c r="L976" s="17"/>
      <c r="M976" s="2"/>
      <c r="N976" s="8"/>
      <c r="O976" s="15">
        <v>1</v>
      </c>
      <c r="P976" s="8">
        <f>F976*30%</f>
        <v>477.30271679999993</v>
      </c>
      <c r="Q976" s="41">
        <f t="shared" si="54"/>
        <v>2752.2449727999997</v>
      </c>
    </row>
    <row r="977" spans="1:17">
      <c r="A977" s="1" t="s">
        <v>4760</v>
      </c>
      <c r="B977" s="1">
        <v>30703115</v>
      </c>
      <c r="C977" s="3" t="s">
        <v>738</v>
      </c>
      <c r="D977" s="4" t="s">
        <v>3705</v>
      </c>
      <c r="E977" s="7"/>
      <c r="F977" s="8">
        <f>VLOOKUP(D977,'Parâmetro - Portes e Uco'!$A$8:$C$49,3,0)</f>
        <v>1949.1550259999999</v>
      </c>
      <c r="G977" s="36">
        <v>6</v>
      </c>
      <c r="H977" s="8">
        <f>VLOOKUP(G977,'Parâmetro - Portes e Uco'!$B$14:$E$41,4,0)</f>
        <v>954.3922</v>
      </c>
      <c r="I977" s="9"/>
      <c r="J977" s="16">
        <v>0</v>
      </c>
      <c r="K977" s="16"/>
      <c r="L977" s="17"/>
      <c r="M977" s="2"/>
      <c r="N977" s="8"/>
      <c r="O977" s="15">
        <v>2</v>
      </c>
      <c r="P977" s="8">
        <f t="shared" ref="P977:P982" si="55">(F977*30%)+(F977*20%)</f>
        <v>974.57751299999995</v>
      </c>
      <c r="Q977" s="41">
        <f t="shared" si="54"/>
        <v>3878.1247389999999</v>
      </c>
    </row>
    <row r="978" spans="1:17">
      <c r="A978" s="1" t="s">
        <v>4760</v>
      </c>
      <c r="B978" s="1">
        <v>30703123</v>
      </c>
      <c r="C978" s="3" t="s">
        <v>723</v>
      </c>
      <c r="D978" s="4" t="s">
        <v>3705</v>
      </c>
      <c r="E978" s="7"/>
      <c r="F978" s="8">
        <f>VLOOKUP(D978,'Parâmetro - Portes e Uco'!$A$8:$C$49,3,0)</f>
        <v>1949.1550259999999</v>
      </c>
      <c r="G978" s="36">
        <v>6</v>
      </c>
      <c r="H978" s="8">
        <f>VLOOKUP(G978,'Parâmetro - Portes e Uco'!$B$14:$E$41,4,0)</f>
        <v>954.3922</v>
      </c>
      <c r="I978" s="9"/>
      <c r="J978" s="16">
        <v>0</v>
      </c>
      <c r="K978" s="16"/>
      <c r="L978" s="17"/>
      <c r="M978" s="2"/>
      <c r="N978" s="8"/>
      <c r="O978" s="15">
        <v>2</v>
      </c>
      <c r="P978" s="8">
        <f t="shared" si="55"/>
        <v>974.57751299999995</v>
      </c>
      <c r="Q978" s="41">
        <f t="shared" si="54"/>
        <v>3878.1247389999999</v>
      </c>
    </row>
    <row r="979" spans="1:17">
      <c r="A979" s="1" t="s">
        <v>4760</v>
      </c>
      <c r="B979" s="1">
        <v>30703131</v>
      </c>
      <c r="C979" s="3" t="s">
        <v>739</v>
      </c>
      <c r="D979" s="4" t="s">
        <v>3705</v>
      </c>
      <c r="E979" s="7"/>
      <c r="F979" s="8">
        <f>VLOOKUP(D979,'Parâmetro - Portes e Uco'!$A$8:$C$49,3,0)</f>
        <v>1949.1550259999999</v>
      </c>
      <c r="G979" s="36">
        <v>6</v>
      </c>
      <c r="H979" s="8">
        <f>VLOOKUP(G979,'Parâmetro - Portes e Uco'!$B$14:$E$41,4,0)</f>
        <v>954.3922</v>
      </c>
      <c r="I979" s="9"/>
      <c r="J979" s="16">
        <v>0</v>
      </c>
      <c r="K979" s="16"/>
      <c r="L979" s="17"/>
      <c r="M979" s="2"/>
      <c r="N979" s="8"/>
      <c r="O979" s="15">
        <v>2</v>
      </c>
      <c r="P979" s="8">
        <f t="shared" si="55"/>
        <v>974.57751299999995</v>
      </c>
      <c r="Q979" s="41">
        <f t="shared" si="54"/>
        <v>3878.1247389999999</v>
      </c>
    </row>
    <row r="980" spans="1:17">
      <c r="A980" s="1" t="s">
        <v>4760</v>
      </c>
      <c r="B980" s="1">
        <v>30703140</v>
      </c>
      <c r="C980" s="3" t="s">
        <v>740</v>
      </c>
      <c r="D980" s="4" t="s">
        <v>3705</v>
      </c>
      <c r="E980" s="7"/>
      <c r="F980" s="8">
        <f>VLOOKUP(D980,'Parâmetro - Portes e Uco'!$A$8:$C$49,3,0)</f>
        <v>1949.1550259999999</v>
      </c>
      <c r="G980" s="36">
        <v>6</v>
      </c>
      <c r="H980" s="8">
        <f>VLOOKUP(G980,'Parâmetro - Portes e Uco'!$B$14:$E$41,4,0)</f>
        <v>954.3922</v>
      </c>
      <c r="I980" s="9"/>
      <c r="J980" s="16">
        <v>0</v>
      </c>
      <c r="K980" s="16"/>
      <c r="L980" s="17"/>
      <c r="M980" s="2"/>
      <c r="N980" s="8"/>
      <c r="O980" s="15">
        <v>2</v>
      </c>
      <c r="P980" s="8">
        <f t="shared" si="55"/>
        <v>974.57751299999995</v>
      </c>
      <c r="Q980" s="41">
        <f t="shared" si="54"/>
        <v>3878.1247389999999</v>
      </c>
    </row>
    <row r="981" spans="1:17">
      <c r="A981" s="1" t="s">
        <v>4760</v>
      </c>
      <c r="B981" s="1">
        <v>30703158</v>
      </c>
      <c r="C981" s="3" t="s">
        <v>741</v>
      </c>
      <c r="D981" s="4" t="s">
        <v>3705</v>
      </c>
      <c r="E981" s="7"/>
      <c r="F981" s="8">
        <f>VLOOKUP(D981,'Parâmetro - Portes e Uco'!$A$8:$C$49,3,0)</f>
        <v>1949.1550259999999</v>
      </c>
      <c r="G981" s="36">
        <v>6</v>
      </c>
      <c r="H981" s="8">
        <f>VLOOKUP(G981,'Parâmetro - Portes e Uco'!$B$14:$E$41,4,0)</f>
        <v>954.3922</v>
      </c>
      <c r="I981" s="9"/>
      <c r="J981" s="16">
        <v>0</v>
      </c>
      <c r="K981" s="16"/>
      <c r="L981" s="17"/>
      <c r="M981" s="2"/>
      <c r="N981" s="8"/>
      <c r="O981" s="15">
        <v>2</v>
      </c>
      <c r="P981" s="8">
        <f t="shared" si="55"/>
        <v>974.57751299999995</v>
      </c>
      <c r="Q981" s="41">
        <f t="shared" si="54"/>
        <v>3878.1247389999999</v>
      </c>
    </row>
    <row r="982" spans="1:17">
      <c r="A982" s="1" t="s">
        <v>4760</v>
      </c>
      <c r="B982" s="1">
        <v>30703166</v>
      </c>
      <c r="C982" s="3" t="s">
        <v>724</v>
      </c>
      <c r="D982" s="4" t="s">
        <v>3705</v>
      </c>
      <c r="E982" s="7"/>
      <c r="F982" s="8">
        <f>VLOOKUP(D982,'Parâmetro - Portes e Uco'!$A$8:$C$49,3,0)</f>
        <v>1949.1550259999999</v>
      </c>
      <c r="G982" s="36">
        <v>6</v>
      </c>
      <c r="H982" s="8">
        <f>VLOOKUP(G982,'Parâmetro - Portes e Uco'!$B$14:$E$41,4,0)</f>
        <v>954.3922</v>
      </c>
      <c r="I982" s="9"/>
      <c r="J982" s="16">
        <v>0</v>
      </c>
      <c r="K982" s="16"/>
      <c r="L982" s="17"/>
      <c r="M982" s="2"/>
      <c r="N982" s="8"/>
      <c r="O982" s="15">
        <v>2</v>
      </c>
      <c r="P982" s="8">
        <f t="shared" si="55"/>
        <v>974.57751299999995</v>
      </c>
      <c r="Q982" s="41">
        <f t="shared" si="54"/>
        <v>3878.1247389999999</v>
      </c>
    </row>
    <row r="983" spans="1:17">
      <c r="A983" s="1" t="s">
        <v>4760</v>
      </c>
      <c r="B983" s="1">
        <v>30703174</v>
      </c>
      <c r="C983" s="3" t="s">
        <v>742</v>
      </c>
      <c r="D983" s="4" t="s">
        <v>3701</v>
      </c>
      <c r="E983" s="7"/>
      <c r="F983" s="8">
        <f>VLOOKUP(D983,'Parâmetro - Portes e Uco'!$A$8:$C$49,3,0)</f>
        <v>1591.0090559999999</v>
      </c>
      <c r="G983" s="36">
        <v>5</v>
      </c>
      <c r="H983" s="8">
        <f>VLOOKUP(G983,'Parâmetro - Portes e Uco'!$B$14:$E$41,4,0)</f>
        <v>683.93320000000006</v>
      </c>
      <c r="I983" s="9"/>
      <c r="J983" s="16">
        <v>0</v>
      </c>
      <c r="K983" s="16"/>
      <c r="L983" s="17"/>
      <c r="M983" s="2"/>
      <c r="N983" s="8"/>
      <c r="O983" s="15">
        <v>1</v>
      </c>
      <c r="P983" s="8">
        <f>F983*30%</f>
        <v>477.30271679999993</v>
      </c>
      <c r="Q983" s="41">
        <f t="shared" si="54"/>
        <v>2752.2449727999997</v>
      </c>
    </row>
    <row r="984" spans="1:17">
      <c r="A984" s="1" t="s">
        <v>4760</v>
      </c>
      <c r="B984" s="1">
        <v>30703182</v>
      </c>
      <c r="C984" s="3" t="s">
        <v>725</v>
      </c>
      <c r="D984" s="4" t="s">
        <v>3705</v>
      </c>
      <c r="E984" s="7"/>
      <c r="F984" s="8">
        <f>VLOOKUP(D984,'Parâmetro - Portes e Uco'!$A$8:$C$49,3,0)</f>
        <v>1949.1550259999999</v>
      </c>
      <c r="G984" s="36">
        <v>6</v>
      </c>
      <c r="H984" s="8">
        <f>VLOOKUP(G984,'Parâmetro - Portes e Uco'!$B$14:$E$41,4,0)</f>
        <v>954.3922</v>
      </c>
      <c r="I984" s="9"/>
      <c r="J984" s="16">
        <v>0</v>
      </c>
      <c r="K984" s="16"/>
      <c r="L984" s="17"/>
      <c r="M984" s="2"/>
      <c r="N984" s="8"/>
      <c r="O984" s="15">
        <v>2</v>
      </c>
      <c r="P984" s="8">
        <f>(F984*30%)+(F984*20%)</f>
        <v>974.57751299999995</v>
      </c>
      <c r="Q984" s="41">
        <f t="shared" si="54"/>
        <v>3878.1247389999999</v>
      </c>
    </row>
    <row r="985" spans="1:17">
      <c r="A985" s="3"/>
      <c r="B985" s="135">
        <v>30704006</v>
      </c>
      <c r="C985" s="263" t="s">
        <v>4204</v>
      </c>
      <c r="D985" s="264"/>
      <c r="E985" s="264"/>
      <c r="F985" s="264"/>
      <c r="G985" s="264"/>
      <c r="H985" s="264"/>
      <c r="I985" s="264"/>
      <c r="J985" s="264"/>
      <c r="K985" s="264"/>
      <c r="L985" s="264"/>
      <c r="M985" s="266"/>
      <c r="N985" s="264"/>
      <c r="O985" s="264"/>
      <c r="P985" s="264"/>
      <c r="Q985" s="265"/>
    </row>
    <row r="986" spans="1:17">
      <c r="A986" s="1" t="s">
        <v>4760</v>
      </c>
      <c r="B986" s="1">
        <v>30704014</v>
      </c>
      <c r="C986" s="3" t="s">
        <v>743</v>
      </c>
      <c r="D986" s="4" t="s">
        <v>3705</v>
      </c>
      <c r="E986" s="7"/>
      <c r="F986" s="8">
        <f>VLOOKUP(D986,'Parâmetro - Portes e Uco'!$A$8:$C$49,3,0)</f>
        <v>1949.1550259999999</v>
      </c>
      <c r="G986" s="36">
        <v>6</v>
      </c>
      <c r="H986" s="8">
        <f>VLOOKUP(G986,'Parâmetro - Portes e Uco'!$B$14:$E$41,4,0)</f>
        <v>954.3922</v>
      </c>
      <c r="I986" s="9"/>
      <c r="J986" s="16">
        <v>0</v>
      </c>
      <c r="K986" s="16"/>
      <c r="L986" s="17"/>
      <c r="M986" s="2"/>
      <c r="N986" s="8"/>
      <c r="O986" s="15">
        <v>2</v>
      </c>
      <c r="P986" s="8">
        <f t="shared" ref="P986:P992" si="56">(F986*30%)+(F986*20%)</f>
        <v>974.57751299999995</v>
      </c>
      <c r="Q986" s="41">
        <f t="shared" ref="Q986:Q993" si="57">F986+H986+K986+N986+P986</f>
        <v>3878.1247389999999</v>
      </c>
    </row>
    <row r="987" spans="1:17">
      <c r="A987" s="1" t="s">
        <v>4760</v>
      </c>
      <c r="B987" s="1">
        <v>30704022</v>
      </c>
      <c r="C987" s="3" t="s">
        <v>744</v>
      </c>
      <c r="D987" s="4" t="s">
        <v>3705</v>
      </c>
      <c r="E987" s="7"/>
      <c r="F987" s="8">
        <f>VLOOKUP(D987,'Parâmetro - Portes e Uco'!$A$8:$C$49,3,0)</f>
        <v>1949.1550259999999</v>
      </c>
      <c r="G987" s="36">
        <v>6</v>
      </c>
      <c r="H987" s="8">
        <f>VLOOKUP(G987,'Parâmetro - Portes e Uco'!$B$14:$E$41,4,0)</f>
        <v>954.3922</v>
      </c>
      <c r="I987" s="9"/>
      <c r="J987" s="16">
        <v>0</v>
      </c>
      <c r="K987" s="16"/>
      <c r="L987" s="17"/>
      <c r="M987" s="2"/>
      <c r="N987" s="8"/>
      <c r="O987" s="15">
        <v>2</v>
      </c>
      <c r="P987" s="8">
        <f t="shared" si="56"/>
        <v>974.57751299999995</v>
      </c>
      <c r="Q987" s="41">
        <f t="shared" si="57"/>
        <v>3878.1247389999999</v>
      </c>
    </row>
    <row r="988" spans="1:17">
      <c r="A988" s="1" t="s">
        <v>4760</v>
      </c>
      <c r="B988" s="1">
        <v>30704030</v>
      </c>
      <c r="C988" s="3" t="s">
        <v>745</v>
      </c>
      <c r="D988" s="4" t="s">
        <v>3705</v>
      </c>
      <c r="E988" s="7"/>
      <c r="F988" s="8">
        <f>VLOOKUP(D988,'Parâmetro - Portes e Uco'!$A$8:$C$49,3,0)</f>
        <v>1949.1550259999999</v>
      </c>
      <c r="G988" s="36">
        <v>6</v>
      </c>
      <c r="H988" s="8">
        <f>VLOOKUP(G988,'Parâmetro - Portes e Uco'!$B$14:$E$41,4,0)</f>
        <v>954.3922</v>
      </c>
      <c r="I988" s="9"/>
      <c r="J988" s="16">
        <v>0</v>
      </c>
      <c r="K988" s="16"/>
      <c r="L988" s="17"/>
      <c r="M988" s="2"/>
      <c r="N988" s="8"/>
      <c r="O988" s="15">
        <v>2</v>
      </c>
      <c r="P988" s="8">
        <f t="shared" si="56"/>
        <v>974.57751299999995</v>
      </c>
      <c r="Q988" s="41">
        <f t="shared" si="57"/>
        <v>3878.1247389999999</v>
      </c>
    </row>
    <row r="989" spans="1:17">
      <c r="A989" s="1" t="s">
        <v>4760</v>
      </c>
      <c r="B989" s="1">
        <v>30704049</v>
      </c>
      <c r="C989" s="3" t="s">
        <v>746</v>
      </c>
      <c r="D989" s="4" t="s">
        <v>3706</v>
      </c>
      <c r="E989" s="7"/>
      <c r="F989" s="8">
        <f>VLOOKUP(D989,'Parâmetro - Portes e Uco'!$A$8:$C$49,3,0)</f>
        <v>2145.3765060000001</v>
      </c>
      <c r="G989" s="36">
        <v>6</v>
      </c>
      <c r="H989" s="8">
        <f>VLOOKUP(G989,'Parâmetro - Portes e Uco'!$B$14:$E$41,4,0)</f>
        <v>954.3922</v>
      </c>
      <c r="I989" s="9"/>
      <c r="J989" s="16">
        <v>0</v>
      </c>
      <c r="K989" s="16"/>
      <c r="L989" s="17"/>
      <c r="M989" s="2"/>
      <c r="N989" s="8"/>
      <c r="O989" s="15">
        <v>2</v>
      </c>
      <c r="P989" s="8">
        <f t="shared" si="56"/>
        <v>1072.688253</v>
      </c>
      <c r="Q989" s="41">
        <f t="shared" si="57"/>
        <v>4172.4569590000001</v>
      </c>
    </row>
    <row r="990" spans="1:17">
      <c r="A990" s="1" t="s">
        <v>4760</v>
      </c>
      <c r="B990" s="1">
        <v>30704057</v>
      </c>
      <c r="C990" s="3" t="s">
        <v>747</v>
      </c>
      <c r="D990" s="4" t="s">
        <v>3706</v>
      </c>
      <c r="E990" s="7"/>
      <c r="F990" s="8">
        <f>VLOOKUP(D990,'Parâmetro - Portes e Uco'!$A$8:$C$49,3,0)</f>
        <v>2145.3765060000001</v>
      </c>
      <c r="G990" s="36">
        <v>6</v>
      </c>
      <c r="H990" s="8">
        <f>VLOOKUP(G990,'Parâmetro - Portes e Uco'!$B$14:$E$41,4,0)</f>
        <v>954.3922</v>
      </c>
      <c r="I990" s="9"/>
      <c r="J990" s="16">
        <v>0</v>
      </c>
      <c r="K990" s="16"/>
      <c r="L990" s="17"/>
      <c r="M990" s="2"/>
      <c r="N990" s="8"/>
      <c r="O990" s="15">
        <v>2</v>
      </c>
      <c r="P990" s="8">
        <f t="shared" si="56"/>
        <v>1072.688253</v>
      </c>
      <c r="Q990" s="41">
        <f t="shared" si="57"/>
        <v>4172.4569590000001</v>
      </c>
    </row>
    <row r="991" spans="1:17">
      <c r="A991" s="1" t="s">
        <v>4760</v>
      </c>
      <c r="B991" s="1">
        <v>30704065</v>
      </c>
      <c r="C991" s="3" t="s">
        <v>748</v>
      </c>
      <c r="D991" s="4" t="s">
        <v>3706</v>
      </c>
      <c r="E991" s="7"/>
      <c r="F991" s="8">
        <f>VLOOKUP(D991,'Parâmetro - Portes e Uco'!$A$8:$C$49,3,0)</f>
        <v>2145.3765060000001</v>
      </c>
      <c r="G991" s="36">
        <v>6</v>
      </c>
      <c r="H991" s="8">
        <f>VLOOKUP(G991,'Parâmetro - Portes e Uco'!$B$14:$E$41,4,0)</f>
        <v>954.3922</v>
      </c>
      <c r="I991" s="9"/>
      <c r="J991" s="16">
        <v>0</v>
      </c>
      <c r="K991" s="16"/>
      <c r="L991" s="17"/>
      <c r="M991" s="2"/>
      <c r="N991" s="8"/>
      <c r="O991" s="15">
        <v>2</v>
      </c>
      <c r="P991" s="8">
        <f t="shared" si="56"/>
        <v>1072.688253</v>
      </c>
      <c r="Q991" s="41">
        <f t="shared" si="57"/>
        <v>4172.4569590000001</v>
      </c>
    </row>
    <row r="992" spans="1:17">
      <c r="A992" s="1" t="s">
        <v>4760</v>
      </c>
      <c r="B992" s="1">
        <v>30704073</v>
      </c>
      <c r="C992" s="3" t="s">
        <v>749</v>
      </c>
      <c r="D992" s="4" t="s">
        <v>3706</v>
      </c>
      <c r="E992" s="7"/>
      <c r="F992" s="8">
        <f>VLOOKUP(D992,'Parâmetro - Portes e Uco'!$A$8:$C$49,3,0)</f>
        <v>2145.3765060000001</v>
      </c>
      <c r="G992" s="36">
        <v>6</v>
      </c>
      <c r="H992" s="8">
        <f>VLOOKUP(G992,'Parâmetro - Portes e Uco'!$B$14:$E$41,4,0)</f>
        <v>954.3922</v>
      </c>
      <c r="I992" s="9"/>
      <c r="J992" s="16">
        <v>0</v>
      </c>
      <c r="K992" s="16"/>
      <c r="L992" s="17"/>
      <c r="M992" s="2"/>
      <c r="N992" s="8"/>
      <c r="O992" s="15">
        <v>2</v>
      </c>
      <c r="P992" s="8">
        <f t="shared" si="56"/>
        <v>1072.688253</v>
      </c>
      <c r="Q992" s="41">
        <f t="shared" si="57"/>
        <v>4172.4569590000001</v>
      </c>
    </row>
    <row r="993" spans="1:17">
      <c r="A993" s="1" t="s">
        <v>4760</v>
      </c>
      <c r="B993" s="1">
        <v>30704081</v>
      </c>
      <c r="C993" s="3" t="s">
        <v>750</v>
      </c>
      <c r="D993" s="4" t="s">
        <v>3706</v>
      </c>
      <c r="E993" s="7"/>
      <c r="F993" s="8">
        <f>VLOOKUP(D993,'Parâmetro - Portes e Uco'!$A$8:$C$49,3,0)</f>
        <v>2145.3765060000001</v>
      </c>
      <c r="G993" s="36">
        <v>6</v>
      </c>
      <c r="H993" s="8">
        <f>VLOOKUP(G993,'Parâmetro - Portes e Uco'!$B$14:$E$41,4,0)</f>
        <v>954.3922</v>
      </c>
      <c r="I993" s="9"/>
      <c r="J993" s="16">
        <v>0</v>
      </c>
      <c r="K993" s="16"/>
      <c r="L993" s="17"/>
      <c r="M993" s="2"/>
      <c r="N993" s="8"/>
      <c r="O993" s="15">
        <v>1</v>
      </c>
      <c r="P993" s="8">
        <f>F993*30%</f>
        <v>643.61295180000002</v>
      </c>
      <c r="Q993" s="41">
        <f t="shared" si="57"/>
        <v>3743.3816577999996</v>
      </c>
    </row>
    <row r="994" spans="1:17">
      <c r="A994" s="3"/>
      <c r="B994" s="135">
        <v>30705002</v>
      </c>
      <c r="C994" s="263" t="s">
        <v>4205</v>
      </c>
      <c r="D994" s="264"/>
      <c r="E994" s="264"/>
      <c r="F994" s="264"/>
      <c r="G994" s="264"/>
      <c r="H994" s="264"/>
      <c r="I994" s="264"/>
      <c r="J994" s="264"/>
      <c r="K994" s="264"/>
      <c r="L994" s="264"/>
      <c r="M994" s="266"/>
      <c r="N994" s="264"/>
      <c r="O994" s="264"/>
      <c r="P994" s="264"/>
      <c r="Q994" s="265"/>
    </row>
    <row r="995" spans="1:17" ht="33.75">
      <c r="A995" s="1" t="s">
        <v>4760</v>
      </c>
      <c r="B995" s="1">
        <v>30705010</v>
      </c>
      <c r="C995" s="3" t="s">
        <v>751</v>
      </c>
      <c r="D995" s="4" t="s">
        <v>3706</v>
      </c>
      <c r="E995" s="7"/>
      <c r="F995" s="8">
        <f>VLOOKUP(D995,'Parâmetro - Portes e Uco'!$A$8:$C$49,3,0)</f>
        <v>2145.3765060000001</v>
      </c>
      <c r="G995" s="36">
        <v>7</v>
      </c>
      <c r="H995" s="8">
        <f>VLOOKUP(G995,'Parâmetro - Portes e Uco'!$B$14:$E$41,4,0)</f>
        <v>1357.8812</v>
      </c>
      <c r="I995" s="9"/>
      <c r="J995" s="16">
        <v>0</v>
      </c>
      <c r="K995" s="16"/>
      <c r="L995" s="17"/>
      <c r="M995" s="2"/>
      <c r="N995" s="8"/>
      <c r="O995" s="15">
        <v>2</v>
      </c>
      <c r="P995" s="8">
        <f t="shared" ref="P995:P1002" si="58">(F995*30%)+(F995*20%)</f>
        <v>1072.688253</v>
      </c>
      <c r="Q995" s="41">
        <f t="shared" ref="Q995:Q1002" si="59">F995+H995+K995+N995+P995</f>
        <v>4575.9459590000006</v>
      </c>
    </row>
    <row r="996" spans="1:17" ht="33.75">
      <c r="A996" s="1" t="s">
        <v>4760</v>
      </c>
      <c r="B996" s="1">
        <v>30705029</v>
      </c>
      <c r="C996" s="3" t="s">
        <v>752</v>
      </c>
      <c r="D996" s="4" t="s">
        <v>3706</v>
      </c>
      <c r="E996" s="7"/>
      <c r="F996" s="8">
        <f>VLOOKUP(D996,'Parâmetro - Portes e Uco'!$A$8:$C$49,3,0)</f>
        <v>2145.3765060000001</v>
      </c>
      <c r="G996" s="36">
        <v>7</v>
      </c>
      <c r="H996" s="8">
        <f>VLOOKUP(G996,'Parâmetro - Portes e Uco'!$B$14:$E$41,4,0)</f>
        <v>1357.8812</v>
      </c>
      <c r="I996" s="9"/>
      <c r="J996" s="16">
        <v>0</v>
      </c>
      <c r="K996" s="16"/>
      <c r="L996" s="17"/>
      <c r="M996" s="2"/>
      <c r="N996" s="8"/>
      <c r="O996" s="15">
        <v>2</v>
      </c>
      <c r="P996" s="8">
        <f t="shared" si="58"/>
        <v>1072.688253</v>
      </c>
      <c r="Q996" s="41">
        <f t="shared" si="59"/>
        <v>4575.9459590000006</v>
      </c>
    </row>
    <row r="997" spans="1:17" ht="33.75">
      <c r="A997" s="1" t="s">
        <v>4760</v>
      </c>
      <c r="B997" s="1">
        <v>30705037</v>
      </c>
      <c r="C997" s="3" t="s">
        <v>753</v>
      </c>
      <c r="D997" s="4" t="s">
        <v>3706</v>
      </c>
      <c r="E997" s="7"/>
      <c r="F997" s="8">
        <f>VLOOKUP(D997,'Parâmetro - Portes e Uco'!$A$8:$C$49,3,0)</f>
        <v>2145.3765060000001</v>
      </c>
      <c r="G997" s="36">
        <v>7</v>
      </c>
      <c r="H997" s="8">
        <f>VLOOKUP(G997,'Parâmetro - Portes e Uco'!$B$14:$E$41,4,0)</f>
        <v>1357.8812</v>
      </c>
      <c r="I997" s="9"/>
      <c r="J997" s="16">
        <v>0</v>
      </c>
      <c r="K997" s="16"/>
      <c r="L997" s="17"/>
      <c r="M997" s="2"/>
      <c r="N997" s="8"/>
      <c r="O997" s="15">
        <v>2</v>
      </c>
      <c r="P997" s="8">
        <f t="shared" si="58"/>
        <v>1072.688253</v>
      </c>
      <c r="Q997" s="41">
        <f t="shared" si="59"/>
        <v>4575.9459590000006</v>
      </c>
    </row>
    <row r="998" spans="1:17" ht="45">
      <c r="A998" s="1" t="s">
        <v>4760</v>
      </c>
      <c r="B998" s="1">
        <v>30705045</v>
      </c>
      <c r="C998" s="3" t="s">
        <v>754</v>
      </c>
      <c r="D998" s="4" t="s">
        <v>3706</v>
      </c>
      <c r="E998" s="7"/>
      <c r="F998" s="8">
        <f>VLOOKUP(D998,'Parâmetro - Portes e Uco'!$A$8:$C$49,3,0)</f>
        <v>2145.3765060000001</v>
      </c>
      <c r="G998" s="36">
        <v>7</v>
      </c>
      <c r="H998" s="8">
        <f>VLOOKUP(G998,'Parâmetro - Portes e Uco'!$B$14:$E$41,4,0)</f>
        <v>1357.8812</v>
      </c>
      <c r="I998" s="9"/>
      <c r="J998" s="16">
        <v>0</v>
      </c>
      <c r="K998" s="16"/>
      <c r="L998" s="17"/>
      <c r="M998" s="2"/>
      <c r="N998" s="8"/>
      <c r="O998" s="15">
        <v>2</v>
      </c>
      <c r="P998" s="8">
        <f t="shared" si="58"/>
        <v>1072.688253</v>
      </c>
      <c r="Q998" s="41">
        <f t="shared" si="59"/>
        <v>4575.9459590000006</v>
      </c>
    </row>
    <row r="999" spans="1:17">
      <c r="A999" s="1" t="s">
        <v>4760</v>
      </c>
      <c r="B999" s="1">
        <v>30705053</v>
      </c>
      <c r="C999" s="3" t="s">
        <v>755</v>
      </c>
      <c r="D999" s="4" t="s">
        <v>3706</v>
      </c>
      <c r="E999" s="7"/>
      <c r="F999" s="8">
        <f>VLOOKUP(D999,'Parâmetro - Portes e Uco'!$A$8:$C$49,3,0)</f>
        <v>2145.3765060000001</v>
      </c>
      <c r="G999" s="36">
        <v>7</v>
      </c>
      <c r="H999" s="8">
        <f>VLOOKUP(G999,'Parâmetro - Portes e Uco'!$B$14:$E$41,4,0)</f>
        <v>1357.8812</v>
      </c>
      <c r="I999" s="9"/>
      <c r="J999" s="16">
        <v>0</v>
      </c>
      <c r="K999" s="16"/>
      <c r="L999" s="17"/>
      <c r="M999" s="2"/>
      <c r="N999" s="8"/>
      <c r="O999" s="15">
        <v>2</v>
      </c>
      <c r="P999" s="8">
        <f t="shared" si="58"/>
        <v>1072.688253</v>
      </c>
      <c r="Q999" s="41">
        <f t="shared" si="59"/>
        <v>4575.9459590000006</v>
      </c>
    </row>
    <row r="1000" spans="1:17" ht="33.75">
      <c r="A1000" s="1" t="s">
        <v>4760</v>
      </c>
      <c r="B1000" s="1">
        <v>30705061</v>
      </c>
      <c r="C1000" s="3" t="s">
        <v>756</v>
      </c>
      <c r="D1000" s="4" t="s">
        <v>3706</v>
      </c>
      <c r="E1000" s="7"/>
      <c r="F1000" s="8">
        <f>VLOOKUP(D1000,'Parâmetro - Portes e Uco'!$A$8:$C$49,3,0)</f>
        <v>2145.3765060000001</v>
      </c>
      <c r="G1000" s="36">
        <v>7</v>
      </c>
      <c r="H1000" s="8">
        <f>VLOOKUP(G1000,'Parâmetro - Portes e Uco'!$B$14:$E$41,4,0)</f>
        <v>1357.8812</v>
      </c>
      <c r="I1000" s="9"/>
      <c r="J1000" s="16">
        <v>0</v>
      </c>
      <c r="K1000" s="16"/>
      <c r="L1000" s="17"/>
      <c r="M1000" s="2"/>
      <c r="N1000" s="8"/>
      <c r="O1000" s="15">
        <v>2</v>
      </c>
      <c r="P1000" s="8">
        <f t="shared" si="58"/>
        <v>1072.688253</v>
      </c>
      <c r="Q1000" s="41">
        <f t="shared" si="59"/>
        <v>4575.9459590000006</v>
      </c>
    </row>
    <row r="1001" spans="1:17" ht="45">
      <c r="A1001" s="1" t="s">
        <v>4760</v>
      </c>
      <c r="B1001" s="1">
        <v>30705070</v>
      </c>
      <c r="C1001" s="3" t="s">
        <v>757</v>
      </c>
      <c r="D1001" s="4" t="s">
        <v>3706</v>
      </c>
      <c r="E1001" s="7"/>
      <c r="F1001" s="8">
        <f>VLOOKUP(D1001,'Parâmetro - Portes e Uco'!$A$8:$C$49,3,0)</f>
        <v>2145.3765060000001</v>
      </c>
      <c r="G1001" s="36">
        <v>7</v>
      </c>
      <c r="H1001" s="8">
        <f>VLOOKUP(G1001,'Parâmetro - Portes e Uco'!$B$14:$E$41,4,0)</f>
        <v>1357.8812</v>
      </c>
      <c r="I1001" s="9"/>
      <c r="J1001" s="16">
        <v>0</v>
      </c>
      <c r="K1001" s="16"/>
      <c r="L1001" s="17"/>
      <c r="M1001" s="2"/>
      <c r="N1001" s="8"/>
      <c r="O1001" s="15">
        <v>2</v>
      </c>
      <c r="P1001" s="8">
        <f t="shared" si="58"/>
        <v>1072.688253</v>
      </c>
      <c r="Q1001" s="41">
        <f t="shared" si="59"/>
        <v>4575.9459590000006</v>
      </c>
    </row>
    <row r="1002" spans="1:17" ht="22.5">
      <c r="A1002" s="1" t="s">
        <v>4760</v>
      </c>
      <c r="B1002" s="1">
        <v>30705100</v>
      </c>
      <c r="C1002" s="3" t="s">
        <v>758</v>
      </c>
      <c r="D1002" s="4" t="s">
        <v>3706</v>
      </c>
      <c r="E1002" s="7"/>
      <c r="F1002" s="8">
        <f>VLOOKUP(D1002,'Parâmetro - Portes e Uco'!$A$8:$C$49,3,0)</f>
        <v>2145.3765060000001</v>
      </c>
      <c r="G1002" s="36">
        <v>7</v>
      </c>
      <c r="H1002" s="8">
        <f>VLOOKUP(G1002,'Parâmetro - Portes e Uco'!$B$14:$E$41,4,0)</f>
        <v>1357.8812</v>
      </c>
      <c r="I1002" s="9"/>
      <c r="J1002" s="16">
        <v>0</v>
      </c>
      <c r="K1002" s="16"/>
      <c r="L1002" s="17"/>
      <c r="M1002" s="2"/>
      <c r="N1002" s="8"/>
      <c r="O1002" s="15">
        <v>2</v>
      </c>
      <c r="P1002" s="8">
        <f t="shared" si="58"/>
        <v>1072.688253</v>
      </c>
      <c r="Q1002" s="41">
        <f t="shared" si="59"/>
        <v>4575.9459590000006</v>
      </c>
    </row>
    <row r="1003" spans="1:17">
      <c r="A1003" s="3"/>
      <c r="B1003" s="135">
        <v>30706009</v>
      </c>
      <c r="C1003" s="263" t="s">
        <v>4206</v>
      </c>
      <c r="D1003" s="264"/>
      <c r="E1003" s="264"/>
      <c r="F1003" s="264"/>
      <c r="G1003" s="264"/>
      <c r="H1003" s="264"/>
      <c r="I1003" s="264"/>
      <c r="J1003" s="264"/>
      <c r="K1003" s="264"/>
      <c r="L1003" s="264"/>
      <c r="M1003" s="266"/>
      <c r="N1003" s="264"/>
      <c r="O1003" s="264"/>
      <c r="P1003" s="264"/>
      <c r="Q1003" s="265"/>
    </row>
    <row r="1004" spans="1:17" ht="22.5">
      <c r="A1004" s="1" t="s">
        <v>4760</v>
      </c>
      <c r="B1004" s="1">
        <v>30706017</v>
      </c>
      <c r="C1004" s="3" t="s">
        <v>759</v>
      </c>
      <c r="D1004" s="4" t="s">
        <v>3706</v>
      </c>
      <c r="E1004" s="7"/>
      <c r="F1004" s="8">
        <f>VLOOKUP(D1004,'Parâmetro - Portes e Uco'!$A$8:$C$49,3,0)</f>
        <v>2145.3765060000001</v>
      </c>
      <c r="G1004" s="36">
        <v>6</v>
      </c>
      <c r="H1004" s="8">
        <f>VLOOKUP(G1004,'Parâmetro - Portes e Uco'!$B$14:$E$41,4,0)</f>
        <v>954.3922</v>
      </c>
      <c r="I1004" s="9"/>
      <c r="J1004" s="16">
        <v>0</v>
      </c>
      <c r="K1004" s="16"/>
      <c r="L1004" s="17"/>
      <c r="M1004" s="2"/>
      <c r="N1004" s="8"/>
      <c r="O1004" s="15">
        <v>3</v>
      </c>
      <c r="P1004" s="39">
        <f>(F1004*30%)+(F1004*20%)+(F1004*20%)</f>
        <v>1501.7635542</v>
      </c>
      <c r="Q1004" s="41">
        <f>F1004+H1004+K1004+N1004+P1004</f>
        <v>4601.5322601999997</v>
      </c>
    </row>
    <row r="1005" spans="1:17" ht="22.5">
      <c r="A1005" s="1" t="s">
        <v>4760</v>
      </c>
      <c r="B1005" s="1">
        <v>30706025</v>
      </c>
      <c r="C1005" s="3" t="s">
        <v>760</v>
      </c>
      <c r="D1005" s="4" t="s">
        <v>3706</v>
      </c>
      <c r="E1005" s="7"/>
      <c r="F1005" s="8">
        <f>VLOOKUP(D1005,'Parâmetro - Portes e Uco'!$A$8:$C$49,3,0)</f>
        <v>2145.3765060000001</v>
      </c>
      <c r="G1005" s="36">
        <v>6</v>
      </c>
      <c r="H1005" s="8">
        <f>VLOOKUP(G1005,'Parâmetro - Portes e Uco'!$B$14:$E$41,4,0)</f>
        <v>954.3922</v>
      </c>
      <c r="I1005" s="9"/>
      <c r="J1005" s="16">
        <v>0</v>
      </c>
      <c r="K1005" s="16"/>
      <c r="L1005" s="17"/>
      <c r="M1005" s="2"/>
      <c r="N1005" s="8"/>
      <c r="O1005" s="15">
        <v>3</v>
      </c>
      <c r="P1005" s="39">
        <f>(F1005*30%)+(F1005*20%)+(F1005*20%)</f>
        <v>1501.7635542</v>
      </c>
      <c r="Q1005" s="41">
        <f>F1005+H1005+K1005+N1005+P1005</f>
        <v>4601.5322601999997</v>
      </c>
    </row>
    <row r="1006" spans="1:17" ht="22.5">
      <c r="A1006" s="1" t="s">
        <v>4760</v>
      </c>
      <c r="B1006" s="1">
        <v>30706033</v>
      </c>
      <c r="C1006" s="3" t="s">
        <v>761</v>
      </c>
      <c r="D1006" s="4" t="s">
        <v>3706</v>
      </c>
      <c r="E1006" s="7"/>
      <c r="F1006" s="8">
        <f>VLOOKUP(D1006,'Parâmetro - Portes e Uco'!$A$8:$C$49,3,0)</f>
        <v>2145.3765060000001</v>
      </c>
      <c r="G1006" s="36">
        <v>6</v>
      </c>
      <c r="H1006" s="8">
        <f>VLOOKUP(G1006,'Parâmetro - Portes e Uco'!$B$14:$E$41,4,0)</f>
        <v>954.3922</v>
      </c>
      <c r="I1006" s="9"/>
      <c r="J1006" s="16">
        <v>0</v>
      </c>
      <c r="K1006" s="16"/>
      <c r="L1006" s="17"/>
      <c r="M1006" s="2"/>
      <c r="N1006" s="8"/>
      <c r="O1006" s="15">
        <v>3</v>
      </c>
      <c r="P1006" s="39">
        <f>(F1006*30%)+(F1006*20%)+(F1006*20%)</f>
        <v>1501.7635542</v>
      </c>
      <c r="Q1006" s="41">
        <f>F1006+H1006+K1006+N1006+P1006</f>
        <v>4601.5322601999997</v>
      </c>
    </row>
    <row r="1007" spans="1:17">
      <c r="A1007" s="3"/>
      <c r="B1007" s="135">
        <v>30706998</v>
      </c>
      <c r="C1007" s="263" t="s">
        <v>3750</v>
      </c>
      <c r="D1007" s="264"/>
      <c r="E1007" s="264"/>
      <c r="F1007" s="264"/>
      <c r="G1007" s="264"/>
      <c r="H1007" s="264"/>
      <c r="I1007" s="264"/>
      <c r="J1007" s="264"/>
      <c r="K1007" s="264"/>
      <c r="L1007" s="264"/>
      <c r="M1007" s="266"/>
      <c r="N1007" s="264"/>
      <c r="O1007" s="264"/>
      <c r="P1007" s="264"/>
      <c r="Q1007" s="265"/>
    </row>
    <row r="1008" spans="1:17">
      <c r="A1008" s="3"/>
      <c r="B1008" s="259" t="s">
        <v>4207</v>
      </c>
      <c r="C1008" s="260"/>
      <c r="D1008" s="260"/>
      <c r="E1008" s="260"/>
      <c r="F1008" s="260"/>
      <c r="G1008" s="260"/>
      <c r="H1008" s="260"/>
      <c r="I1008" s="260"/>
      <c r="J1008" s="260"/>
      <c r="K1008" s="260"/>
      <c r="L1008" s="260"/>
      <c r="M1008" s="261"/>
      <c r="N1008" s="260"/>
      <c r="O1008" s="260"/>
      <c r="P1008" s="260"/>
      <c r="Q1008" s="262"/>
    </row>
    <row r="1009" spans="1:17">
      <c r="A1009" s="3"/>
      <c r="B1009" s="135">
        <v>30707005</v>
      </c>
      <c r="C1009" s="263" t="s">
        <v>3812</v>
      </c>
      <c r="D1009" s="264"/>
      <c r="E1009" s="264"/>
      <c r="F1009" s="264"/>
      <c r="G1009" s="264"/>
      <c r="H1009" s="264"/>
      <c r="I1009" s="264"/>
      <c r="J1009" s="264"/>
      <c r="K1009" s="264"/>
      <c r="L1009" s="264"/>
      <c r="M1009" s="266"/>
      <c r="N1009" s="264"/>
      <c r="O1009" s="264"/>
      <c r="P1009" s="264"/>
      <c r="Q1009" s="265"/>
    </row>
    <row r="1010" spans="1:17" ht="22.5">
      <c r="A1010" s="1" t="s">
        <v>4760</v>
      </c>
      <c r="B1010" s="1">
        <v>30707013</v>
      </c>
      <c r="C1010" s="3" t="s">
        <v>762</v>
      </c>
      <c r="D1010" s="4" t="s">
        <v>3706</v>
      </c>
      <c r="E1010" s="7"/>
      <c r="F1010" s="8">
        <f>VLOOKUP(D1010,'Parâmetro - Portes e Uco'!$A$8:$C$49,3,0)</f>
        <v>2145.3765060000001</v>
      </c>
      <c r="G1010" s="36">
        <v>6</v>
      </c>
      <c r="H1010" s="8">
        <f>VLOOKUP(G1010,'Parâmetro - Portes e Uco'!$B$14:$E$41,4,0)</f>
        <v>954.3922</v>
      </c>
      <c r="I1010" s="9"/>
      <c r="J1010" s="16">
        <v>0</v>
      </c>
      <c r="K1010" s="16"/>
      <c r="L1010" s="17"/>
      <c r="M1010" s="2"/>
      <c r="N1010" s="8"/>
      <c r="O1010" s="15">
        <v>2</v>
      </c>
      <c r="P1010" s="8">
        <f>(F1010*30%)+(F1010*20%)</f>
        <v>1072.688253</v>
      </c>
      <c r="Q1010" s="41">
        <f t="shared" ref="Q1010:Q1015" si="60">F1010+H1010+K1010+N1010+P1010</f>
        <v>4172.4569590000001</v>
      </c>
    </row>
    <row r="1011" spans="1:17">
      <c r="A1011" s="1" t="s">
        <v>4760</v>
      </c>
      <c r="B1011" s="1">
        <v>30707021</v>
      </c>
      <c r="C1011" s="3" t="s">
        <v>763</v>
      </c>
      <c r="D1011" s="4" t="s">
        <v>3706</v>
      </c>
      <c r="E1011" s="7"/>
      <c r="F1011" s="8">
        <f>VLOOKUP(D1011,'Parâmetro - Portes e Uco'!$A$8:$C$49,3,0)</f>
        <v>2145.3765060000001</v>
      </c>
      <c r="G1011" s="36">
        <v>6</v>
      </c>
      <c r="H1011" s="8">
        <f>VLOOKUP(G1011,'Parâmetro - Portes e Uco'!$B$14:$E$41,4,0)</f>
        <v>954.3922</v>
      </c>
      <c r="I1011" s="9"/>
      <c r="J1011" s="16">
        <v>0</v>
      </c>
      <c r="K1011" s="16"/>
      <c r="L1011" s="17"/>
      <c r="M1011" s="2"/>
      <c r="N1011" s="8"/>
      <c r="O1011" s="15">
        <v>3</v>
      </c>
      <c r="P1011" s="39">
        <f>(F1011*30%)+(F1011*20%)+(F1011*20%)</f>
        <v>1501.7635542</v>
      </c>
      <c r="Q1011" s="41">
        <f t="shared" si="60"/>
        <v>4601.5322601999997</v>
      </c>
    </row>
    <row r="1012" spans="1:17">
      <c r="A1012" s="1" t="s">
        <v>4760</v>
      </c>
      <c r="B1012" s="1">
        <v>30707030</v>
      </c>
      <c r="C1012" s="3" t="s">
        <v>764</v>
      </c>
      <c r="D1012" s="4" t="s">
        <v>3706</v>
      </c>
      <c r="E1012" s="7"/>
      <c r="F1012" s="8">
        <f>VLOOKUP(D1012,'Parâmetro - Portes e Uco'!$A$8:$C$49,3,0)</f>
        <v>2145.3765060000001</v>
      </c>
      <c r="G1012" s="36">
        <v>6</v>
      </c>
      <c r="H1012" s="8">
        <f>VLOOKUP(G1012,'Parâmetro - Portes e Uco'!$B$14:$E$41,4,0)</f>
        <v>954.3922</v>
      </c>
      <c r="I1012" s="9"/>
      <c r="J1012" s="16">
        <v>0</v>
      </c>
      <c r="K1012" s="16"/>
      <c r="L1012" s="17"/>
      <c r="M1012" s="2"/>
      <c r="N1012" s="8"/>
      <c r="O1012" s="15">
        <v>3</v>
      </c>
      <c r="P1012" s="39">
        <f>(F1012*30%)+(F1012*20%)+(F1012*20%)</f>
        <v>1501.7635542</v>
      </c>
      <c r="Q1012" s="41">
        <f t="shared" si="60"/>
        <v>4601.5322601999997</v>
      </c>
    </row>
    <row r="1013" spans="1:17">
      <c r="A1013" s="1" t="s">
        <v>4760</v>
      </c>
      <c r="B1013" s="1">
        <v>30707048</v>
      </c>
      <c r="C1013" s="3" t="s">
        <v>766</v>
      </c>
      <c r="D1013" s="4" t="s">
        <v>3706</v>
      </c>
      <c r="E1013" s="7"/>
      <c r="F1013" s="8">
        <f>VLOOKUP(D1013,'Parâmetro - Portes e Uco'!$A$8:$C$49,3,0)</f>
        <v>2145.3765060000001</v>
      </c>
      <c r="G1013" s="36">
        <v>6</v>
      </c>
      <c r="H1013" s="8">
        <f>VLOOKUP(G1013,'Parâmetro - Portes e Uco'!$B$14:$E$41,4,0)</f>
        <v>954.3922</v>
      </c>
      <c r="I1013" s="9"/>
      <c r="J1013" s="16">
        <v>0</v>
      </c>
      <c r="K1013" s="16"/>
      <c r="L1013" s="17"/>
      <c r="M1013" s="2"/>
      <c r="N1013" s="8"/>
      <c r="O1013" s="15">
        <v>2</v>
      </c>
      <c r="P1013" s="8">
        <f>(F1013*30%)+(F1013*20%)</f>
        <v>1072.688253</v>
      </c>
      <c r="Q1013" s="41">
        <f t="shared" si="60"/>
        <v>4172.4569590000001</v>
      </c>
    </row>
    <row r="1014" spans="1:17">
      <c r="A1014" s="1" t="s">
        <v>4760</v>
      </c>
      <c r="B1014" s="1">
        <v>30707056</v>
      </c>
      <c r="C1014" s="3" t="s">
        <v>767</v>
      </c>
      <c r="D1014" s="4" t="s">
        <v>3706</v>
      </c>
      <c r="E1014" s="7"/>
      <c r="F1014" s="8">
        <f>VLOOKUP(D1014,'Parâmetro - Portes e Uco'!$A$8:$C$49,3,0)</f>
        <v>2145.3765060000001</v>
      </c>
      <c r="G1014" s="36">
        <v>6</v>
      </c>
      <c r="H1014" s="8">
        <f>VLOOKUP(G1014,'Parâmetro - Portes e Uco'!$B$14:$E$41,4,0)</f>
        <v>954.3922</v>
      </c>
      <c r="I1014" s="9"/>
      <c r="J1014" s="16">
        <v>0</v>
      </c>
      <c r="K1014" s="16"/>
      <c r="L1014" s="17"/>
      <c r="M1014" s="2"/>
      <c r="N1014" s="8"/>
      <c r="O1014" s="15">
        <v>3</v>
      </c>
      <c r="P1014" s="39">
        <f>(F1014*30%)+(F1014*20%)+(F1014*20%)</f>
        <v>1501.7635542</v>
      </c>
      <c r="Q1014" s="41">
        <f t="shared" si="60"/>
        <v>4601.5322601999997</v>
      </c>
    </row>
    <row r="1015" spans="1:17">
      <c r="A1015" s="1" t="s">
        <v>4760</v>
      </c>
      <c r="B1015" s="1">
        <v>30707064</v>
      </c>
      <c r="C1015" s="3" t="s">
        <v>765</v>
      </c>
      <c r="D1015" s="4" t="s">
        <v>3706</v>
      </c>
      <c r="E1015" s="7"/>
      <c r="F1015" s="8">
        <f>VLOOKUP(D1015,'Parâmetro - Portes e Uco'!$A$8:$C$49,3,0)</f>
        <v>2145.3765060000001</v>
      </c>
      <c r="G1015" s="36">
        <v>6</v>
      </c>
      <c r="H1015" s="8">
        <f>VLOOKUP(G1015,'Parâmetro - Portes e Uco'!$B$14:$E$41,4,0)</f>
        <v>954.3922</v>
      </c>
      <c r="I1015" s="9"/>
      <c r="J1015" s="16">
        <v>0</v>
      </c>
      <c r="K1015" s="16"/>
      <c r="L1015" s="17"/>
      <c r="M1015" s="2"/>
      <c r="N1015" s="8"/>
      <c r="O1015" s="15">
        <v>2</v>
      </c>
      <c r="P1015" s="8">
        <f>(F1015*30%)+(F1015*20%)</f>
        <v>1072.688253</v>
      </c>
      <c r="Q1015" s="41">
        <f t="shared" si="60"/>
        <v>4172.4569590000001</v>
      </c>
    </row>
    <row r="1016" spans="1:17">
      <c r="A1016" s="3"/>
      <c r="B1016" s="135">
        <v>30709008</v>
      </c>
      <c r="C1016" s="263" t="s">
        <v>3813</v>
      </c>
      <c r="D1016" s="264"/>
      <c r="E1016" s="264"/>
      <c r="F1016" s="264"/>
      <c r="G1016" s="264"/>
      <c r="H1016" s="264"/>
      <c r="I1016" s="264"/>
      <c r="J1016" s="264"/>
      <c r="K1016" s="264"/>
      <c r="L1016" s="264"/>
      <c r="M1016" s="266"/>
      <c r="N1016" s="264"/>
      <c r="O1016" s="264"/>
      <c r="P1016" s="264"/>
      <c r="Q1016" s="265"/>
    </row>
    <row r="1017" spans="1:17">
      <c r="A1017" s="1" t="s">
        <v>4760</v>
      </c>
      <c r="B1017" s="1">
        <v>30709016</v>
      </c>
      <c r="C1017" s="3" t="s">
        <v>768</v>
      </c>
      <c r="D1017" s="4" t="s">
        <v>3671</v>
      </c>
      <c r="E1017" s="7"/>
      <c r="F1017" s="8">
        <f>VLOOKUP(D1017,'Parâmetro - Portes e Uco'!$A$8:$C$49,3,0)</f>
        <v>114.67910999999999</v>
      </c>
      <c r="G1017" s="36">
        <v>2</v>
      </c>
      <c r="H1017" s="8">
        <f>VLOOKUP(G1017,'Parâmetro - Portes e Uco'!$B$14:$E$41,4,0)</f>
        <v>203.1808</v>
      </c>
      <c r="I1017" s="9"/>
      <c r="J1017" s="16">
        <v>0</v>
      </c>
      <c r="K1017" s="16"/>
      <c r="L1017" s="17"/>
      <c r="M1017" s="2"/>
      <c r="N1017" s="8"/>
      <c r="O1017" s="15">
        <v>0</v>
      </c>
      <c r="P1017" s="15"/>
      <c r="Q1017" s="41">
        <f>F1017+H1017+K1017+N1017+P1017</f>
        <v>317.85991000000001</v>
      </c>
    </row>
    <row r="1018" spans="1:17">
      <c r="A1018" s="1" t="s">
        <v>4760</v>
      </c>
      <c r="B1018" s="1">
        <v>30709024</v>
      </c>
      <c r="C1018" s="3" t="s">
        <v>769</v>
      </c>
      <c r="D1018" s="4" t="s">
        <v>3680</v>
      </c>
      <c r="E1018" s="7"/>
      <c r="F1018" s="8">
        <f>VLOOKUP(D1018,'Parâmetro - Portes e Uco'!$A$8:$C$49,3,0)</f>
        <v>26.889953999999999</v>
      </c>
      <c r="G1018" s="36">
        <v>1</v>
      </c>
      <c r="H1018" s="8">
        <f>VLOOKUP(G1018,'Parâmetro - Portes e Uco'!$B$14:$E$41,4,0)</f>
        <v>138.81760000000003</v>
      </c>
      <c r="I1018" s="9"/>
      <c r="J1018" s="16">
        <v>0</v>
      </c>
      <c r="K1018" s="16"/>
      <c r="L1018" s="17"/>
      <c r="M1018" s="2"/>
      <c r="N1018" s="8"/>
      <c r="O1018" s="15">
        <v>0</v>
      </c>
      <c r="P1018" s="15"/>
      <c r="Q1018" s="41">
        <f>F1018+H1018+K1018+N1018+P1018</f>
        <v>165.70755400000002</v>
      </c>
    </row>
    <row r="1019" spans="1:17">
      <c r="A1019" s="1" t="s">
        <v>4760</v>
      </c>
      <c r="B1019" s="1">
        <v>30709032</v>
      </c>
      <c r="C1019" s="3" t="s">
        <v>770</v>
      </c>
      <c r="D1019" s="4" t="s">
        <v>3672</v>
      </c>
      <c r="E1019" s="7"/>
      <c r="F1019" s="8">
        <f>VLOOKUP(D1019,'Parâmetro - Portes e Uco'!$A$8:$C$49,3,0)</f>
        <v>53.798472000000004</v>
      </c>
      <c r="G1019" s="36">
        <v>1</v>
      </c>
      <c r="H1019" s="8">
        <f>VLOOKUP(G1019,'Parâmetro - Portes e Uco'!$B$14:$E$41,4,0)</f>
        <v>138.81760000000003</v>
      </c>
      <c r="I1019" s="9"/>
      <c r="J1019" s="16">
        <v>0</v>
      </c>
      <c r="K1019" s="16"/>
      <c r="L1019" s="17"/>
      <c r="M1019" s="2"/>
      <c r="N1019" s="8"/>
      <c r="O1019" s="15">
        <v>0</v>
      </c>
      <c r="P1019" s="15"/>
      <c r="Q1019" s="41">
        <f>F1019+H1019+K1019+N1019+P1019</f>
        <v>192.61607200000003</v>
      </c>
    </row>
    <row r="1020" spans="1:17">
      <c r="A1020" s="3"/>
      <c r="B1020" s="135">
        <v>30710006</v>
      </c>
      <c r="C1020" s="263" t="s">
        <v>3814</v>
      </c>
      <c r="D1020" s="264"/>
      <c r="E1020" s="264"/>
      <c r="F1020" s="264"/>
      <c r="G1020" s="264"/>
      <c r="H1020" s="264"/>
      <c r="I1020" s="264"/>
      <c r="J1020" s="264"/>
      <c r="K1020" s="264"/>
      <c r="L1020" s="264"/>
      <c r="M1020" s="266"/>
      <c r="N1020" s="264"/>
      <c r="O1020" s="264"/>
      <c r="P1020" s="264"/>
      <c r="Q1020" s="265"/>
    </row>
    <row r="1021" spans="1:17">
      <c r="A1021" s="1" t="s">
        <v>4760</v>
      </c>
      <c r="B1021" s="1">
        <v>30710014</v>
      </c>
      <c r="C1021" s="3" t="s">
        <v>771</v>
      </c>
      <c r="D1021" s="4" t="s">
        <v>3677</v>
      </c>
      <c r="E1021" s="7"/>
      <c r="F1021" s="8">
        <f>VLOOKUP(D1021,'Parâmetro - Portes e Uco'!$A$8:$C$49,3,0)</f>
        <v>146.53493400000002</v>
      </c>
      <c r="G1021" s="36">
        <v>1</v>
      </c>
      <c r="H1021" s="8">
        <f>VLOOKUP(G1021,'Parâmetro - Portes e Uco'!$B$14:$E$41,4,0)</f>
        <v>138.81760000000003</v>
      </c>
      <c r="I1021" s="9"/>
      <c r="J1021" s="16">
        <v>0</v>
      </c>
      <c r="K1021" s="16"/>
      <c r="L1021" s="17"/>
      <c r="M1021" s="2"/>
      <c r="N1021" s="8"/>
      <c r="O1021" s="15">
        <v>0</v>
      </c>
      <c r="P1021" s="15"/>
      <c r="Q1021" s="41">
        <f>F1021+H1021+K1021+N1021+P1021</f>
        <v>285.35253400000005</v>
      </c>
    </row>
    <row r="1022" spans="1:17" ht="22.5">
      <c r="A1022" s="1" t="s">
        <v>4760</v>
      </c>
      <c r="B1022" s="1">
        <v>30710022</v>
      </c>
      <c r="C1022" s="3" t="s">
        <v>772</v>
      </c>
      <c r="D1022" s="4" t="s">
        <v>3677</v>
      </c>
      <c r="E1022" s="7"/>
      <c r="F1022" s="8">
        <f>VLOOKUP(D1022,'Parâmetro - Portes e Uco'!$A$8:$C$49,3,0)</f>
        <v>146.53493400000002</v>
      </c>
      <c r="G1022" s="36">
        <v>2</v>
      </c>
      <c r="H1022" s="8">
        <f>VLOOKUP(G1022,'Parâmetro - Portes e Uco'!$B$14:$E$41,4,0)</f>
        <v>203.1808</v>
      </c>
      <c r="I1022" s="9"/>
      <c r="J1022" s="16">
        <v>0</v>
      </c>
      <c r="K1022" s="16"/>
      <c r="L1022" s="17"/>
      <c r="M1022" s="2"/>
      <c r="N1022" s="8"/>
      <c r="O1022" s="15">
        <v>1</v>
      </c>
      <c r="P1022" s="8">
        <f>F1022*30%</f>
        <v>43.960480200000006</v>
      </c>
      <c r="Q1022" s="41">
        <f>F1022+H1022+K1022+N1022+P1022</f>
        <v>393.6762142</v>
      </c>
    </row>
    <row r="1023" spans="1:17">
      <c r="A1023" s="1" t="s">
        <v>4760</v>
      </c>
      <c r="B1023" s="1">
        <v>30710030</v>
      </c>
      <c r="C1023" s="3" t="s">
        <v>773</v>
      </c>
      <c r="D1023" s="4" t="s">
        <v>3673</v>
      </c>
      <c r="E1023" s="7"/>
      <c r="F1023" s="8">
        <f>VLOOKUP(D1023,'Parâmetro - Portes e Uco'!$A$8:$C$49,3,0)</f>
        <v>167.84640600000003</v>
      </c>
      <c r="G1023" s="36">
        <v>2</v>
      </c>
      <c r="H1023" s="8">
        <f>VLOOKUP(G1023,'Parâmetro - Portes e Uco'!$B$14:$E$41,4,0)</f>
        <v>203.1808</v>
      </c>
      <c r="I1023" s="9"/>
      <c r="J1023" s="16">
        <v>0</v>
      </c>
      <c r="K1023" s="16"/>
      <c r="L1023" s="17"/>
      <c r="M1023" s="2"/>
      <c r="N1023" s="8"/>
      <c r="O1023" s="15">
        <v>1</v>
      </c>
      <c r="P1023" s="8">
        <f>F1023*30%</f>
        <v>50.353921800000009</v>
      </c>
      <c r="Q1023" s="41">
        <f>F1023+H1023+K1023+N1023+P1023</f>
        <v>421.38112780000006</v>
      </c>
    </row>
    <row r="1024" spans="1:17">
      <c r="A1024" s="1" t="s">
        <v>4760</v>
      </c>
      <c r="B1024" s="1">
        <v>30710049</v>
      </c>
      <c r="C1024" s="3" t="s">
        <v>774</v>
      </c>
      <c r="D1024" s="4" t="s">
        <v>3689</v>
      </c>
      <c r="E1024" s="7"/>
      <c r="F1024" s="8">
        <f>VLOOKUP(D1024,'Parâmetro - Portes e Uco'!$A$8:$C$49,3,0)</f>
        <v>332.147088</v>
      </c>
      <c r="G1024" s="36">
        <v>3</v>
      </c>
      <c r="H1024" s="8">
        <f>VLOOKUP(G1024,'Parâmetro - Portes e Uco'!$B$14:$E$41,4,0)</f>
        <v>299.05779999999999</v>
      </c>
      <c r="I1024" s="9"/>
      <c r="J1024" s="16">
        <v>0</v>
      </c>
      <c r="K1024" s="16"/>
      <c r="L1024" s="17"/>
      <c r="M1024" s="2"/>
      <c r="N1024" s="8"/>
      <c r="O1024" s="15">
        <v>1</v>
      </c>
      <c r="P1024" s="8">
        <f>F1024*30%</f>
        <v>99.64412639999999</v>
      </c>
      <c r="Q1024" s="41">
        <f>F1024+H1024+K1024+N1024+P1024</f>
        <v>730.84901439999999</v>
      </c>
    </row>
    <row r="1025" spans="1:17">
      <c r="A1025" s="1" t="s">
        <v>4760</v>
      </c>
      <c r="B1025" s="1">
        <v>30710057</v>
      </c>
      <c r="C1025" s="3" t="s">
        <v>775</v>
      </c>
      <c r="D1025" s="4" t="s">
        <v>3677</v>
      </c>
      <c r="E1025" s="7"/>
      <c r="F1025" s="8">
        <f>VLOOKUP(D1025,'Parâmetro - Portes e Uco'!$A$8:$C$49,3,0)</f>
        <v>146.53493400000002</v>
      </c>
      <c r="G1025" s="36">
        <v>2</v>
      </c>
      <c r="H1025" s="8">
        <f>VLOOKUP(G1025,'Parâmetro - Portes e Uco'!$B$14:$E$41,4,0)</f>
        <v>203.1808</v>
      </c>
      <c r="I1025" s="9"/>
      <c r="J1025" s="16">
        <v>0</v>
      </c>
      <c r="K1025" s="16"/>
      <c r="L1025" s="17"/>
      <c r="M1025" s="2"/>
      <c r="N1025" s="8"/>
      <c r="O1025" s="15">
        <v>0</v>
      </c>
      <c r="P1025" s="15"/>
      <c r="Q1025" s="41">
        <f>F1025+H1025+K1025+N1025+P1025</f>
        <v>349.715734</v>
      </c>
    </row>
    <row r="1026" spans="1:17">
      <c r="A1026" s="3"/>
      <c r="B1026" s="135">
        <v>30711002</v>
      </c>
      <c r="C1026" s="263" t="s">
        <v>3815</v>
      </c>
      <c r="D1026" s="264"/>
      <c r="E1026" s="264"/>
      <c r="F1026" s="264"/>
      <c r="G1026" s="264"/>
      <c r="H1026" s="264"/>
      <c r="I1026" s="264"/>
      <c r="J1026" s="264"/>
      <c r="K1026" s="264"/>
      <c r="L1026" s="264"/>
      <c r="M1026" s="266"/>
      <c r="N1026" s="264"/>
      <c r="O1026" s="264"/>
      <c r="P1026" s="264"/>
      <c r="Q1026" s="265"/>
    </row>
    <row r="1027" spans="1:17">
      <c r="A1027" s="1" t="s">
        <v>4760</v>
      </c>
      <c r="B1027" s="1">
        <v>30711010</v>
      </c>
      <c r="C1027" s="3" t="s">
        <v>776</v>
      </c>
      <c r="D1027" s="4" t="s">
        <v>3679</v>
      </c>
      <c r="E1027" s="7"/>
      <c r="F1027" s="8">
        <f>VLOOKUP(D1027,'Parâmetro - Portes e Uco'!$A$8:$C$49,3,0)</f>
        <v>13.449618000000001</v>
      </c>
      <c r="G1027" s="36"/>
      <c r="H1027" s="15"/>
      <c r="I1027" s="9"/>
      <c r="J1027" s="16">
        <v>0</v>
      </c>
      <c r="K1027" s="16"/>
      <c r="L1027" s="17"/>
      <c r="M1027" s="2"/>
      <c r="N1027" s="8"/>
      <c r="O1027" s="15">
        <v>0</v>
      </c>
      <c r="P1027" s="15"/>
      <c r="Q1027" s="41">
        <f>F1027+H1027+K1027+N1027+P1027</f>
        <v>13.449618000000001</v>
      </c>
    </row>
    <row r="1028" spans="1:17">
      <c r="A1028" s="1" t="s">
        <v>4760</v>
      </c>
      <c r="B1028" s="1">
        <v>30711029</v>
      </c>
      <c r="C1028" s="3" t="s">
        <v>777</v>
      </c>
      <c r="D1028" s="4" t="s">
        <v>3680</v>
      </c>
      <c r="E1028" s="7"/>
      <c r="F1028" s="8">
        <f>VLOOKUP(D1028,'Parâmetro - Portes e Uco'!$A$8:$C$49,3,0)</f>
        <v>26.889953999999999</v>
      </c>
      <c r="G1028" s="36"/>
      <c r="H1028" s="15"/>
      <c r="I1028" s="9"/>
      <c r="J1028" s="16">
        <v>0</v>
      </c>
      <c r="K1028" s="16"/>
      <c r="L1028" s="17"/>
      <c r="M1028" s="2"/>
      <c r="N1028" s="8"/>
      <c r="O1028" s="15">
        <v>0</v>
      </c>
      <c r="P1028" s="15"/>
      <c r="Q1028" s="41">
        <f>F1028+H1028+K1028+N1028+P1028</f>
        <v>26.889953999999999</v>
      </c>
    </row>
    <row r="1029" spans="1:17">
      <c r="A1029" s="1" t="s">
        <v>4760</v>
      </c>
      <c r="B1029" s="1">
        <v>30711037</v>
      </c>
      <c r="C1029" s="3" t="s">
        <v>778</v>
      </c>
      <c r="D1029" s="4" t="s">
        <v>3679</v>
      </c>
      <c r="E1029" s="7"/>
      <c r="F1029" s="8">
        <f>VLOOKUP(D1029,'Parâmetro - Portes e Uco'!$A$8:$C$49,3,0)</f>
        <v>13.449618000000001</v>
      </c>
      <c r="G1029" s="36"/>
      <c r="H1029" s="15"/>
      <c r="I1029" s="9"/>
      <c r="J1029" s="16">
        <v>0</v>
      </c>
      <c r="K1029" s="16"/>
      <c r="L1029" s="17"/>
      <c r="M1029" s="2"/>
      <c r="N1029" s="8"/>
      <c r="O1029" s="15">
        <v>0</v>
      </c>
      <c r="P1029" s="15"/>
      <c r="Q1029" s="41">
        <f>F1029+H1029+K1029+N1029+P1029</f>
        <v>13.449618000000001</v>
      </c>
    </row>
    <row r="1030" spans="1:17">
      <c r="A1030" s="3"/>
      <c r="B1030" s="135">
        <v>30712009</v>
      </c>
      <c r="C1030" s="263" t="s">
        <v>3816</v>
      </c>
      <c r="D1030" s="264"/>
      <c r="E1030" s="264"/>
      <c r="F1030" s="264"/>
      <c r="G1030" s="264"/>
      <c r="H1030" s="264"/>
      <c r="I1030" s="264"/>
      <c r="J1030" s="264"/>
      <c r="K1030" s="264"/>
      <c r="L1030" s="264"/>
      <c r="M1030" s="266"/>
      <c r="N1030" s="264"/>
      <c r="O1030" s="264"/>
      <c r="P1030" s="264"/>
      <c r="Q1030" s="265"/>
    </row>
    <row r="1031" spans="1:17">
      <c r="A1031" s="1" t="s">
        <v>4760</v>
      </c>
      <c r="B1031" s="1">
        <v>30712017</v>
      </c>
      <c r="C1031" s="3" t="s">
        <v>779</v>
      </c>
      <c r="D1031" s="4" t="s">
        <v>3680</v>
      </c>
      <c r="E1031" s="7"/>
      <c r="F1031" s="8">
        <f>VLOOKUP(D1031,'Parâmetro - Portes e Uco'!$A$8:$C$49,3,0)</f>
        <v>26.889953999999999</v>
      </c>
      <c r="G1031" s="36"/>
      <c r="H1031" s="15"/>
      <c r="I1031" s="9"/>
      <c r="J1031" s="16">
        <v>0</v>
      </c>
      <c r="K1031" s="16"/>
      <c r="L1031" s="17"/>
      <c r="M1031" s="2"/>
      <c r="N1031" s="8"/>
      <c r="O1031" s="15">
        <v>0</v>
      </c>
      <c r="P1031" s="15"/>
      <c r="Q1031" s="41">
        <f t="shared" ref="Q1031:Q1044" si="61">F1031+H1031+K1031+N1031+P1031</f>
        <v>26.889953999999999</v>
      </c>
    </row>
    <row r="1032" spans="1:17">
      <c r="A1032" s="1" t="s">
        <v>4760</v>
      </c>
      <c r="B1032" s="1">
        <v>30712025</v>
      </c>
      <c r="C1032" s="3" t="s">
        <v>780</v>
      </c>
      <c r="D1032" s="4" t="s">
        <v>3680</v>
      </c>
      <c r="E1032" s="7"/>
      <c r="F1032" s="8">
        <f>VLOOKUP(D1032,'Parâmetro - Portes e Uco'!$A$8:$C$49,3,0)</f>
        <v>26.889953999999999</v>
      </c>
      <c r="G1032" s="36"/>
      <c r="H1032" s="15"/>
      <c r="I1032" s="9"/>
      <c r="J1032" s="16">
        <v>0</v>
      </c>
      <c r="K1032" s="16"/>
      <c r="L1032" s="17"/>
      <c r="M1032" s="2"/>
      <c r="N1032" s="8"/>
      <c r="O1032" s="15">
        <v>0</v>
      </c>
      <c r="P1032" s="15"/>
      <c r="Q1032" s="41">
        <f t="shared" si="61"/>
        <v>26.889953999999999</v>
      </c>
    </row>
    <row r="1033" spans="1:17">
      <c r="A1033" s="1" t="s">
        <v>4760</v>
      </c>
      <c r="B1033" s="1">
        <v>30712033</v>
      </c>
      <c r="C1033" s="3" t="s">
        <v>781</v>
      </c>
      <c r="D1033" s="4" t="s">
        <v>3680</v>
      </c>
      <c r="E1033" s="7"/>
      <c r="F1033" s="8">
        <f>VLOOKUP(D1033,'Parâmetro - Portes e Uco'!$A$8:$C$49,3,0)</f>
        <v>26.889953999999999</v>
      </c>
      <c r="G1033" s="36"/>
      <c r="H1033" s="15"/>
      <c r="I1033" s="9"/>
      <c r="J1033" s="16">
        <v>0</v>
      </c>
      <c r="K1033" s="16"/>
      <c r="L1033" s="17"/>
      <c r="M1033" s="2"/>
      <c r="N1033" s="8"/>
      <c r="O1033" s="15">
        <v>0</v>
      </c>
      <c r="P1033" s="15"/>
      <c r="Q1033" s="41">
        <f t="shared" si="61"/>
        <v>26.889953999999999</v>
      </c>
    </row>
    <row r="1034" spans="1:17">
      <c r="A1034" s="1" t="s">
        <v>4760</v>
      </c>
      <c r="B1034" s="1">
        <v>30712041</v>
      </c>
      <c r="C1034" s="3" t="s">
        <v>782</v>
      </c>
      <c r="D1034" s="4" t="s">
        <v>3678</v>
      </c>
      <c r="E1034" s="7"/>
      <c r="F1034" s="8">
        <f>VLOOKUP(D1034,'Parâmetro - Portes e Uco'!$A$8:$C$49,3,0)</f>
        <v>40.348854000000003</v>
      </c>
      <c r="G1034" s="36"/>
      <c r="H1034" s="15"/>
      <c r="I1034" s="9"/>
      <c r="J1034" s="16">
        <v>0</v>
      </c>
      <c r="K1034" s="16"/>
      <c r="L1034" s="17"/>
      <c r="M1034" s="2"/>
      <c r="N1034" s="8"/>
      <c r="O1034" s="15">
        <v>0</v>
      </c>
      <c r="P1034" s="15"/>
      <c r="Q1034" s="41">
        <f t="shared" si="61"/>
        <v>40.348854000000003</v>
      </c>
    </row>
    <row r="1035" spans="1:17">
      <c r="A1035" s="1" t="s">
        <v>4760</v>
      </c>
      <c r="B1035" s="1">
        <v>30712050</v>
      </c>
      <c r="C1035" s="3" t="s">
        <v>783</v>
      </c>
      <c r="D1035" s="4" t="s">
        <v>3678</v>
      </c>
      <c r="E1035" s="7"/>
      <c r="F1035" s="8">
        <f>VLOOKUP(D1035,'Parâmetro - Portes e Uco'!$A$8:$C$49,3,0)</f>
        <v>40.348854000000003</v>
      </c>
      <c r="G1035" s="36"/>
      <c r="H1035" s="15"/>
      <c r="I1035" s="9"/>
      <c r="J1035" s="16">
        <v>0</v>
      </c>
      <c r="K1035" s="16"/>
      <c r="L1035" s="17"/>
      <c r="M1035" s="2"/>
      <c r="N1035" s="8"/>
      <c r="O1035" s="15">
        <v>0</v>
      </c>
      <c r="P1035" s="15"/>
      <c r="Q1035" s="41">
        <f t="shared" si="61"/>
        <v>40.348854000000003</v>
      </c>
    </row>
    <row r="1036" spans="1:17">
      <c r="A1036" s="1" t="s">
        <v>4760</v>
      </c>
      <c r="B1036" s="1">
        <v>30712068</v>
      </c>
      <c r="C1036" s="3" t="s">
        <v>784</v>
      </c>
      <c r="D1036" s="4" t="s">
        <v>3678</v>
      </c>
      <c r="E1036" s="7"/>
      <c r="F1036" s="8">
        <f>VLOOKUP(D1036,'Parâmetro - Portes e Uco'!$A$8:$C$49,3,0)</f>
        <v>40.348854000000003</v>
      </c>
      <c r="G1036" s="36"/>
      <c r="H1036" s="15"/>
      <c r="I1036" s="9"/>
      <c r="J1036" s="16">
        <v>0</v>
      </c>
      <c r="K1036" s="16"/>
      <c r="L1036" s="17"/>
      <c r="M1036" s="2"/>
      <c r="N1036" s="8"/>
      <c r="O1036" s="15">
        <v>0</v>
      </c>
      <c r="P1036" s="15"/>
      <c r="Q1036" s="41">
        <f t="shared" si="61"/>
        <v>40.348854000000003</v>
      </c>
    </row>
    <row r="1037" spans="1:17">
      <c r="A1037" s="1" t="s">
        <v>4760</v>
      </c>
      <c r="B1037" s="1">
        <v>30712076</v>
      </c>
      <c r="C1037" s="3" t="s">
        <v>785</v>
      </c>
      <c r="D1037" s="4" t="s">
        <v>3676</v>
      </c>
      <c r="E1037" s="7"/>
      <c r="F1037" s="8">
        <f>VLOOKUP(D1037,'Parâmetro - Portes e Uco'!$A$8:$C$49,3,0)</f>
        <v>199.76720399999999</v>
      </c>
      <c r="G1037" s="36"/>
      <c r="H1037" s="15"/>
      <c r="I1037" s="9"/>
      <c r="J1037" s="16">
        <v>0</v>
      </c>
      <c r="K1037" s="16"/>
      <c r="L1037" s="17"/>
      <c r="M1037" s="2"/>
      <c r="N1037" s="8"/>
      <c r="O1037" s="15">
        <v>0</v>
      </c>
      <c r="P1037" s="15"/>
      <c r="Q1037" s="41">
        <f t="shared" si="61"/>
        <v>199.76720399999999</v>
      </c>
    </row>
    <row r="1038" spans="1:17">
      <c r="A1038" s="1" t="s">
        <v>4760</v>
      </c>
      <c r="B1038" s="1">
        <v>30712084</v>
      </c>
      <c r="C1038" s="3" t="s">
        <v>786</v>
      </c>
      <c r="D1038" s="4" t="s">
        <v>3678</v>
      </c>
      <c r="E1038" s="7"/>
      <c r="F1038" s="8">
        <f>VLOOKUP(D1038,'Parâmetro - Portes e Uco'!$A$8:$C$49,3,0)</f>
        <v>40.348854000000003</v>
      </c>
      <c r="G1038" s="36"/>
      <c r="H1038" s="15"/>
      <c r="I1038" s="9"/>
      <c r="J1038" s="16">
        <v>0</v>
      </c>
      <c r="K1038" s="16"/>
      <c r="L1038" s="17"/>
      <c r="M1038" s="2"/>
      <c r="N1038" s="8"/>
      <c r="O1038" s="15">
        <v>0</v>
      </c>
      <c r="P1038" s="15"/>
      <c r="Q1038" s="41">
        <f t="shared" si="61"/>
        <v>40.348854000000003</v>
      </c>
    </row>
    <row r="1039" spans="1:17">
      <c r="A1039" s="1" t="s">
        <v>4760</v>
      </c>
      <c r="B1039" s="1">
        <v>30712092</v>
      </c>
      <c r="C1039" s="3" t="s">
        <v>787</v>
      </c>
      <c r="D1039" s="4" t="s">
        <v>3680</v>
      </c>
      <c r="E1039" s="7"/>
      <c r="F1039" s="8">
        <f>VLOOKUP(D1039,'Parâmetro - Portes e Uco'!$A$8:$C$49,3,0)</f>
        <v>26.889953999999999</v>
      </c>
      <c r="G1039" s="36"/>
      <c r="H1039" s="15"/>
      <c r="I1039" s="9"/>
      <c r="J1039" s="16">
        <v>0</v>
      </c>
      <c r="K1039" s="16"/>
      <c r="L1039" s="17"/>
      <c r="M1039" s="2"/>
      <c r="N1039" s="8"/>
      <c r="O1039" s="15">
        <v>0</v>
      </c>
      <c r="P1039" s="15"/>
      <c r="Q1039" s="41">
        <f t="shared" si="61"/>
        <v>26.889953999999999</v>
      </c>
    </row>
    <row r="1040" spans="1:17">
      <c r="A1040" s="1" t="s">
        <v>4760</v>
      </c>
      <c r="B1040" s="1">
        <v>30712106</v>
      </c>
      <c r="C1040" s="3" t="s">
        <v>788</v>
      </c>
      <c r="D1040" s="4" t="s">
        <v>3681</v>
      </c>
      <c r="E1040" s="7"/>
      <c r="F1040" s="8">
        <f>VLOOKUP(D1040,'Parâmetro - Portes e Uco'!$A$8:$C$49,3,0)</f>
        <v>83.927844000000007</v>
      </c>
      <c r="G1040" s="36"/>
      <c r="H1040" s="15"/>
      <c r="I1040" s="9"/>
      <c r="J1040" s="16">
        <v>0</v>
      </c>
      <c r="K1040" s="16"/>
      <c r="L1040" s="17"/>
      <c r="M1040" s="2"/>
      <c r="N1040" s="8"/>
      <c r="O1040" s="15">
        <v>0</v>
      </c>
      <c r="P1040" s="15"/>
      <c r="Q1040" s="41">
        <f t="shared" si="61"/>
        <v>83.927844000000007</v>
      </c>
    </row>
    <row r="1041" spans="1:17">
      <c r="A1041" s="1" t="s">
        <v>4760</v>
      </c>
      <c r="B1041" s="1">
        <v>30712114</v>
      </c>
      <c r="C1041" s="3" t="s">
        <v>789</v>
      </c>
      <c r="D1041" s="4" t="s">
        <v>3681</v>
      </c>
      <c r="E1041" s="7"/>
      <c r="F1041" s="8">
        <f>VLOOKUP(D1041,'Parâmetro - Portes e Uco'!$A$8:$C$49,3,0)</f>
        <v>83.927844000000007</v>
      </c>
      <c r="G1041" s="36"/>
      <c r="H1041" s="15"/>
      <c r="I1041" s="9"/>
      <c r="J1041" s="16">
        <v>0</v>
      </c>
      <c r="K1041" s="16"/>
      <c r="L1041" s="17"/>
      <c r="M1041" s="2"/>
      <c r="N1041" s="8"/>
      <c r="O1041" s="15">
        <v>0</v>
      </c>
      <c r="P1041" s="15"/>
      <c r="Q1041" s="41">
        <f t="shared" si="61"/>
        <v>83.927844000000007</v>
      </c>
    </row>
    <row r="1042" spans="1:17">
      <c r="A1042" s="1" t="s">
        <v>4760</v>
      </c>
      <c r="B1042" s="1">
        <v>30712122</v>
      </c>
      <c r="C1042" s="3" t="s">
        <v>790</v>
      </c>
      <c r="D1042" s="4" t="s">
        <v>3670</v>
      </c>
      <c r="E1042" s="7"/>
      <c r="F1042" s="8">
        <f>VLOOKUP(D1042,'Parâmetro - Portes e Uco'!$A$8:$C$49,3,0)</f>
        <v>70.914480000000012</v>
      </c>
      <c r="G1042" s="36"/>
      <c r="H1042" s="15"/>
      <c r="I1042" s="9"/>
      <c r="J1042" s="16">
        <v>0</v>
      </c>
      <c r="K1042" s="16"/>
      <c r="L1042" s="17"/>
      <c r="M1042" s="2"/>
      <c r="N1042" s="8"/>
      <c r="O1042" s="15">
        <v>0</v>
      </c>
      <c r="P1042" s="15"/>
      <c r="Q1042" s="41">
        <f t="shared" si="61"/>
        <v>70.914480000000012</v>
      </c>
    </row>
    <row r="1043" spans="1:17">
      <c r="A1043" s="1" t="s">
        <v>4760</v>
      </c>
      <c r="B1043" s="1">
        <v>30712130</v>
      </c>
      <c r="C1043" s="3" t="s">
        <v>791</v>
      </c>
      <c r="D1043" s="4" t="s">
        <v>3678</v>
      </c>
      <c r="E1043" s="7"/>
      <c r="F1043" s="8">
        <f>VLOOKUP(D1043,'Parâmetro - Portes e Uco'!$A$8:$C$49,3,0)</f>
        <v>40.348854000000003</v>
      </c>
      <c r="G1043" s="36"/>
      <c r="H1043" s="15"/>
      <c r="I1043" s="9"/>
      <c r="J1043" s="16">
        <v>0</v>
      </c>
      <c r="K1043" s="16"/>
      <c r="L1043" s="17"/>
      <c r="M1043" s="2"/>
      <c r="N1043" s="8"/>
      <c r="O1043" s="15">
        <v>0</v>
      </c>
      <c r="P1043" s="15"/>
      <c r="Q1043" s="41">
        <f t="shared" si="61"/>
        <v>40.348854000000003</v>
      </c>
    </row>
    <row r="1044" spans="1:17">
      <c r="A1044" s="1" t="s">
        <v>4760</v>
      </c>
      <c r="B1044" s="1">
        <v>30712149</v>
      </c>
      <c r="C1044" s="3" t="s">
        <v>792</v>
      </c>
      <c r="D1044" s="4" t="s">
        <v>3681</v>
      </c>
      <c r="E1044" s="7"/>
      <c r="F1044" s="8">
        <f>VLOOKUP(D1044,'Parâmetro - Portes e Uco'!$A$8:$C$49,3,0)</f>
        <v>83.927844000000007</v>
      </c>
      <c r="G1044" s="36"/>
      <c r="H1044" s="15"/>
      <c r="I1044" s="9"/>
      <c r="J1044" s="16">
        <v>0</v>
      </c>
      <c r="K1044" s="16"/>
      <c r="L1044" s="17"/>
      <c r="M1044" s="2"/>
      <c r="N1044" s="8"/>
      <c r="O1044" s="15">
        <v>0</v>
      </c>
      <c r="P1044" s="15"/>
      <c r="Q1044" s="41">
        <f t="shared" si="61"/>
        <v>83.927844000000007</v>
      </c>
    </row>
    <row r="1045" spans="1:17">
      <c r="A1045" s="3"/>
      <c r="B1045" s="135">
        <v>30713005</v>
      </c>
      <c r="C1045" s="263" t="s">
        <v>3817</v>
      </c>
      <c r="D1045" s="264"/>
      <c r="E1045" s="264"/>
      <c r="F1045" s="264"/>
      <c r="G1045" s="264"/>
      <c r="H1045" s="264"/>
      <c r="I1045" s="264"/>
      <c r="J1045" s="264"/>
      <c r="K1045" s="264"/>
      <c r="L1045" s="264"/>
      <c r="M1045" s="266"/>
      <c r="N1045" s="264"/>
      <c r="O1045" s="264"/>
      <c r="P1045" s="264"/>
      <c r="Q1045" s="265"/>
    </row>
    <row r="1046" spans="1:17">
      <c r="A1046" s="1" t="s">
        <v>4760</v>
      </c>
      <c r="B1046" s="1">
        <v>30713021</v>
      </c>
      <c r="C1046" s="3" t="s">
        <v>794</v>
      </c>
      <c r="D1046" s="4" t="s">
        <v>3670</v>
      </c>
      <c r="E1046" s="7"/>
      <c r="F1046" s="8">
        <f>VLOOKUP(D1046,'Parâmetro - Portes e Uco'!$A$8:$C$49,3,0)</f>
        <v>70.914480000000012</v>
      </c>
      <c r="G1046" s="36">
        <v>2</v>
      </c>
      <c r="H1046" s="8">
        <f>VLOOKUP(G1046,'Parâmetro - Portes e Uco'!$B$14:$E$41,4,0)</f>
        <v>203.1808</v>
      </c>
      <c r="I1046" s="9"/>
      <c r="J1046" s="16">
        <v>0</v>
      </c>
      <c r="K1046" s="16"/>
      <c r="L1046" s="17"/>
      <c r="M1046" s="2"/>
      <c r="N1046" s="8"/>
      <c r="O1046" s="15">
        <v>0</v>
      </c>
      <c r="P1046" s="15"/>
      <c r="Q1046" s="41">
        <f t="shared" ref="Q1046:Q1053" si="62">F1046+H1046+K1046+N1046+P1046</f>
        <v>274.09528</v>
      </c>
    </row>
    <row r="1047" spans="1:17">
      <c r="A1047" s="1" t="s">
        <v>4760</v>
      </c>
      <c r="B1047" s="1">
        <v>30713030</v>
      </c>
      <c r="C1047" s="3" t="s">
        <v>795</v>
      </c>
      <c r="D1047" s="4" t="s">
        <v>3670</v>
      </c>
      <c r="E1047" s="7"/>
      <c r="F1047" s="8">
        <f>VLOOKUP(D1047,'Parâmetro - Portes e Uco'!$A$8:$C$49,3,0)</f>
        <v>70.914480000000012</v>
      </c>
      <c r="G1047" s="36">
        <v>2</v>
      </c>
      <c r="H1047" s="8">
        <f>VLOOKUP(G1047,'Parâmetro - Portes e Uco'!$B$14:$E$41,4,0)</f>
        <v>203.1808</v>
      </c>
      <c r="I1047" s="9"/>
      <c r="J1047" s="16">
        <v>0</v>
      </c>
      <c r="K1047" s="16"/>
      <c r="L1047" s="17"/>
      <c r="M1047" s="2"/>
      <c r="N1047" s="8"/>
      <c r="O1047" s="15">
        <v>0</v>
      </c>
      <c r="P1047" s="15"/>
      <c r="Q1047" s="41">
        <f t="shared" si="62"/>
        <v>274.09528</v>
      </c>
    </row>
    <row r="1048" spans="1:17">
      <c r="A1048" s="1" t="s">
        <v>4760</v>
      </c>
      <c r="B1048" s="1">
        <v>30713048</v>
      </c>
      <c r="C1048" s="3" t="s">
        <v>796</v>
      </c>
      <c r="D1048" s="4" t="s">
        <v>3685</v>
      </c>
      <c r="E1048" s="7"/>
      <c r="F1048" s="8">
        <f>VLOOKUP(D1048,'Parâmetro - Portes e Uco'!$A$8:$C$49,3,0)</f>
        <v>564.99534000000006</v>
      </c>
      <c r="G1048" s="36">
        <v>4</v>
      </c>
      <c r="H1048" s="8">
        <f>VLOOKUP(G1048,'Parâmetro - Portes e Uco'!$B$14:$E$41,4,0)</f>
        <v>442.14720000000005</v>
      </c>
      <c r="I1048" s="9"/>
      <c r="J1048" s="16">
        <v>0</v>
      </c>
      <c r="K1048" s="16"/>
      <c r="L1048" s="17"/>
      <c r="M1048" s="2"/>
      <c r="N1048" s="8"/>
      <c r="O1048" s="15">
        <v>1</v>
      </c>
      <c r="P1048" s="8">
        <f>F1048*30%</f>
        <v>169.49860200000001</v>
      </c>
      <c r="Q1048" s="41">
        <f t="shared" si="62"/>
        <v>1176.6411419999999</v>
      </c>
    </row>
    <row r="1049" spans="1:17">
      <c r="A1049" s="1" t="s">
        <v>4760</v>
      </c>
      <c r="B1049" s="1">
        <v>30713064</v>
      </c>
      <c r="C1049" s="3" t="s">
        <v>797</v>
      </c>
      <c r="D1049" s="4" t="s">
        <v>3677</v>
      </c>
      <c r="E1049" s="7"/>
      <c r="F1049" s="8">
        <f>VLOOKUP(D1049,'Parâmetro - Portes e Uco'!$A$8:$C$49,3,0)</f>
        <v>146.53493400000002</v>
      </c>
      <c r="G1049" s="36">
        <v>1</v>
      </c>
      <c r="H1049" s="8">
        <f>VLOOKUP(G1049,'Parâmetro - Portes e Uco'!$B$14:$E$41,4,0)</f>
        <v>138.81760000000003</v>
      </c>
      <c r="I1049" s="9"/>
      <c r="J1049" s="16">
        <v>0</v>
      </c>
      <c r="K1049" s="16"/>
      <c r="L1049" s="17"/>
      <c r="M1049" s="2"/>
      <c r="N1049" s="8"/>
      <c r="O1049" s="15">
        <v>0</v>
      </c>
      <c r="P1049" s="15"/>
      <c r="Q1049" s="41">
        <f t="shared" si="62"/>
        <v>285.35253400000005</v>
      </c>
    </row>
    <row r="1050" spans="1:17">
      <c r="A1050" s="1" t="s">
        <v>4760</v>
      </c>
      <c r="B1050" s="1">
        <v>30713072</v>
      </c>
      <c r="C1050" s="3" t="s">
        <v>800</v>
      </c>
      <c r="D1050" s="4" t="s">
        <v>3677</v>
      </c>
      <c r="E1050" s="7"/>
      <c r="F1050" s="8">
        <f>VLOOKUP(D1050,'Parâmetro - Portes e Uco'!$A$8:$C$49,3,0)</f>
        <v>146.53493400000002</v>
      </c>
      <c r="G1050" s="36">
        <v>1</v>
      </c>
      <c r="H1050" s="8">
        <f>VLOOKUP(G1050,'Parâmetro - Portes e Uco'!$B$14:$E$41,4,0)</f>
        <v>138.81760000000003</v>
      </c>
      <c r="I1050" s="9"/>
      <c r="J1050" s="16">
        <v>0</v>
      </c>
      <c r="K1050" s="16"/>
      <c r="L1050" s="17"/>
      <c r="M1050" s="2"/>
      <c r="N1050" s="8"/>
      <c r="O1050" s="15">
        <v>1</v>
      </c>
      <c r="P1050" s="8">
        <f>F1050*30%</f>
        <v>43.960480200000006</v>
      </c>
      <c r="Q1050" s="41">
        <f t="shared" si="62"/>
        <v>329.31301420000005</v>
      </c>
    </row>
    <row r="1051" spans="1:17" ht="33.75">
      <c r="A1051" s="1" t="s">
        <v>4760</v>
      </c>
      <c r="B1051" s="1">
        <v>30713137</v>
      </c>
      <c r="C1051" s="3" t="s">
        <v>798</v>
      </c>
      <c r="D1051" s="4" t="s">
        <v>3672</v>
      </c>
      <c r="E1051" s="7"/>
      <c r="F1051" s="8">
        <f>VLOOKUP(D1051,'Parâmetro - Portes e Uco'!$A$8:$C$49,3,0)</f>
        <v>53.798472000000004</v>
      </c>
      <c r="G1051" s="36"/>
      <c r="H1051" s="15"/>
      <c r="I1051" s="9"/>
      <c r="J1051" s="16">
        <v>0</v>
      </c>
      <c r="K1051" s="16"/>
      <c r="L1051" s="17"/>
      <c r="M1051" s="2"/>
      <c r="N1051" s="8"/>
      <c r="O1051" s="15">
        <v>0</v>
      </c>
      <c r="P1051" s="15"/>
      <c r="Q1051" s="41">
        <f t="shared" si="62"/>
        <v>53.798472000000004</v>
      </c>
    </row>
    <row r="1052" spans="1:17" ht="33.75">
      <c r="A1052" s="1" t="s">
        <v>4760</v>
      </c>
      <c r="B1052" s="1">
        <v>30713145</v>
      </c>
      <c r="C1052" s="3" t="s">
        <v>799</v>
      </c>
      <c r="D1052" s="4" t="s">
        <v>3672</v>
      </c>
      <c r="E1052" s="7"/>
      <c r="F1052" s="8">
        <f>VLOOKUP(D1052,'Parâmetro - Portes e Uco'!$A$8:$C$49,3,0)</f>
        <v>53.798472000000004</v>
      </c>
      <c r="G1052" s="36"/>
      <c r="H1052" s="15"/>
      <c r="I1052" s="9"/>
      <c r="J1052" s="16">
        <v>0</v>
      </c>
      <c r="K1052" s="16"/>
      <c r="L1052" s="17"/>
      <c r="M1052" s="2"/>
      <c r="N1052" s="8"/>
      <c r="O1052" s="15">
        <v>0</v>
      </c>
      <c r="P1052" s="15"/>
      <c r="Q1052" s="41">
        <f t="shared" si="62"/>
        <v>53.798472000000004</v>
      </c>
    </row>
    <row r="1053" spans="1:17" ht="22.5">
      <c r="A1053" s="1" t="s">
        <v>4760</v>
      </c>
      <c r="B1053" s="1">
        <v>30713153</v>
      </c>
      <c r="C1053" s="3" t="s">
        <v>793</v>
      </c>
      <c r="D1053" s="4" t="s">
        <v>3693</v>
      </c>
      <c r="E1053" s="7"/>
      <c r="F1053" s="8">
        <f>VLOOKUP(D1053,'Parâmetro - Portes e Uco'!$A$8:$C$49,3,0)</f>
        <v>304.950828</v>
      </c>
      <c r="G1053" s="36">
        <v>3</v>
      </c>
      <c r="H1053" s="8">
        <f>VLOOKUP(G1053,'Parâmetro - Portes e Uco'!$B$14:$E$41,4,0)</f>
        <v>299.05779999999999</v>
      </c>
      <c r="I1053" s="9"/>
      <c r="J1053" s="16">
        <v>0</v>
      </c>
      <c r="K1053" s="16"/>
      <c r="L1053" s="17"/>
      <c r="M1053" s="2"/>
      <c r="N1053" s="8"/>
      <c r="O1053" s="15">
        <v>1</v>
      </c>
      <c r="P1053" s="8">
        <f>F1053*30%</f>
        <v>91.485248400000003</v>
      </c>
      <c r="Q1053" s="41">
        <f t="shared" si="62"/>
        <v>695.49387640000009</v>
      </c>
    </row>
    <row r="1054" spans="1:17">
      <c r="A1054" s="3"/>
      <c r="B1054" s="135">
        <v>30714001</v>
      </c>
      <c r="C1054" s="263" t="s">
        <v>3818</v>
      </c>
      <c r="D1054" s="264"/>
      <c r="E1054" s="264"/>
      <c r="F1054" s="264"/>
      <c r="G1054" s="264"/>
      <c r="H1054" s="264"/>
      <c r="I1054" s="264"/>
      <c r="J1054" s="264"/>
      <c r="K1054" s="264"/>
      <c r="L1054" s="264"/>
      <c r="M1054" s="266"/>
      <c r="N1054" s="264"/>
      <c r="O1054" s="264"/>
      <c r="P1054" s="264"/>
      <c r="Q1054" s="265"/>
    </row>
    <row r="1055" spans="1:17">
      <c r="A1055" s="1" t="s">
        <v>4760</v>
      </c>
      <c r="B1055" s="1">
        <v>30714010</v>
      </c>
      <c r="C1055" s="3" t="s">
        <v>801</v>
      </c>
      <c r="D1055" s="4" t="s">
        <v>3673</v>
      </c>
      <c r="E1055" s="7"/>
      <c r="F1055" s="8">
        <f>VLOOKUP(D1055,'Parâmetro - Portes e Uco'!$A$8:$C$49,3,0)</f>
        <v>167.84640600000003</v>
      </c>
      <c r="G1055" s="36">
        <v>2</v>
      </c>
      <c r="H1055" s="8">
        <f>VLOOKUP(G1055,'Parâmetro - Portes e Uco'!$B$14:$E$41,4,0)</f>
        <v>203.1808</v>
      </c>
      <c r="I1055" s="9"/>
      <c r="J1055" s="16">
        <v>0</v>
      </c>
      <c r="K1055" s="16"/>
      <c r="L1055" s="17"/>
      <c r="M1055" s="2"/>
      <c r="N1055" s="8"/>
      <c r="O1055" s="15">
        <v>1</v>
      </c>
      <c r="P1055" s="8">
        <f>F1055*30%</f>
        <v>50.353921800000009</v>
      </c>
      <c r="Q1055" s="41">
        <f>F1055+H1055+K1055+N1055+P1055</f>
        <v>421.38112780000006</v>
      </c>
    </row>
    <row r="1056" spans="1:17">
      <c r="A1056" s="1" t="s">
        <v>4760</v>
      </c>
      <c r="B1056" s="1">
        <v>30714028</v>
      </c>
      <c r="C1056" s="3" t="s">
        <v>803</v>
      </c>
      <c r="D1056" s="4" t="s">
        <v>3673</v>
      </c>
      <c r="E1056" s="7"/>
      <c r="F1056" s="8">
        <f>VLOOKUP(D1056,'Parâmetro - Portes e Uco'!$A$8:$C$49,3,0)</f>
        <v>167.84640600000003</v>
      </c>
      <c r="G1056" s="36">
        <v>2</v>
      </c>
      <c r="H1056" s="8">
        <f>VLOOKUP(G1056,'Parâmetro - Portes e Uco'!$B$14:$E$41,4,0)</f>
        <v>203.1808</v>
      </c>
      <c r="I1056" s="9"/>
      <c r="J1056" s="16">
        <v>0</v>
      </c>
      <c r="K1056" s="16"/>
      <c r="L1056" s="17"/>
      <c r="M1056" s="2"/>
      <c r="N1056" s="8"/>
      <c r="O1056" s="15">
        <v>1</v>
      </c>
      <c r="P1056" s="8">
        <f>F1056*30%</f>
        <v>50.353921800000009</v>
      </c>
      <c r="Q1056" s="41">
        <f>F1056+H1056+K1056+N1056+P1056</f>
        <v>421.38112780000006</v>
      </c>
    </row>
    <row r="1057" spans="1:17">
      <c r="A1057" s="1" t="s">
        <v>4760</v>
      </c>
      <c r="B1057" s="1">
        <v>30714036</v>
      </c>
      <c r="C1057" s="3" t="s">
        <v>802</v>
      </c>
      <c r="D1057" s="4" t="s">
        <v>3673</v>
      </c>
      <c r="E1057" s="7"/>
      <c r="F1057" s="8">
        <f>VLOOKUP(D1057,'Parâmetro - Portes e Uco'!$A$8:$C$49,3,0)</f>
        <v>167.84640600000003</v>
      </c>
      <c r="G1057" s="36">
        <v>2</v>
      </c>
      <c r="H1057" s="8">
        <f>VLOOKUP(G1057,'Parâmetro - Portes e Uco'!$B$14:$E$41,4,0)</f>
        <v>203.1808</v>
      </c>
      <c r="I1057" s="9"/>
      <c r="J1057" s="16">
        <v>0</v>
      </c>
      <c r="K1057" s="16"/>
      <c r="L1057" s="17"/>
      <c r="M1057" s="2"/>
      <c r="N1057" s="8"/>
      <c r="O1057" s="15">
        <v>1</v>
      </c>
      <c r="P1057" s="8">
        <f>F1057*30%</f>
        <v>50.353921800000009</v>
      </c>
      <c r="Q1057" s="41">
        <f>F1057+H1057+K1057+N1057+P1057</f>
        <v>421.38112780000006</v>
      </c>
    </row>
    <row r="1058" spans="1:17">
      <c r="A1058" s="3"/>
      <c r="B1058" s="135">
        <v>30715008</v>
      </c>
      <c r="C1058" s="263" t="s">
        <v>3819</v>
      </c>
      <c r="D1058" s="264"/>
      <c r="E1058" s="264"/>
      <c r="F1058" s="264"/>
      <c r="G1058" s="264"/>
      <c r="H1058" s="264"/>
      <c r="I1058" s="264"/>
      <c r="J1058" s="264"/>
      <c r="K1058" s="264"/>
      <c r="L1058" s="264"/>
      <c r="M1058" s="266"/>
      <c r="N1058" s="264"/>
      <c r="O1058" s="264"/>
      <c r="P1058" s="264"/>
      <c r="Q1058" s="265"/>
    </row>
    <row r="1059" spans="1:17" ht="22.5">
      <c r="A1059" s="1" t="s">
        <v>4760</v>
      </c>
      <c r="B1059" s="1">
        <v>30715016</v>
      </c>
      <c r="C1059" s="3" t="s">
        <v>804</v>
      </c>
      <c r="D1059" s="4" t="s">
        <v>3696</v>
      </c>
      <c r="E1059" s="7"/>
      <c r="F1059" s="8">
        <f>VLOOKUP(D1059,'Parâmetro - Portes e Uco'!$A$8:$C$49,3,0)</f>
        <v>1010.6334419999999</v>
      </c>
      <c r="G1059" s="36">
        <v>6</v>
      </c>
      <c r="H1059" s="8">
        <f>VLOOKUP(G1059,'Parâmetro - Portes e Uco'!$B$14:$E$41,4,0)</f>
        <v>954.3922</v>
      </c>
      <c r="I1059" s="9"/>
      <c r="J1059" s="16">
        <v>0</v>
      </c>
      <c r="K1059" s="16"/>
      <c r="L1059" s="17"/>
      <c r="M1059" s="2"/>
      <c r="N1059" s="8"/>
      <c r="O1059" s="15">
        <v>2</v>
      </c>
      <c r="P1059" s="8">
        <f>(F1059*30%)+(F1059*20%)</f>
        <v>505.31672100000003</v>
      </c>
      <c r="Q1059" s="41">
        <f t="shared" ref="Q1059:Q1095" si="63">F1059+H1059+K1059+N1059+P1059</f>
        <v>2470.3423630000002</v>
      </c>
    </row>
    <row r="1060" spans="1:17" ht="22.5">
      <c r="A1060" s="1" t="s">
        <v>4760</v>
      </c>
      <c r="B1060" s="1">
        <v>30715024</v>
      </c>
      <c r="C1060" s="3" t="s">
        <v>805</v>
      </c>
      <c r="D1060" s="4" t="s">
        <v>3696</v>
      </c>
      <c r="E1060" s="7"/>
      <c r="F1060" s="8">
        <f>VLOOKUP(D1060,'Parâmetro - Portes e Uco'!$A$8:$C$49,3,0)</f>
        <v>1010.6334419999999</v>
      </c>
      <c r="G1060" s="36">
        <v>6</v>
      </c>
      <c r="H1060" s="8">
        <f>VLOOKUP(G1060,'Parâmetro - Portes e Uco'!$B$14:$E$41,4,0)</f>
        <v>954.3922</v>
      </c>
      <c r="I1060" s="9"/>
      <c r="J1060" s="16">
        <v>0</v>
      </c>
      <c r="K1060" s="16"/>
      <c r="L1060" s="17"/>
      <c r="M1060" s="2"/>
      <c r="N1060" s="8"/>
      <c r="O1060" s="15">
        <v>2</v>
      </c>
      <c r="P1060" s="8">
        <f>(F1060*30%)+(F1060*20%)</f>
        <v>505.31672100000003</v>
      </c>
      <c r="Q1060" s="41">
        <f t="shared" si="63"/>
        <v>2470.3423630000002</v>
      </c>
    </row>
    <row r="1061" spans="1:17">
      <c r="A1061" s="1" t="s">
        <v>4760</v>
      </c>
      <c r="B1061" s="1">
        <v>30715032</v>
      </c>
      <c r="C1061" s="3" t="s">
        <v>806</v>
      </c>
      <c r="D1061" s="4" t="s">
        <v>3674</v>
      </c>
      <c r="E1061" s="7"/>
      <c r="F1061" s="8">
        <f>VLOOKUP(D1061,'Parâmetro - Portes e Uco'!$A$8:$C$49,3,0)</f>
        <v>287.23149000000001</v>
      </c>
      <c r="G1061" s="36">
        <v>2</v>
      </c>
      <c r="H1061" s="8">
        <f>VLOOKUP(G1061,'Parâmetro - Portes e Uco'!$B$14:$E$41,4,0)</f>
        <v>203.1808</v>
      </c>
      <c r="I1061" s="9"/>
      <c r="J1061" s="16">
        <v>0</v>
      </c>
      <c r="K1061" s="16"/>
      <c r="L1061" s="17"/>
      <c r="M1061" s="2"/>
      <c r="N1061" s="8"/>
      <c r="O1061" s="15">
        <v>1</v>
      </c>
      <c r="P1061" s="8">
        <f>F1061*30%</f>
        <v>86.169447000000005</v>
      </c>
      <c r="Q1061" s="41">
        <f t="shared" si="63"/>
        <v>576.58173699999998</v>
      </c>
    </row>
    <row r="1062" spans="1:17">
      <c r="A1062" s="1" t="s">
        <v>4760</v>
      </c>
      <c r="B1062" s="1">
        <v>30715040</v>
      </c>
      <c r="C1062" s="3" t="s">
        <v>807</v>
      </c>
      <c r="D1062" s="4" t="s">
        <v>3677</v>
      </c>
      <c r="E1062" s="7"/>
      <c r="F1062" s="8">
        <f>VLOOKUP(D1062,'Parâmetro - Portes e Uco'!$A$8:$C$49,3,0)</f>
        <v>146.53493400000002</v>
      </c>
      <c r="G1062" s="36">
        <v>2</v>
      </c>
      <c r="H1062" s="8">
        <f>VLOOKUP(G1062,'Parâmetro - Portes e Uco'!$B$14:$E$41,4,0)</f>
        <v>203.1808</v>
      </c>
      <c r="I1062" s="9"/>
      <c r="J1062" s="16">
        <v>0</v>
      </c>
      <c r="K1062" s="16"/>
      <c r="L1062" s="17"/>
      <c r="M1062" s="2"/>
      <c r="N1062" s="8"/>
      <c r="O1062" s="15">
        <v>1</v>
      </c>
      <c r="P1062" s="8">
        <f>F1062*30%</f>
        <v>43.960480200000006</v>
      </c>
      <c r="Q1062" s="41">
        <f t="shared" si="63"/>
        <v>393.6762142</v>
      </c>
    </row>
    <row r="1063" spans="1:17">
      <c r="A1063" s="1" t="s">
        <v>4760</v>
      </c>
      <c r="B1063" s="1">
        <v>30715067</v>
      </c>
      <c r="C1063" s="3" t="s">
        <v>808</v>
      </c>
      <c r="D1063" s="4" t="s">
        <v>3696</v>
      </c>
      <c r="E1063" s="7"/>
      <c r="F1063" s="8">
        <f>VLOOKUP(D1063,'Parâmetro - Portes e Uco'!$A$8:$C$49,3,0)</f>
        <v>1010.6334419999999</v>
      </c>
      <c r="G1063" s="36">
        <v>6</v>
      </c>
      <c r="H1063" s="8">
        <f>VLOOKUP(G1063,'Parâmetro - Portes e Uco'!$B$14:$E$41,4,0)</f>
        <v>954.3922</v>
      </c>
      <c r="I1063" s="9"/>
      <c r="J1063" s="16">
        <v>0</v>
      </c>
      <c r="K1063" s="16"/>
      <c r="L1063" s="17"/>
      <c r="M1063" s="2"/>
      <c r="N1063" s="8"/>
      <c r="O1063" s="15">
        <v>2</v>
      </c>
      <c r="P1063" s="8">
        <f>(F1063*30%)+(F1063*20%)</f>
        <v>505.31672100000003</v>
      </c>
      <c r="Q1063" s="41">
        <f t="shared" si="63"/>
        <v>2470.3423630000002</v>
      </c>
    </row>
    <row r="1064" spans="1:17">
      <c r="A1064" s="1" t="s">
        <v>4760</v>
      </c>
      <c r="B1064" s="1">
        <v>30715075</v>
      </c>
      <c r="C1064" s="3" t="s">
        <v>809</v>
      </c>
      <c r="D1064" s="4" t="s">
        <v>3686</v>
      </c>
      <c r="E1064" s="7"/>
      <c r="F1064" s="8">
        <f>VLOOKUP(D1064,'Parâmetro - Portes e Uco'!$A$8:$C$49,3,0)</f>
        <v>639.47410800000011</v>
      </c>
      <c r="G1064" s="36">
        <v>3</v>
      </c>
      <c r="H1064" s="8">
        <f>VLOOKUP(G1064,'Parâmetro - Portes e Uco'!$B$14:$E$41,4,0)</f>
        <v>299.05779999999999</v>
      </c>
      <c r="I1064" s="9"/>
      <c r="J1064" s="16">
        <v>0</v>
      </c>
      <c r="K1064" s="16"/>
      <c r="L1064" s="17"/>
      <c r="M1064" s="2"/>
      <c r="N1064" s="8"/>
      <c r="O1064" s="15">
        <v>1</v>
      </c>
      <c r="P1064" s="8">
        <f>F1064*30%</f>
        <v>191.84223240000003</v>
      </c>
      <c r="Q1064" s="41">
        <f t="shared" si="63"/>
        <v>1130.3741404000002</v>
      </c>
    </row>
    <row r="1065" spans="1:17">
      <c r="A1065" s="1" t="s">
        <v>4760</v>
      </c>
      <c r="B1065" s="1">
        <v>30715083</v>
      </c>
      <c r="C1065" s="3" t="s">
        <v>810</v>
      </c>
      <c r="D1065" s="4" t="s">
        <v>3689</v>
      </c>
      <c r="E1065" s="7"/>
      <c r="F1065" s="8">
        <f>VLOOKUP(D1065,'Parâmetro - Portes e Uco'!$A$8:$C$49,3,0)</f>
        <v>332.147088</v>
      </c>
      <c r="G1065" s="36">
        <v>3</v>
      </c>
      <c r="H1065" s="8">
        <f>VLOOKUP(G1065,'Parâmetro - Portes e Uco'!$B$14:$E$41,4,0)</f>
        <v>299.05779999999999</v>
      </c>
      <c r="I1065" s="9"/>
      <c r="J1065" s="16">
        <v>0</v>
      </c>
      <c r="K1065" s="16"/>
      <c r="L1065" s="17"/>
      <c r="M1065" s="2"/>
      <c r="N1065" s="8"/>
      <c r="O1065" s="15">
        <v>1</v>
      </c>
      <c r="P1065" s="8">
        <f>F1065*30%</f>
        <v>99.64412639999999</v>
      </c>
      <c r="Q1065" s="41">
        <f t="shared" si="63"/>
        <v>730.84901439999999</v>
      </c>
    </row>
    <row r="1066" spans="1:17">
      <c r="A1066" s="1" t="s">
        <v>4760</v>
      </c>
      <c r="B1066" s="1">
        <v>30715091</v>
      </c>
      <c r="C1066" s="3" t="s">
        <v>811</v>
      </c>
      <c r="D1066" s="4" t="s">
        <v>3688</v>
      </c>
      <c r="E1066" s="7"/>
      <c r="F1066" s="8">
        <f>VLOOKUP(D1066,'Parâmetro - Portes e Uco'!$A$8:$C$49,3,0)</f>
        <v>868.77663600000005</v>
      </c>
      <c r="G1066" s="36">
        <v>5</v>
      </c>
      <c r="H1066" s="8">
        <f>VLOOKUP(G1066,'Parâmetro - Portes e Uco'!$B$14:$E$41,4,0)</f>
        <v>683.93320000000006</v>
      </c>
      <c r="I1066" s="9"/>
      <c r="J1066" s="16">
        <v>0</v>
      </c>
      <c r="K1066" s="16"/>
      <c r="L1066" s="17"/>
      <c r="M1066" s="2"/>
      <c r="N1066" s="8"/>
      <c r="O1066" s="15">
        <v>2</v>
      </c>
      <c r="P1066" s="8">
        <f>(F1066*30%)+(F1066*20%)</f>
        <v>434.38831800000003</v>
      </c>
      <c r="Q1066" s="41">
        <f t="shared" si="63"/>
        <v>1987.098154</v>
      </c>
    </row>
    <row r="1067" spans="1:17" ht="22.5">
      <c r="A1067" s="1" t="s">
        <v>4760</v>
      </c>
      <c r="B1067" s="1">
        <v>30715105</v>
      </c>
      <c r="C1067" s="3" t="s">
        <v>812</v>
      </c>
      <c r="D1067" s="4" t="s">
        <v>3698</v>
      </c>
      <c r="E1067" s="7"/>
      <c r="F1067" s="8">
        <f>VLOOKUP(D1067,'Parâmetro - Portes e Uco'!$A$8:$C$49,3,0)</f>
        <v>1186.7593919999999</v>
      </c>
      <c r="G1067" s="36">
        <v>6</v>
      </c>
      <c r="H1067" s="8">
        <f>VLOOKUP(G1067,'Parâmetro - Portes e Uco'!$B$14:$E$41,4,0)</f>
        <v>954.3922</v>
      </c>
      <c r="I1067" s="9"/>
      <c r="J1067" s="16">
        <v>0</v>
      </c>
      <c r="K1067" s="16"/>
      <c r="L1067" s="17"/>
      <c r="M1067" s="2"/>
      <c r="N1067" s="8"/>
      <c r="O1067" s="15">
        <v>2</v>
      </c>
      <c r="P1067" s="8">
        <f>(F1067*30%)+(F1067*20%)</f>
        <v>593.37969599999997</v>
      </c>
      <c r="Q1067" s="41">
        <f t="shared" si="63"/>
        <v>2734.5312880000001</v>
      </c>
    </row>
    <row r="1068" spans="1:17">
      <c r="A1068" s="1" t="s">
        <v>4760</v>
      </c>
      <c r="B1068" s="1">
        <v>30715113</v>
      </c>
      <c r="C1068" s="3" t="s">
        <v>813</v>
      </c>
      <c r="D1068" s="4" t="s">
        <v>3697</v>
      </c>
      <c r="E1068" s="7"/>
      <c r="F1068" s="8">
        <f>VLOOKUP(D1068,'Parâmetro - Portes e Uco'!$A$8:$C$49,3,0)</f>
        <v>932.61823200000003</v>
      </c>
      <c r="G1068" s="36">
        <v>5</v>
      </c>
      <c r="H1068" s="8">
        <f>VLOOKUP(G1068,'Parâmetro - Portes e Uco'!$B$14:$E$41,4,0)</f>
        <v>683.93320000000006</v>
      </c>
      <c r="I1068" s="9"/>
      <c r="J1068" s="16">
        <v>0</v>
      </c>
      <c r="K1068" s="16"/>
      <c r="L1068" s="17"/>
      <c r="M1068" s="2"/>
      <c r="N1068" s="8"/>
      <c r="O1068" s="15">
        <v>2</v>
      </c>
      <c r="P1068" s="8">
        <f>(F1068*30%)+(F1068*20%)</f>
        <v>466.30911600000002</v>
      </c>
      <c r="Q1068" s="41">
        <f t="shared" si="63"/>
        <v>2082.8605480000001</v>
      </c>
    </row>
    <row r="1069" spans="1:17">
      <c r="A1069" s="1" t="s">
        <v>4760</v>
      </c>
      <c r="B1069" s="1">
        <v>30715121</v>
      </c>
      <c r="C1069" s="3" t="s">
        <v>814</v>
      </c>
      <c r="D1069" s="4" t="s">
        <v>3681</v>
      </c>
      <c r="E1069" s="7"/>
      <c r="F1069" s="8">
        <f>VLOOKUP(D1069,'Parâmetro - Portes e Uco'!$A$8:$C$49,3,0)</f>
        <v>83.927844000000007</v>
      </c>
      <c r="G1069" s="36"/>
      <c r="H1069" s="15"/>
      <c r="I1069" s="9"/>
      <c r="J1069" s="16">
        <v>0</v>
      </c>
      <c r="K1069" s="16"/>
      <c r="L1069" s="17"/>
      <c r="M1069" s="2"/>
      <c r="N1069" s="8"/>
      <c r="O1069" s="15">
        <v>0</v>
      </c>
      <c r="P1069" s="15"/>
      <c r="Q1069" s="41">
        <f t="shared" si="63"/>
        <v>83.927844000000007</v>
      </c>
    </row>
    <row r="1070" spans="1:17">
      <c r="A1070" s="1" t="s">
        <v>4760</v>
      </c>
      <c r="B1070" s="1">
        <v>30715130</v>
      </c>
      <c r="C1070" s="3" t="s">
        <v>815</v>
      </c>
      <c r="D1070" s="4" t="s">
        <v>3671</v>
      </c>
      <c r="E1070" s="7"/>
      <c r="F1070" s="8">
        <f>VLOOKUP(D1070,'Parâmetro - Portes e Uco'!$A$8:$C$49,3,0)</f>
        <v>114.67910999999999</v>
      </c>
      <c r="G1070" s="36">
        <v>2</v>
      </c>
      <c r="H1070" s="8">
        <f>VLOOKUP(G1070,'Parâmetro - Portes e Uco'!$B$14:$E$41,4,0)</f>
        <v>203.1808</v>
      </c>
      <c r="I1070" s="9"/>
      <c r="J1070" s="16">
        <v>0</v>
      </c>
      <c r="K1070" s="16"/>
      <c r="L1070" s="17"/>
      <c r="M1070" s="2"/>
      <c r="N1070" s="8"/>
      <c r="O1070" s="15">
        <v>0</v>
      </c>
      <c r="P1070" s="15"/>
      <c r="Q1070" s="41">
        <f t="shared" si="63"/>
        <v>317.85991000000001</v>
      </c>
    </row>
    <row r="1071" spans="1:17">
      <c r="A1071" s="1" t="s">
        <v>4760</v>
      </c>
      <c r="B1071" s="1">
        <v>30715148</v>
      </c>
      <c r="C1071" s="3" t="s">
        <v>816</v>
      </c>
      <c r="D1071" s="4" t="s">
        <v>3685</v>
      </c>
      <c r="E1071" s="7"/>
      <c r="F1071" s="8">
        <f>VLOOKUP(D1071,'Parâmetro - Portes e Uco'!$A$8:$C$49,3,0)</f>
        <v>564.99534000000006</v>
      </c>
      <c r="G1071" s="36">
        <v>2</v>
      </c>
      <c r="H1071" s="8">
        <f>VLOOKUP(G1071,'Parâmetro - Portes e Uco'!$B$14:$E$41,4,0)</f>
        <v>203.1808</v>
      </c>
      <c r="I1071" s="9"/>
      <c r="J1071" s="16">
        <v>0</v>
      </c>
      <c r="K1071" s="16"/>
      <c r="L1071" s="17"/>
      <c r="M1071" s="2"/>
      <c r="N1071" s="8"/>
      <c r="O1071" s="15">
        <v>1</v>
      </c>
      <c r="P1071" s="8">
        <f>F1071*30%</f>
        <v>169.49860200000001</v>
      </c>
      <c r="Q1071" s="41">
        <f t="shared" si="63"/>
        <v>937.67474200000004</v>
      </c>
    </row>
    <row r="1072" spans="1:17" ht="22.5">
      <c r="A1072" s="1" t="s">
        <v>4760</v>
      </c>
      <c r="B1072" s="1">
        <v>30715156</v>
      </c>
      <c r="C1072" s="3" t="s">
        <v>817</v>
      </c>
      <c r="D1072" s="4" t="s">
        <v>3674</v>
      </c>
      <c r="E1072" s="7"/>
      <c r="F1072" s="8">
        <f>VLOOKUP(D1072,'Parâmetro - Portes e Uco'!$A$8:$C$49,3,0)</f>
        <v>287.23149000000001</v>
      </c>
      <c r="G1072" s="36">
        <v>2</v>
      </c>
      <c r="H1072" s="8">
        <f>VLOOKUP(G1072,'Parâmetro - Portes e Uco'!$B$14:$E$41,4,0)</f>
        <v>203.1808</v>
      </c>
      <c r="I1072" s="9"/>
      <c r="J1072" s="16">
        <v>0</v>
      </c>
      <c r="K1072" s="16"/>
      <c r="L1072" s="17"/>
      <c r="M1072" s="2"/>
      <c r="N1072" s="8"/>
      <c r="O1072" s="15">
        <v>1</v>
      </c>
      <c r="P1072" s="8">
        <f>F1072*30%</f>
        <v>86.169447000000005</v>
      </c>
      <c r="Q1072" s="41">
        <f t="shared" si="63"/>
        <v>576.58173699999998</v>
      </c>
    </row>
    <row r="1073" spans="1:17" ht="22.5">
      <c r="A1073" s="1" t="s">
        <v>4760</v>
      </c>
      <c r="B1073" s="1">
        <v>30715164</v>
      </c>
      <c r="C1073" s="3" t="s">
        <v>818</v>
      </c>
      <c r="D1073" s="4" t="s">
        <v>3687</v>
      </c>
      <c r="E1073" s="7"/>
      <c r="F1073" s="8">
        <f>VLOOKUP(D1073,'Parâmetro - Portes e Uco'!$A$8:$C$49,3,0)</f>
        <v>678.47707200000002</v>
      </c>
      <c r="G1073" s="36">
        <v>5</v>
      </c>
      <c r="H1073" s="8">
        <f>VLOOKUP(G1073,'Parâmetro - Portes e Uco'!$B$14:$E$41,4,0)</f>
        <v>683.93320000000006</v>
      </c>
      <c r="I1073" s="9"/>
      <c r="J1073" s="16">
        <v>0</v>
      </c>
      <c r="K1073" s="16"/>
      <c r="L1073" s="17"/>
      <c r="M1073" s="2"/>
      <c r="N1073" s="8"/>
      <c r="O1073" s="15">
        <v>2</v>
      </c>
      <c r="P1073" s="8">
        <f>(F1073*30%)+(F1073*20%)</f>
        <v>339.23853600000001</v>
      </c>
      <c r="Q1073" s="41">
        <f t="shared" si="63"/>
        <v>1701.6488080000001</v>
      </c>
    </row>
    <row r="1074" spans="1:17" ht="22.5">
      <c r="A1074" s="1" t="s">
        <v>4760</v>
      </c>
      <c r="B1074" s="1">
        <v>30715172</v>
      </c>
      <c r="C1074" s="3" t="s">
        <v>819</v>
      </c>
      <c r="D1074" s="4" t="s">
        <v>3691</v>
      </c>
      <c r="E1074" s="7"/>
      <c r="F1074" s="8">
        <f>VLOOKUP(D1074,'Parâmetro - Portes e Uco'!$A$8:$C$49,3,0)</f>
        <v>721.04432400000007</v>
      </c>
      <c r="G1074" s="36">
        <v>4</v>
      </c>
      <c r="H1074" s="8">
        <f>VLOOKUP(G1074,'Parâmetro - Portes e Uco'!$B$14:$E$41,4,0)</f>
        <v>442.14720000000005</v>
      </c>
      <c r="I1074" s="9"/>
      <c r="J1074" s="16">
        <v>0</v>
      </c>
      <c r="K1074" s="16"/>
      <c r="L1074" s="17"/>
      <c r="M1074" s="2"/>
      <c r="N1074" s="8"/>
      <c r="O1074" s="15">
        <v>2</v>
      </c>
      <c r="P1074" s="8">
        <f>(F1074*30%)+(F1074*20%)</f>
        <v>360.52216200000004</v>
      </c>
      <c r="Q1074" s="41">
        <f t="shared" si="63"/>
        <v>1523.7136860000001</v>
      </c>
    </row>
    <row r="1075" spans="1:17">
      <c r="A1075" s="1" t="s">
        <v>4760</v>
      </c>
      <c r="B1075" s="1">
        <v>30715180</v>
      </c>
      <c r="C1075" s="3" t="s">
        <v>821</v>
      </c>
      <c r="D1075" s="4" t="s">
        <v>3688</v>
      </c>
      <c r="E1075" s="7"/>
      <c r="F1075" s="8">
        <f>VLOOKUP(D1075,'Parâmetro - Portes e Uco'!$A$8:$C$49,3,0)</f>
        <v>868.77663600000005</v>
      </c>
      <c r="G1075" s="36">
        <v>5</v>
      </c>
      <c r="H1075" s="8">
        <f>VLOOKUP(G1075,'Parâmetro - Portes e Uco'!$B$14:$E$41,4,0)</f>
        <v>683.93320000000006</v>
      </c>
      <c r="I1075" s="9"/>
      <c r="J1075" s="16">
        <v>0</v>
      </c>
      <c r="K1075" s="16"/>
      <c r="L1075" s="17"/>
      <c r="M1075" s="2"/>
      <c r="N1075" s="8"/>
      <c r="O1075" s="15">
        <v>1</v>
      </c>
      <c r="P1075" s="8">
        <f>F1075*30%</f>
        <v>260.63299080000002</v>
      </c>
      <c r="Q1075" s="41">
        <f t="shared" si="63"/>
        <v>1813.3428268</v>
      </c>
    </row>
    <row r="1076" spans="1:17">
      <c r="A1076" s="1" t="s">
        <v>4760</v>
      </c>
      <c r="B1076" s="1">
        <v>30715199</v>
      </c>
      <c r="C1076" s="3" t="s">
        <v>822</v>
      </c>
      <c r="D1076" s="4" t="s">
        <v>3688</v>
      </c>
      <c r="E1076" s="7"/>
      <c r="F1076" s="8">
        <f>VLOOKUP(D1076,'Parâmetro - Portes e Uco'!$A$8:$C$49,3,0)</f>
        <v>868.77663600000005</v>
      </c>
      <c r="G1076" s="36">
        <v>5</v>
      </c>
      <c r="H1076" s="8">
        <f>VLOOKUP(G1076,'Parâmetro - Portes e Uco'!$B$14:$E$41,4,0)</f>
        <v>683.93320000000006</v>
      </c>
      <c r="I1076" s="9"/>
      <c r="J1076" s="16">
        <v>0</v>
      </c>
      <c r="K1076" s="16"/>
      <c r="L1076" s="17"/>
      <c r="M1076" s="2"/>
      <c r="N1076" s="8"/>
      <c r="O1076" s="15">
        <v>2</v>
      </c>
      <c r="P1076" s="8">
        <f>(F1076*30%)+(F1076*20%)</f>
        <v>434.38831800000003</v>
      </c>
      <c r="Q1076" s="41">
        <f t="shared" si="63"/>
        <v>1987.098154</v>
      </c>
    </row>
    <row r="1077" spans="1:17">
      <c r="A1077" s="1" t="s">
        <v>4758</v>
      </c>
      <c r="B1077" s="1">
        <v>30715202</v>
      </c>
      <c r="C1077" s="3" t="s">
        <v>3989</v>
      </c>
      <c r="D1077" s="4" t="s">
        <v>3707</v>
      </c>
      <c r="E1077" s="7">
        <v>0</v>
      </c>
      <c r="F1077" s="8">
        <f>VLOOKUP(D1077,'Parâmetro - Portes e Uco'!$A$8:$C$49,3,0)</f>
        <v>1479.8942339999999</v>
      </c>
      <c r="G1077" s="36">
        <v>7</v>
      </c>
      <c r="H1077" s="8">
        <f>VLOOKUP(G1077,'Parâmetro - Portes e Uco'!$B$14:$E$41,4,0)</f>
        <v>1357.8812</v>
      </c>
      <c r="I1077" s="9"/>
      <c r="J1077" s="16">
        <v>0</v>
      </c>
      <c r="K1077" s="16"/>
      <c r="L1077" s="17"/>
      <c r="M1077" s="2"/>
      <c r="N1077" s="8"/>
      <c r="O1077" s="15">
        <v>2</v>
      </c>
      <c r="P1077" s="8">
        <f>(F1077*30%)+(F1077*20%)</f>
        <v>739.94711699999993</v>
      </c>
      <c r="Q1077" s="41">
        <f t="shared" si="63"/>
        <v>3577.7225509999998</v>
      </c>
    </row>
    <row r="1078" spans="1:17">
      <c r="A1078" s="1" t="s">
        <v>4760</v>
      </c>
      <c r="B1078" s="1">
        <v>30715210</v>
      </c>
      <c r="C1078" s="3" t="s">
        <v>823</v>
      </c>
      <c r="D1078" s="4" t="s">
        <v>3686</v>
      </c>
      <c r="E1078" s="7"/>
      <c r="F1078" s="8">
        <f>VLOOKUP(D1078,'Parâmetro - Portes e Uco'!$A$8:$C$49,3,0)</f>
        <v>639.47410800000011</v>
      </c>
      <c r="G1078" s="36">
        <v>4</v>
      </c>
      <c r="H1078" s="8">
        <f>VLOOKUP(G1078,'Parâmetro - Portes e Uco'!$B$14:$E$41,4,0)</f>
        <v>442.14720000000005</v>
      </c>
      <c r="I1078" s="9"/>
      <c r="J1078" s="16">
        <v>0</v>
      </c>
      <c r="K1078" s="16"/>
      <c r="L1078" s="17"/>
      <c r="M1078" s="2"/>
      <c r="N1078" s="8"/>
      <c r="O1078" s="15">
        <v>2</v>
      </c>
      <c r="P1078" s="8">
        <f>(F1078*30%)+(F1078*20%)</f>
        <v>319.73705400000006</v>
      </c>
      <c r="Q1078" s="41">
        <f t="shared" si="63"/>
        <v>1401.3583620000004</v>
      </c>
    </row>
    <row r="1079" spans="1:17">
      <c r="A1079" s="1" t="s">
        <v>4760</v>
      </c>
      <c r="B1079" s="1">
        <v>30715229</v>
      </c>
      <c r="C1079" s="3" t="s">
        <v>824</v>
      </c>
      <c r="D1079" s="4" t="s">
        <v>3687</v>
      </c>
      <c r="E1079" s="7"/>
      <c r="F1079" s="8">
        <f>VLOOKUP(D1079,'Parâmetro - Portes e Uco'!$A$8:$C$49,3,0)</f>
        <v>678.47707200000002</v>
      </c>
      <c r="G1079" s="36">
        <v>5</v>
      </c>
      <c r="H1079" s="8">
        <f>VLOOKUP(G1079,'Parâmetro - Portes e Uco'!$B$14:$E$41,4,0)</f>
        <v>683.93320000000006</v>
      </c>
      <c r="I1079" s="9"/>
      <c r="J1079" s="16">
        <v>0</v>
      </c>
      <c r="K1079" s="16"/>
      <c r="L1079" s="17"/>
      <c r="M1079" s="2"/>
      <c r="N1079" s="8"/>
      <c r="O1079" s="15">
        <v>2</v>
      </c>
      <c r="P1079" s="8">
        <f>(F1079*30%)+(F1079*20%)</f>
        <v>339.23853600000001</v>
      </c>
      <c r="Q1079" s="41">
        <f t="shared" si="63"/>
        <v>1701.6488080000001</v>
      </c>
    </row>
    <row r="1080" spans="1:17">
      <c r="A1080" s="1" t="s">
        <v>4760</v>
      </c>
      <c r="B1080" s="1">
        <v>30715237</v>
      </c>
      <c r="C1080" s="3" t="s">
        <v>825</v>
      </c>
      <c r="D1080" s="4" t="s">
        <v>3677</v>
      </c>
      <c r="E1080" s="7"/>
      <c r="F1080" s="8">
        <f>VLOOKUP(D1080,'Parâmetro - Portes e Uco'!$A$8:$C$49,3,0)</f>
        <v>146.53493400000002</v>
      </c>
      <c r="G1080" s="36">
        <v>2</v>
      </c>
      <c r="H1080" s="8">
        <f>VLOOKUP(G1080,'Parâmetro - Portes e Uco'!$B$14:$E$41,4,0)</f>
        <v>203.1808</v>
      </c>
      <c r="I1080" s="9"/>
      <c r="J1080" s="16">
        <v>0</v>
      </c>
      <c r="K1080" s="16"/>
      <c r="L1080" s="17"/>
      <c r="M1080" s="2"/>
      <c r="N1080" s="8"/>
      <c r="O1080" s="15">
        <v>0</v>
      </c>
      <c r="P1080" s="15"/>
      <c r="Q1080" s="41">
        <f t="shared" si="63"/>
        <v>349.715734</v>
      </c>
    </row>
    <row r="1081" spans="1:17">
      <c r="A1081" s="1" t="s">
        <v>4760</v>
      </c>
      <c r="B1081" s="1">
        <v>30715245</v>
      </c>
      <c r="C1081" s="3" t="s">
        <v>826</v>
      </c>
      <c r="D1081" s="4" t="s">
        <v>3688</v>
      </c>
      <c r="E1081" s="7"/>
      <c r="F1081" s="8">
        <f>VLOOKUP(D1081,'Parâmetro - Portes e Uco'!$A$8:$C$49,3,0)</f>
        <v>868.77663600000005</v>
      </c>
      <c r="G1081" s="36">
        <v>6</v>
      </c>
      <c r="H1081" s="8">
        <f>VLOOKUP(G1081,'Parâmetro - Portes e Uco'!$B$14:$E$41,4,0)</f>
        <v>954.3922</v>
      </c>
      <c r="I1081" s="9"/>
      <c r="J1081" s="16">
        <v>0</v>
      </c>
      <c r="K1081" s="16"/>
      <c r="L1081" s="17"/>
      <c r="M1081" s="2"/>
      <c r="N1081" s="8"/>
      <c r="O1081" s="15">
        <v>2</v>
      </c>
      <c r="P1081" s="8">
        <f>(F1081*30%)+(F1081*20%)</f>
        <v>434.38831800000003</v>
      </c>
      <c r="Q1081" s="41">
        <f t="shared" si="63"/>
        <v>2257.5571540000001</v>
      </c>
    </row>
    <row r="1082" spans="1:17">
      <c r="A1082" s="1" t="s">
        <v>4760</v>
      </c>
      <c r="B1082" s="1">
        <v>30715253</v>
      </c>
      <c r="C1082" s="3" t="s">
        <v>827</v>
      </c>
      <c r="D1082" s="4" t="s">
        <v>3670</v>
      </c>
      <c r="E1082" s="7"/>
      <c r="F1082" s="8">
        <f>VLOOKUP(D1082,'Parâmetro - Portes e Uco'!$A$8:$C$49,3,0)</f>
        <v>70.914480000000012</v>
      </c>
      <c r="G1082" s="36">
        <v>2</v>
      </c>
      <c r="H1082" s="8">
        <f>VLOOKUP(G1082,'Parâmetro - Portes e Uco'!$B$14:$E$41,4,0)</f>
        <v>203.1808</v>
      </c>
      <c r="I1082" s="9"/>
      <c r="J1082" s="16">
        <v>0</v>
      </c>
      <c r="K1082" s="16"/>
      <c r="L1082" s="17"/>
      <c r="M1082" s="2"/>
      <c r="N1082" s="8"/>
      <c r="O1082" s="15">
        <v>0</v>
      </c>
      <c r="P1082" s="15"/>
      <c r="Q1082" s="41">
        <f t="shared" si="63"/>
        <v>274.09528</v>
      </c>
    </row>
    <row r="1083" spans="1:17">
      <c r="A1083" s="1" t="s">
        <v>4760</v>
      </c>
      <c r="B1083" s="1">
        <v>30715261</v>
      </c>
      <c r="C1083" s="3" t="s">
        <v>828</v>
      </c>
      <c r="D1083" s="4" t="s">
        <v>3686</v>
      </c>
      <c r="E1083" s="7"/>
      <c r="F1083" s="8">
        <f>VLOOKUP(D1083,'Parâmetro - Portes e Uco'!$A$8:$C$49,3,0)</f>
        <v>639.47410800000011</v>
      </c>
      <c r="G1083" s="36">
        <v>4</v>
      </c>
      <c r="H1083" s="8">
        <f>VLOOKUP(G1083,'Parâmetro - Portes e Uco'!$B$14:$E$41,4,0)</f>
        <v>442.14720000000005</v>
      </c>
      <c r="I1083" s="9"/>
      <c r="J1083" s="16">
        <v>0</v>
      </c>
      <c r="K1083" s="16"/>
      <c r="L1083" s="17"/>
      <c r="M1083" s="2"/>
      <c r="N1083" s="8"/>
      <c r="O1083" s="15">
        <v>2</v>
      </c>
      <c r="P1083" s="8">
        <f>(F1083*30%)+(F1083*20%)</f>
        <v>319.73705400000006</v>
      </c>
      <c r="Q1083" s="41">
        <f t="shared" si="63"/>
        <v>1401.3583620000004</v>
      </c>
    </row>
    <row r="1084" spans="1:17">
      <c r="A1084" s="1" t="s">
        <v>4760</v>
      </c>
      <c r="B1084" s="1">
        <v>30715270</v>
      </c>
      <c r="C1084" s="3" t="s">
        <v>829</v>
      </c>
      <c r="D1084" s="4" t="s">
        <v>3695</v>
      </c>
      <c r="E1084" s="7"/>
      <c r="F1084" s="8">
        <f>VLOOKUP(D1084,'Parâmetro - Portes e Uco'!$A$8:$C$49,3,0)</f>
        <v>609.92950200000007</v>
      </c>
      <c r="G1084" s="36">
        <v>3</v>
      </c>
      <c r="H1084" s="8">
        <f>VLOOKUP(G1084,'Parâmetro - Portes e Uco'!$B$14:$E$41,4,0)</f>
        <v>299.05779999999999</v>
      </c>
      <c r="I1084" s="9"/>
      <c r="J1084" s="16">
        <v>0</v>
      </c>
      <c r="K1084" s="16"/>
      <c r="L1084" s="17"/>
      <c r="M1084" s="2"/>
      <c r="N1084" s="8"/>
      <c r="O1084" s="15">
        <v>1</v>
      </c>
      <c r="P1084" s="8">
        <f>F1084*30%</f>
        <v>182.97885060000002</v>
      </c>
      <c r="Q1084" s="41">
        <f t="shared" si="63"/>
        <v>1091.9661526</v>
      </c>
    </row>
    <row r="1085" spans="1:17">
      <c r="A1085" s="1" t="s">
        <v>4760</v>
      </c>
      <c r="B1085" s="1">
        <v>30715288</v>
      </c>
      <c r="C1085" s="3" t="s">
        <v>830</v>
      </c>
      <c r="D1085" s="4" t="s">
        <v>3696</v>
      </c>
      <c r="E1085" s="7"/>
      <c r="F1085" s="8">
        <f>VLOOKUP(D1085,'Parâmetro - Portes e Uco'!$A$8:$C$49,3,0)</f>
        <v>1010.6334419999999</v>
      </c>
      <c r="G1085" s="36">
        <v>6</v>
      </c>
      <c r="H1085" s="8">
        <f>VLOOKUP(G1085,'Parâmetro - Portes e Uco'!$B$14:$E$41,4,0)</f>
        <v>954.3922</v>
      </c>
      <c r="I1085" s="9"/>
      <c r="J1085" s="16">
        <v>0</v>
      </c>
      <c r="K1085" s="16"/>
      <c r="L1085" s="17"/>
      <c r="M1085" s="2"/>
      <c r="N1085" s="8"/>
      <c r="O1085" s="15">
        <v>2</v>
      </c>
      <c r="P1085" s="8">
        <f>(F1085*30%)+(F1085*20%)</f>
        <v>505.31672100000003</v>
      </c>
      <c r="Q1085" s="41">
        <f t="shared" si="63"/>
        <v>2470.3423630000002</v>
      </c>
    </row>
    <row r="1086" spans="1:17">
      <c r="A1086" s="1" t="s">
        <v>4760</v>
      </c>
      <c r="B1086" s="1">
        <v>30715296</v>
      </c>
      <c r="C1086" s="3" t="s">
        <v>831</v>
      </c>
      <c r="D1086" s="4" t="s">
        <v>3686</v>
      </c>
      <c r="E1086" s="7"/>
      <c r="F1086" s="8">
        <f>VLOOKUP(D1086,'Parâmetro - Portes e Uco'!$A$8:$C$49,3,0)</f>
        <v>639.47410800000011</v>
      </c>
      <c r="G1086" s="36">
        <v>2</v>
      </c>
      <c r="H1086" s="8">
        <f>VLOOKUP(G1086,'Parâmetro - Portes e Uco'!$B$14:$E$41,4,0)</f>
        <v>203.1808</v>
      </c>
      <c r="I1086" s="9"/>
      <c r="J1086" s="16">
        <v>0</v>
      </c>
      <c r="K1086" s="16"/>
      <c r="L1086" s="17"/>
      <c r="M1086" s="2"/>
      <c r="N1086" s="8"/>
      <c r="O1086" s="15">
        <v>1</v>
      </c>
      <c r="P1086" s="8">
        <f>F1086*30%</f>
        <v>191.84223240000003</v>
      </c>
      <c r="Q1086" s="41">
        <f t="shared" si="63"/>
        <v>1034.4971404</v>
      </c>
    </row>
    <row r="1087" spans="1:17">
      <c r="A1087" s="1" t="s">
        <v>4760</v>
      </c>
      <c r="B1087" s="1">
        <v>30715300</v>
      </c>
      <c r="C1087" s="3" t="s">
        <v>832</v>
      </c>
      <c r="D1087" s="4" t="s">
        <v>3704</v>
      </c>
      <c r="E1087" s="7"/>
      <c r="F1087" s="8">
        <f>VLOOKUP(D1087,'Parâmetro - Portes e Uco'!$A$8:$C$49,3,0)</f>
        <v>1301.410656</v>
      </c>
      <c r="G1087" s="36">
        <v>7</v>
      </c>
      <c r="H1087" s="8">
        <f>VLOOKUP(G1087,'Parâmetro - Portes e Uco'!$B$14:$E$41,4,0)</f>
        <v>1357.8812</v>
      </c>
      <c r="I1087" s="9"/>
      <c r="J1087" s="16">
        <v>0</v>
      </c>
      <c r="K1087" s="16"/>
      <c r="L1087" s="17"/>
      <c r="M1087" s="2"/>
      <c r="N1087" s="8"/>
      <c r="O1087" s="15">
        <v>2</v>
      </c>
      <c r="P1087" s="8">
        <f>(F1087*30%)+(F1087*20%)</f>
        <v>650.70532800000001</v>
      </c>
      <c r="Q1087" s="41">
        <f t="shared" si="63"/>
        <v>3309.9971839999998</v>
      </c>
    </row>
    <row r="1088" spans="1:17">
      <c r="A1088" s="1" t="s">
        <v>4760</v>
      </c>
      <c r="B1088" s="1">
        <v>30715318</v>
      </c>
      <c r="C1088" s="3" t="s">
        <v>833</v>
      </c>
      <c r="D1088" s="4" t="s">
        <v>3704</v>
      </c>
      <c r="E1088" s="7"/>
      <c r="F1088" s="8">
        <f>VLOOKUP(D1088,'Parâmetro - Portes e Uco'!$A$8:$C$49,3,0)</f>
        <v>1301.410656</v>
      </c>
      <c r="G1088" s="36">
        <v>6</v>
      </c>
      <c r="H1088" s="8">
        <f>VLOOKUP(G1088,'Parâmetro - Portes e Uco'!$B$14:$E$41,4,0)</f>
        <v>954.3922</v>
      </c>
      <c r="I1088" s="9"/>
      <c r="J1088" s="16">
        <v>0</v>
      </c>
      <c r="K1088" s="16"/>
      <c r="L1088" s="17"/>
      <c r="M1088" s="2"/>
      <c r="N1088" s="8"/>
      <c r="O1088" s="15">
        <v>2</v>
      </c>
      <c r="P1088" s="8">
        <f>(F1088*30%)+(F1088*20%)</f>
        <v>650.70532800000001</v>
      </c>
      <c r="Q1088" s="41">
        <f t="shared" si="63"/>
        <v>2906.5081840000003</v>
      </c>
    </row>
    <row r="1089" spans="1:17" ht="22.5">
      <c r="A1089" s="1" t="s">
        <v>4760</v>
      </c>
      <c r="B1089" s="1">
        <v>30715326</v>
      </c>
      <c r="C1089" s="3" t="s">
        <v>834</v>
      </c>
      <c r="D1089" s="4" t="s">
        <v>3696</v>
      </c>
      <c r="E1089" s="7"/>
      <c r="F1089" s="8">
        <f>VLOOKUP(D1089,'Parâmetro - Portes e Uco'!$A$8:$C$49,3,0)</f>
        <v>1010.6334419999999</v>
      </c>
      <c r="G1089" s="36">
        <v>6</v>
      </c>
      <c r="H1089" s="8">
        <f>VLOOKUP(G1089,'Parâmetro - Portes e Uco'!$B$14:$E$41,4,0)</f>
        <v>954.3922</v>
      </c>
      <c r="I1089" s="9"/>
      <c r="J1089" s="16">
        <v>0</v>
      </c>
      <c r="K1089" s="16"/>
      <c r="L1089" s="17"/>
      <c r="M1089" s="2"/>
      <c r="N1089" s="8"/>
      <c r="O1089" s="15">
        <v>2</v>
      </c>
      <c r="P1089" s="8">
        <f>(F1089*30%)+(F1089*20%)</f>
        <v>505.31672100000003</v>
      </c>
      <c r="Q1089" s="41">
        <f t="shared" si="63"/>
        <v>2470.3423630000002</v>
      </c>
    </row>
    <row r="1090" spans="1:17">
      <c r="A1090" s="1" t="s">
        <v>4760</v>
      </c>
      <c r="B1090" s="1">
        <v>30715334</v>
      </c>
      <c r="C1090" s="3" t="s">
        <v>835</v>
      </c>
      <c r="D1090" s="4" t="s">
        <v>3696</v>
      </c>
      <c r="E1090" s="7"/>
      <c r="F1090" s="8">
        <f>VLOOKUP(D1090,'Parâmetro - Portes e Uco'!$A$8:$C$49,3,0)</f>
        <v>1010.6334419999999</v>
      </c>
      <c r="G1090" s="36">
        <v>5</v>
      </c>
      <c r="H1090" s="8">
        <f>VLOOKUP(G1090,'Parâmetro - Portes e Uco'!$B$14:$E$41,4,0)</f>
        <v>683.93320000000006</v>
      </c>
      <c r="I1090" s="9"/>
      <c r="J1090" s="16">
        <v>0</v>
      </c>
      <c r="K1090" s="16"/>
      <c r="L1090" s="17"/>
      <c r="M1090" s="2"/>
      <c r="N1090" s="8"/>
      <c r="O1090" s="15">
        <v>2</v>
      </c>
      <c r="P1090" s="8">
        <f>(F1090*30%)+(F1090*20%)</f>
        <v>505.31672100000003</v>
      </c>
      <c r="Q1090" s="41">
        <f t="shared" si="63"/>
        <v>2199.8833629999999</v>
      </c>
    </row>
    <row r="1091" spans="1:17" ht="22.5">
      <c r="A1091" s="1" t="s">
        <v>4760</v>
      </c>
      <c r="B1091" s="1">
        <v>30715342</v>
      </c>
      <c r="C1091" s="3" t="s">
        <v>836</v>
      </c>
      <c r="D1091" s="4" t="s">
        <v>3673</v>
      </c>
      <c r="E1091" s="7"/>
      <c r="F1091" s="8">
        <f>VLOOKUP(D1091,'Parâmetro - Portes e Uco'!$A$8:$C$49,3,0)</f>
        <v>167.84640600000003</v>
      </c>
      <c r="G1091" s="36"/>
      <c r="H1091" s="15"/>
      <c r="I1091" s="9"/>
      <c r="J1091" s="16">
        <v>0</v>
      </c>
      <c r="K1091" s="16"/>
      <c r="L1091" s="17"/>
      <c r="M1091" s="2"/>
      <c r="N1091" s="8"/>
      <c r="O1091" s="15">
        <v>0</v>
      </c>
      <c r="P1091" s="15"/>
      <c r="Q1091" s="41">
        <f t="shared" si="63"/>
        <v>167.84640600000003</v>
      </c>
    </row>
    <row r="1092" spans="1:17" ht="33.75">
      <c r="A1092" s="1" t="s">
        <v>4760</v>
      </c>
      <c r="B1092" s="1">
        <v>30715350</v>
      </c>
      <c r="C1092" s="3" t="s">
        <v>837</v>
      </c>
      <c r="D1092" s="4" t="s">
        <v>3708</v>
      </c>
      <c r="E1092" s="7"/>
      <c r="F1092" s="8">
        <f>VLOOKUP(D1092,'Parâmetro - Portes e Uco'!$A$8:$C$49,3,0)</f>
        <v>2353.4139720000003</v>
      </c>
      <c r="G1092" s="36">
        <v>7</v>
      </c>
      <c r="H1092" s="8">
        <f>VLOOKUP(G1092,'Parâmetro - Portes e Uco'!$B$14:$E$41,4,0)</f>
        <v>1357.8812</v>
      </c>
      <c r="I1092" s="9"/>
      <c r="J1092" s="16">
        <v>0</v>
      </c>
      <c r="K1092" s="16"/>
      <c r="L1092" s="17"/>
      <c r="M1092" s="2"/>
      <c r="N1092" s="8"/>
      <c r="O1092" s="15">
        <v>2</v>
      </c>
      <c r="P1092" s="8">
        <f>(F1092*30%)+(F1092*20%)</f>
        <v>1176.7069860000001</v>
      </c>
      <c r="Q1092" s="41">
        <f t="shared" si="63"/>
        <v>4888.0021580000002</v>
      </c>
    </row>
    <row r="1093" spans="1:17" ht="22.5">
      <c r="A1093" s="1" t="s">
        <v>4760</v>
      </c>
      <c r="B1093" s="1">
        <v>30715369</v>
      </c>
      <c r="C1093" s="3" t="s">
        <v>838</v>
      </c>
      <c r="D1093" s="4" t="s">
        <v>3688</v>
      </c>
      <c r="E1093" s="7"/>
      <c r="F1093" s="8">
        <f>VLOOKUP(D1093,'Parâmetro - Portes e Uco'!$A$8:$C$49,3,0)</f>
        <v>868.77663600000005</v>
      </c>
      <c r="G1093" s="36">
        <v>6</v>
      </c>
      <c r="H1093" s="8">
        <f>VLOOKUP(G1093,'Parâmetro - Portes e Uco'!$B$14:$E$41,4,0)</f>
        <v>954.3922</v>
      </c>
      <c r="I1093" s="9"/>
      <c r="J1093" s="16">
        <v>0</v>
      </c>
      <c r="K1093" s="16"/>
      <c r="L1093" s="17"/>
      <c r="M1093" s="2"/>
      <c r="N1093" s="8"/>
      <c r="O1093" s="15">
        <v>2</v>
      </c>
      <c r="P1093" s="8">
        <f>(F1093*30%)+(F1093*20%)</f>
        <v>434.38831800000003</v>
      </c>
      <c r="Q1093" s="41">
        <f t="shared" si="63"/>
        <v>2257.5571540000001</v>
      </c>
    </row>
    <row r="1094" spans="1:17" ht="22.5">
      <c r="A1094" s="1" t="s">
        <v>4760</v>
      </c>
      <c r="B1094" s="1">
        <v>30715385</v>
      </c>
      <c r="C1094" s="3" t="s">
        <v>839</v>
      </c>
      <c r="D1094" s="4" t="s">
        <v>3696</v>
      </c>
      <c r="E1094" s="7"/>
      <c r="F1094" s="8">
        <f>VLOOKUP(D1094,'Parâmetro - Portes e Uco'!$A$8:$C$49,3,0)</f>
        <v>1010.6334419999999</v>
      </c>
      <c r="G1094" s="36">
        <v>5</v>
      </c>
      <c r="H1094" s="8">
        <f>VLOOKUP(G1094,'Parâmetro - Portes e Uco'!$B$14:$E$41,4,0)</f>
        <v>683.93320000000006</v>
      </c>
      <c r="I1094" s="9"/>
      <c r="J1094" s="16">
        <v>0</v>
      </c>
      <c r="K1094" s="16"/>
      <c r="L1094" s="17"/>
      <c r="M1094" s="2"/>
      <c r="N1094" s="8"/>
      <c r="O1094" s="15">
        <v>2</v>
      </c>
      <c r="P1094" s="8">
        <f>(F1094*30%)+(F1094*20%)</f>
        <v>505.31672100000003</v>
      </c>
      <c r="Q1094" s="41">
        <f t="shared" si="63"/>
        <v>2199.8833629999999</v>
      </c>
    </row>
    <row r="1095" spans="1:17">
      <c r="A1095" s="1" t="s">
        <v>4760</v>
      </c>
      <c r="B1095" s="1">
        <v>30715393</v>
      </c>
      <c r="C1095" s="3" t="s">
        <v>820</v>
      </c>
      <c r="D1095" s="4" t="s">
        <v>3700</v>
      </c>
      <c r="E1095" s="7"/>
      <c r="F1095" s="8">
        <f>VLOOKUP(D1095,'Parâmetro - Portes e Uco'!$A$8:$C$49,3,0)</f>
        <v>1121.7389820000001</v>
      </c>
      <c r="G1095" s="36">
        <v>5</v>
      </c>
      <c r="H1095" s="8">
        <f>VLOOKUP(G1095,'Parâmetro - Portes e Uco'!$B$14:$E$41,4,0)</f>
        <v>683.93320000000006</v>
      </c>
      <c r="I1095" s="9"/>
      <c r="J1095" s="16">
        <v>0</v>
      </c>
      <c r="K1095" s="16"/>
      <c r="L1095" s="17"/>
      <c r="M1095" s="2"/>
      <c r="N1095" s="8"/>
      <c r="O1095" s="15">
        <v>2</v>
      </c>
      <c r="P1095" s="8">
        <f>(F1095*30%)+(F1095*20%)</f>
        <v>560.86949100000004</v>
      </c>
      <c r="Q1095" s="41">
        <f t="shared" si="63"/>
        <v>2366.5416730000002</v>
      </c>
    </row>
    <row r="1096" spans="1:17">
      <c r="A1096" s="3"/>
      <c r="B1096" s="135">
        <v>30715997</v>
      </c>
      <c r="C1096" s="263" t="s">
        <v>3750</v>
      </c>
      <c r="D1096" s="264"/>
      <c r="E1096" s="264"/>
      <c r="F1096" s="264"/>
      <c r="G1096" s="264"/>
      <c r="H1096" s="264"/>
      <c r="I1096" s="264"/>
      <c r="J1096" s="264"/>
      <c r="K1096" s="264"/>
      <c r="L1096" s="264"/>
      <c r="M1096" s="266"/>
      <c r="N1096" s="264"/>
      <c r="O1096" s="264"/>
      <c r="P1096" s="264"/>
      <c r="Q1096" s="265"/>
    </row>
    <row r="1097" spans="1:17">
      <c r="A1097" s="3"/>
      <c r="B1097" s="259" t="s">
        <v>3820</v>
      </c>
      <c r="C1097" s="260"/>
      <c r="D1097" s="260"/>
      <c r="E1097" s="260"/>
      <c r="F1097" s="260"/>
      <c r="G1097" s="260"/>
      <c r="H1097" s="260"/>
      <c r="I1097" s="260"/>
      <c r="J1097" s="260"/>
      <c r="K1097" s="260"/>
      <c r="L1097" s="260"/>
      <c r="M1097" s="261"/>
      <c r="N1097" s="260"/>
      <c r="O1097" s="260"/>
      <c r="P1097" s="260"/>
      <c r="Q1097" s="262"/>
    </row>
    <row r="1098" spans="1:17">
      <c r="A1098" s="3"/>
      <c r="B1098" s="259" t="s">
        <v>4208</v>
      </c>
      <c r="C1098" s="260"/>
      <c r="D1098" s="260"/>
      <c r="E1098" s="260"/>
      <c r="F1098" s="260"/>
      <c r="G1098" s="260"/>
      <c r="H1098" s="260"/>
      <c r="I1098" s="260"/>
      <c r="J1098" s="260"/>
      <c r="K1098" s="260"/>
      <c r="L1098" s="260"/>
      <c r="M1098" s="261"/>
      <c r="N1098" s="260"/>
      <c r="O1098" s="260"/>
      <c r="P1098" s="260"/>
      <c r="Q1098" s="262"/>
    </row>
    <row r="1099" spans="1:17">
      <c r="A1099" s="3"/>
      <c r="B1099" s="135">
        <v>30717000</v>
      </c>
      <c r="C1099" s="263" t="s">
        <v>3821</v>
      </c>
      <c r="D1099" s="264"/>
      <c r="E1099" s="264"/>
      <c r="F1099" s="264"/>
      <c r="G1099" s="264"/>
      <c r="H1099" s="264"/>
      <c r="I1099" s="264"/>
      <c r="J1099" s="264"/>
      <c r="K1099" s="264"/>
      <c r="L1099" s="264"/>
      <c r="M1099" s="266"/>
      <c r="N1099" s="264"/>
      <c r="O1099" s="264"/>
      <c r="P1099" s="264"/>
      <c r="Q1099" s="265"/>
    </row>
    <row r="1100" spans="1:17">
      <c r="A1100" s="1" t="s">
        <v>4760</v>
      </c>
      <c r="B1100" s="1">
        <v>30717019</v>
      </c>
      <c r="C1100" s="3" t="s">
        <v>840</v>
      </c>
      <c r="D1100" s="4" t="s">
        <v>3686</v>
      </c>
      <c r="E1100" s="7"/>
      <c r="F1100" s="8">
        <f>VLOOKUP(D1100,'Parâmetro - Portes e Uco'!$A$8:$C$49,3,0)</f>
        <v>639.47410800000011</v>
      </c>
      <c r="G1100" s="36">
        <v>4</v>
      </c>
      <c r="H1100" s="8">
        <f>VLOOKUP(G1100,'Parâmetro - Portes e Uco'!$B$14:$E$41,4,0)</f>
        <v>442.14720000000005</v>
      </c>
      <c r="I1100" s="9"/>
      <c r="J1100" s="16">
        <v>0</v>
      </c>
      <c r="K1100" s="16"/>
      <c r="L1100" s="17"/>
      <c r="M1100" s="2"/>
      <c r="N1100" s="8"/>
      <c r="O1100" s="15">
        <v>2</v>
      </c>
      <c r="P1100" s="8">
        <f>(F1100*30%)+(F1100*20%)</f>
        <v>319.73705400000006</v>
      </c>
      <c r="Q1100" s="41">
        <f t="shared" ref="Q1100:Q1115" si="64">F1100+H1100+K1100+N1100+P1100</f>
        <v>1401.3583620000004</v>
      </c>
    </row>
    <row r="1101" spans="1:17" ht="22.5">
      <c r="A1101" s="1" t="s">
        <v>4760</v>
      </c>
      <c r="B1101" s="1">
        <v>30717027</v>
      </c>
      <c r="C1101" s="3" t="s">
        <v>841</v>
      </c>
      <c r="D1101" s="4" t="s">
        <v>3697</v>
      </c>
      <c r="E1101" s="7"/>
      <c r="F1101" s="8">
        <f>VLOOKUP(D1101,'Parâmetro - Portes e Uco'!$A$8:$C$49,3,0)</f>
        <v>932.61823200000003</v>
      </c>
      <c r="G1101" s="36">
        <v>5</v>
      </c>
      <c r="H1101" s="8">
        <f>VLOOKUP(G1101,'Parâmetro - Portes e Uco'!$B$14:$E$41,4,0)</f>
        <v>683.93320000000006</v>
      </c>
      <c r="I1101" s="9"/>
      <c r="J1101" s="16">
        <v>0</v>
      </c>
      <c r="K1101" s="16"/>
      <c r="L1101" s="17"/>
      <c r="M1101" s="2"/>
      <c r="N1101" s="8"/>
      <c r="O1101" s="15">
        <v>2</v>
      </c>
      <c r="P1101" s="8">
        <f>(F1101*30%)+(F1101*20%)</f>
        <v>466.30911600000002</v>
      </c>
      <c r="Q1101" s="41">
        <f t="shared" si="64"/>
        <v>2082.8605480000001</v>
      </c>
    </row>
    <row r="1102" spans="1:17">
      <c r="A1102" s="1" t="s">
        <v>4760</v>
      </c>
      <c r="B1102" s="1">
        <v>30717035</v>
      </c>
      <c r="C1102" s="3" t="s">
        <v>842</v>
      </c>
      <c r="D1102" s="4" t="s">
        <v>3689</v>
      </c>
      <c r="E1102" s="7"/>
      <c r="F1102" s="8">
        <f>VLOOKUP(D1102,'Parâmetro - Portes e Uco'!$A$8:$C$49,3,0)</f>
        <v>332.147088</v>
      </c>
      <c r="G1102" s="36">
        <v>2</v>
      </c>
      <c r="H1102" s="8">
        <f>VLOOKUP(G1102,'Parâmetro - Portes e Uco'!$B$14:$E$41,4,0)</f>
        <v>203.1808</v>
      </c>
      <c r="I1102" s="9"/>
      <c r="J1102" s="16">
        <v>0</v>
      </c>
      <c r="K1102" s="16"/>
      <c r="L1102" s="17"/>
      <c r="M1102" s="2"/>
      <c r="N1102" s="8"/>
      <c r="O1102" s="15">
        <v>1</v>
      </c>
      <c r="P1102" s="8">
        <f>F1102*30%</f>
        <v>99.64412639999999</v>
      </c>
      <c r="Q1102" s="41">
        <f t="shared" si="64"/>
        <v>634.97201440000003</v>
      </c>
    </row>
    <row r="1103" spans="1:17">
      <c r="A1103" s="1" t="s">
        <v>4760</v>
      </c>
      <c r="B1103" s="1">
        <v>30717043</v>
      </c>
      <c r="C1103" s="3" t="s">
        <v>843</v>
      </c>
      <c r="D1103" s="4" t="s">
        <v>3673</v>
      </c>
      <c r="E1103" s="7"/>
      <c r="F1103" s="8">
        <f>VLOOKUP(D1103,'Parâmetro - Portes e Uco'!$A$8:$C$49,3,0)</f>
        <v>167.84640600000003</v>
      </c>
      <c r="G1103" s="36">
        <v>1</v>
      </c>
      <c r="H1103" s="8">
        <f>VLOOKUP(G1103,'Parâmetro - Portes e Uco'!$B$14:$E$41,4,0)</f>
        <v>138.81760000000003</v>
      </c>
      <c r="I1103" s="9"/>
      <c r="J1103" s="16">
        <v>0</v>
      </c>
      <c r="K1103" s="16"/>
      <c r="L1103" s="17"/>
      <c r="M1103" s="2"/>
      <c r="N1103" s="8"/>
      <c r="O1103" s="15">
        <v>1</v>
      </c>
      <c r="P1103" s="8">
        <f>F1103*30%</f>
        <v>50.353921800000009</v>
      </c>
      <c r="Q1103" s="41">
        <f t="shared" si="64"/>
        <v>357.01792780000011</v>
      </c>
    </row>
    <row r="1104" spans="1:17">
      <c r="A1104" s="1" t="s">
        <v>4760</v>
      </c>
      <c r="B1104" s="1">
        <v>30717051</v>
      </c>
      <c r="C1104" s="3" t="s">
        <v>844</v>
      </c>
      <c r="D1104" s="4" t="s">
        <v>3695</v>
      </c>
      <c r="E1104" s="7"/>
      <c r="F1104" s="8">
        <f>VLOOKUP(D1104,'Parâmetro - Portes e Uco'!$A$8:$C$49,3,0)</f>
        <v>609.92950200000007</v>
      </c>
      <c r="G1104" s="36">
        <v>5</v>
      </c>
      <c r="H1104" s="8">
        <f>VLOOKUP(G1104,'Parâmetro - Portes e Uco'!$B$14:$E$41,4,0)</f>
        <v>683.93320000000006</v>
      </c>
      <c r="I1104" s="9"/>
      <c r="J1104" s="16">
        <v>0</v>
      </c>
      <c r="K1104" s="16"/>
      <c r="L1104" s="17"/>
      <c r="M1104" s="2"/>
      <c r="N1104" s="8"/>
      <c r="O1104" s="15">
        <v>2</v>
      </c>
      <c r="P1104" s="8">
        <f>(F1104*30%)+(F1104*20%)</f>
        <v>304.96475100000004</v>
      </c>
      <c r="Q1104" s="41">
        <f t="shared" si="64"/>
        <v>1598.8274530000001</v>
      </c>
    </row>
    <row r="1105" spans="1:17" ht="22.5">
      <c r="A1105" s="1" t="s">
        <v>4760</v>
      </c>
      <c r="B1105" s="1">
        <v>30717060</v>
      </c>
      <c r="C1105" s="3" t="s">
        <v>845</v>
      </c>
      <c r="D1105" s="4" t="s">
        <v>3691</v>
      </c>
      <c r="E1105" s="7"/>
      <c r="F1105" s="8">
        <f>VLOOKUP(D1105,'Parâmetro - Portes e Uco'!$A$8:$C$49,3,0)</f>
        <v>721.04432400000007</v>
      </c>
      <c r="G1105" s="36">
        <v>4</v>
      </c>
      <c r="H1105" s="8">
        <f>VLOOKUP(G1105,'Parâmetro - Portes e Uco'!$B$14:$E$41,4,0)</f>
        <v>442.14720000000005</v>
      </c>
      <c r="I1105" s="9"/>
      <c r="J1105" s="16">
        <v>0</v>
      </c>
      <c r="K1105" s="16"/>
      <c r="L1105" s="17"/>
      <c r="M1105" s="2"/>
      <c r="N1105" s="8"/>
      <c r="O1105" s="15">
        <v>2</v>
      </c>
      <c r="P1105" s="8">
        <f>(F1105*30%)+(F1105*20%)</f>
        <v>360.52216200000004</v>
      </c>
      <c r="Q1105" s="41">
        <f t="shared" si="64"/>
        <v>1523.7136860000001</v>
      </c>
    </row>
    <row r="1106" spans="1:17">
      <c r="A1106" s="1" t="s">
        <v>4760</v>
      </c>
      <c r="B1106" s="1">
        <v>30717078</v>
      </c>
      <c r="C1106" s="3" t="s">
        <v>846</v>
      </c>
      <c r="D1106" s="4" t="s">
        <v>3682</v>
      </c>
      <c r="E1106" s="7"/>
      <c r="F1106" s="8">
        <f>VLOOKUP(D1106,'Parâmetro - Portes e Uco'!$A$8:$C$49,3,0)</f>
        <v>431.44592399999999</v>
      </c>
      <c r="G1106" s="36">
        <v>2</v>
      </c>
      <c r="H1106" s="8">
        <f>VLOOKUP(G1106,'Parâmetro - Portes e Uco'!$B$14:$E$41,4,0)</f>
        <v>203.1808</v>
      </c>
      <c r="I1106" s="9"/>
      <c r="J1106" s="16">
        <v>0</v>
      </c>
      <c r="K1106" s="16"/>
      <c r="L1106" s="17"/>
      <c r="M1106" s="2"/>
      <c r="N1106" s="8"/>
      <c r="O1106" s="15">
        <v>1</v>
      </c>
      <c r="P1106" s="8">
        <f>F1106*30%</f>
        <v>129.43377719999998</v>
      </c>
      <c r="Q1106" s="41">
        <f t="shared" si="64"/>
        <v>764.06050119999998</v>
      </c>
    </row>
    <row r="1107" spans="1:17">
      <c r="A1107" s="1" t="s">
        <v>4760</v>
      </c>
      <c r="B1107" s="1">
        <v>30717086</v>
      </c>
      <c r="C1107" s="3" t="s">
        <v>847</v>
      </c>
      <c r="D1107" s="4" t="s">
        <v>3670</v>
      </c>
      <c r="E1107" s="7"/>
      <c r="F1107" s="8">
        <f>VLOOKUP(D1107,'Parâmetro - Portes e Uco'!$A$8:$C$49,3,0)</f>
        <v>70.914480000000012</v>
      </c>
      <c r="G1107" s="36"/>
      <c r="H1107" s="15"/>
      <c r="I1107" s="9"/>
      <c r="J1107" s="16">
        <v>0</v>
      </c>
      <c r="K1107" s="16"/>
      <c r="L1107" s="17"/>
      <c r="M1107" s="2"/>
      <c r="N1107" s="8"/>
      <c r="O1107" s="15">
        <v>0</v>
      </c>
      <c r="P1107" s="15"/>
      <c r="Q1107" s="41">
        <f t="shared" si="64"/>
        <v>70.914480000000012</v>
      </c>
    </row>
    <row r="1108" spans="1:17" ht="22.5">
      <c r="A1108" s="1" t="s">
        <v>4760</v>
      </c>
      <c r="B1108" s="1">
        <v>30717094</v>
      </c>
      <c r="C1108" s="3" t="s">
        <v>848</v>
      </c>
      <c r="D1108" s="4" t="s">
        <v>3671</v>
      </c>
      <c r="E1108" s="7"/>
      <c r="F1108" s="8">
        <f>VLOOKUP(D1108,'Parâmetro - Portes e Uco'!$A$8:$C$49,3,0)</f>
        <v>114.67910999999999</v>
      </c>
      <c r="G1108" s="36">
        <v>2</v>
      </c>
      <c r="H1108" s="8">
        <f>VLOOKUP(G1108,'Parâmetro - Portes e Uco'!$B$14:$E$41,4,0)</f>
        <v>203.1808</v>
      </c>
      <c r="I1108" s="9"/>
      <c r="J1108" s="16">
        <v>0</v>
      </c>
      <c r="K1108" s="16"/>
      <c r="L1108" s="17"/>
      <c r="M1108" s="2"/>
      <c r="N1108" s="8"/>
      <c r="O1108" s="15">
        <v>1</v>
      </c>
      <c r="P1108" s="8">
        <f>F1108*30%</f>
        <v>34.403732999999995</v>
      </c>
      <c r="Q1108" s="41">
        <f t="shared" si="64"/>
        <v>352.263643</v>
      </c>
    </row>
    <row r="1109" spans="1:17" ht="22.5">
      <c r="A1109" s="1" t="s">
        <v>4760</v>
      </c>
      <c r="B1109" s="1">
        <v>30717108</v>
      </c>
      <c r="C1109" s="3" t="s">
        <v>849</v>
      </c>
      <c r="D1109" s="4" t="s">
        <v>3685</v>
      </c>
      <c r="E1109" s="7"/>
      <c r="F1109" s="8">
        <f>VLOOKUP(D1109,'Parâmetro - Portes e Uco'!$A$8:$C$49,3,0)</f>
        <v>564.99534000000006</v>
      </c>
      <c r="G1109" s="36">
        <v>3</v>
      </c>
      <c r="H1109" s="8">
        <f>VLOOKUP(G1109,'Parâmetro - Portes e Uco'!$B$14:$E$41,4,0)</f>
        <v>299.05779999999999</v>
      </c>
      <c r="I1109" s="9"/>
      <c r="J1109" s="16">
        <v>0</v>
      </c>
      <c r="K1109" s="16"/>
      <c r="L1109" s="17"/>
      <c r="M1109" s="2"/>
      <c r="N1109" s="8"/>
      <c r="O1109" s="15">
        <v>2</v>
      </c>
      <c r="P1109" s="8">
        <f>(F1109*30%)+(F1109*20%)</f>
        <v>282.49767000000003</v>
      </c>
      <c r="Q1109" s="41">
        <f t="shared" si="64"/>
        <v>1146.55081</v>
      </c>
    </row>
    <row r="1110" spans="1:17" ht="22.5">
      <c r="A1110" s="1" t="s">
        <v>4760</v>
      </c>
      <c r="B1110" s="1">
        <v>30717116</v>
      </c>
      <c r="C1110" s="3" t="s">
        <v>850</v>
      </c>
      <c r="D1110" s="4" t="s">
        <v>3687</v>
      </c>
      <c r="E1110" s="7"/>
      <c r="F1110" s="8">
        <f>VLOOKUP(D1110,'Parâmetro - Portes e Uco'!$A$8:$C$49,3,0)</f>
        <v>678.47707200000002</v>
      </c>
      <c r="G1110" s="36">
        <v>3</v>
      </c>
      <c r="H1110" s="8">
        <f>VLOOKUP(G1110,'Parâmetro - Portes e Uco'!$B$14:$E$41,4,0)</f>
        <v>299.05779999999999</v>
      </c>
      <c r="I1110" s="9"/>
      <c r="J1110" s="16">
        <v>0</v>
      </c>
      <c r="K1110" s="16"/>
      <c r="L1110" s="17"/>
      <c r="M1110" s="2"/>
      <c r="N1110" s="8"/>
      <c r="O1110" s="15">
        <v>2</v>
      </c>
      <c r="P1110" s="8">
        <f>(F1110*30%)+(F1110*20%)</f>
        <v>339.23853600000001</v>
      </c>
      <c r="Q1110" s="41">
        <f t="shared" si="64"/>
        <v>1316.773408</v>
      </c>
    </row>
    <row r="1111" spans="1:17" ht="22.5">
      <c r="A1111" s="1" t="s">
        <v>4760</v>
      </c>
      <c r="B1111" s="1">
        <v>30717124</v>
      </c>
      <c r="C1111" s="3" t="s">
        <v>851</v>
      </c>
      <c r="D1111" s="4" t="s">
        <v>3703</v>
      </c>
      <c r="E1111" s="7"/>
      <c r="F1111" s="8">
        <f>VLOOKUP(D1111,'Parâmetro - Portes e Uco'!$A$8:$C$49,3,0)</f>
        <v>399.525126</v>
      </c>
      <c r="G1111" s="36">
        <v>3</v>
      </c>
      <c r="H1111" s="8">
        <f>VLOOKUP(G1111,'Parâmetro - Portes e Uco'!$B$14:$E$41,4,0)</f>
        <v>299.05779999999999</v>
      </c>
      <c r="I1111" s="9"/>
      <c r="J1111" s="16">
        <v>0</v>
      </c>
      <c r="K1111" s="16"/>
      <c r="L1111" s="17"/>
      <c r="M1111" s="2"/>
      <c r="N1111" s="8"/>
      <c r="O1111" s="15">
        <v>2</v>
      </c>
      <c r="P1111" s="8">
        <f>(F1111*30%)+(F1111*20%)</f>
        <v>199.762563</v>
      </c>
      <c r="Q1111" s="41">
        <f t="shared" si="64"/>
        <v>898.34548900000004</v>
      </c>
    </row>
    <row r="1112" spans="1:17" ht="22.5">
      <c r="A1112" s="1" t="s">
        <v>4760</v>
      </c>
      <c r="B1112" s="1">
        <v>30717132</v>
      </c>
      <c r="C1112" s="3" t="s">
        <v>852</v>
      </c>
      <c r="D1112" s="4" t="s">
        <v>3687</v>
      </c>
      <c r="E1112" s="7"/>
      <c r="F1112" s="8">
        <f>VLOOKUP(D1112,'Parâmetro - Portes e Uco'!$A$8:$C$49,3,0)</f>
        <v>678.47707200000002</v>
      </c>
      <c r="G1112" s="36">
        <v>4</v>
      </c>
      <c r="H1112" s="8">
        <f>VLOOKUP(G1112,'Parâmetro - Portes e Uco'!$B$14:$E$41,4,0)</f>
        <v>442.14720000000005</v>
      </c>
      <c r="I1112" s="9"/>
      <c r="J1112" s="16">
        <v>0</v>
      </c>
      <c r="K1112" s="16"/>
      <c r="L1112" s="17"/>
      <c r="M1112" s="2"/>
      <c r="N1112" s="8"/>
      <c r="O1112" s="15">
        <v>2</v>
      </c>
      <c r="P1112" s="8">
        <f>(F1112*30%)+(F1112*20%)</f>
        <v>339.23853600000001</v>
      </c>
      <c r="Q1112" s="41">
        <f t="shared" si="64"/>
        <v>1459.8628080000001</v>
      </c>
    </row>
    <row r="1113" spans="1:17" ht="22.5">
      <c r="A1113" s="1" t="s">
        <v>4760</v>
      </c>
      <c r="B1113" s="1">
        <v>30717140</v>
      </c>
      <c r="C1113" s="3" t="s">
        <v>853</v>
      </c>
      <c r="D1113" s="4" t="s">
        <v>3695</v>
      </c>
      <c r="E1113" s="7"/>
      <c r="F1113" s="8">
        <f>VLOOKUP(D1113,'Parâmetro - Portes e Uco'!$A$8:$C$49,3,0)</f>
        <v>609.92950200000007</v>
      </c>
      <c r="G1113" s="36">
        <v>2</v>
      </c>
      <c r="H1113" s="8">
        <f>VLOOKUP(G1113,'Parâmetro - Portes e Uco'!$B$14:$E$41,4,0)</f>
        <v>203.1808</v>
      </c>
      <c r="I1113" s="9"/>
      <c r="J1113" s="16">
        <v>0</v>
      </c>
      <c r="K1113" s="16"/>
      <c r="L1113" s="17"/>
      <c r="M1113" s="2"/>
      <c r="N1113" s="8"/>
      <c r="O1113" s="15">
        <v>1</v>
      </c>
      <c r="P1113" s="8">
        <f>F1113*30%</f>
        <v>182.97885060000002</v>
      </c>
      <c r="Q1113" s="41">
        <f t="shared" si="64"/>
        <v>996.08915260000003</v>
      </c>
    </row>
    <row r="1114" spans="1:17">
      <c r="A1114" s="1" t="s">
        <v>4760</v>
      </c>
      <c r="B1114" s="1">
        <v>30717159</v>
      </c>
      <c r="C1114" s="3" t="s">
        <v>854</v>
      </c>
      <c r="D1114" s="4" t="s">
        <v>3698</v>
      </c>
      <c r="E1114" s="7"/>
      <c r="F1114" s="8">
        <f>VLOOKUP(D1114,'Parâmetro - Portes e Uco'!$A$8:$C$49,3,0)</f>
        <v>1186.7593919999999</v>
      </c>
      <c r="G1114" s="36">
        <v>5</v>
      </c>
      <c r="H1114" s="8">
        <f>VLOOKUP(G1114,'Parâmetro - Portes e Uco'!$B$14:$E$41,4,0)</f>
        <v>683.93320000000006</v>
      </c>
      <c r="I1114" s="9"/>
      <c r="J1114" s="16">
        <v>0</v>
      </c>
      <c r="K1114" s="16"/>
      <c r="L1114" s="17"/>
      <c r="M1114" s="2"/>
      <c r="N1114" s="8"/>
      <c r="O1114" s="15">
        <v>2</v>
      </c>
      <c r="P1114" s="8">
        <f>(F1114*30%)+(F1114*20%)</f>
        <v>593.37969599999997</v>
      </c>
      <c r="Q1114" s="41">
        <f t="shared" si="64"/>
        <v>2464.0722879999998</v>
      </c>
    </row>
    <row r="1115" spans="1:17" ht="22.5">
      <c r="A1115" s="1" t="s">
        <v>4760</v>
      </c>
      <c r="B1115" s="1">
        <v>30717167</v>
      </c>
      <c r="C1115" s="3" t="s">
        <v>855</v>
      </c>
      <c r="D1115" s="4" t="s">
        <v>3685</v>
      </c>
      <c r="E1115" s="7"/>
      <c r="F1115" s="8">
        <f>VLOOKUP(D1115,'Parâmetro - Portes e Uco'!$A$8:$C$49,3,0)</f>
        <v>564.99534000000006</v>
      </c>
      <c r="G1115" s="36">
        <v>3</v>
      </c>
      <c r="H1115" s="8">
        <f>VLOOKUP(G1115,'Parâmetro - Portes e Uco'!$B$14:$E$41,4,0)</f>
        <v>299.05779999999999</v>
      </c>
      <c r="I1115" s="9"/>
      <c r="J1115" s="16">
        <v>0</v>
      </c>
      <c r="K1115" s="16"/>
      <c r="L1115" s="17"/>
      <c r="M1115" s="2"/>
      <c r="N1115" s="8"/>
      <c r="O1115" s="15">
        <v>1</v>
      </c>
      <c r="P1115" s="8">
        <f>F1115*30%</f>
        <v>169.49860200000001</v>
      </c>
      <c r="Q1115" s="41">
        <f t="shared" si="64"/>
        <v>1033.5517420000001</v>
      </c>
    </row>
    <row r="1116" spans="1:17">
      <c r="A1116" s="3"/>
      <c r="B1116" s="135">
        <v>30718007</v>
      </c>
      <c r="C1116" s="263" t="s">
        <v>3822</v>
      </c>
      <c r="D1116" s="264"/>
      <c r="E1116" s="264"/>
      <c r="F1116" s="264"/>
      <c r="G1116" s="264"/>
      <c r="H1116" s="264"/>
      <c r="I1116" s="264"/>
      <c r="J1116" s="264"/>
      <c r="K1116" s="264"/>
      <c r="L1116" s="264"/>
      <c r="M1116" s="266"/>
      <c r="N1116" s="264"/>
      <c r="O1116" s="264"/>
      <c r="P1116" s="264"/>
      <c r="Q1116" s="265"/>
    </row>
    <row r="1117" spans="1:17">
      <c r="A1117" s="1" t="s">
        <v>4760</v>
      </c>
      <c r="B1117" s="1">
        <v>30718015</v>
      </c>
      <c r="C1117" s="3" t="s">
        <v>856</v>
      </c>
      <c r="D1117" s="4" t="s">
        <v>3695</v>
      </c>
      <c r="E1117" s="7"/>
      <c r="F1117" s="8">
        <f>VLOOKUP(D1117,'Parâmetro - Portes e Uco'!$A$8:$C$49,3,0)</f>
        <v>609.92950200000007</v>
      </c>
      <c r="G1117" s="36">
        <v>3</v>
      </c>
      <c r="H1117" s="8">
        <f>VLOOKUP(G1117,'Parâmetro - Portes e Uco'!$B$14:$E$41,4,0)</f>
        <v>299.05779999999999</v>
      </c>
      <c r="I1117" s="9"/>
      <c r="J1117" s="16">
        <v>0</v>
      </c>
      <c r="K1117" s="16"/>
      <c r="L1117" s="17"/>
      <c r="M1117" s="2"/>
      <c r="N1117" s="8"/>
      <c r="O1117" s="15">
        <v>1</v>
      </c>
      <c r="P1117" s="8">
        <f>F1117*30%</f>
        <v>182.97885060000002</v>
      </c>
      <c r="Q1117" s="41">
        <f t="shared" ref="Q1117:Q1125" si="65">F1117+H1117+K1117+N1117+P1117</f>
        <v>1091.9661526</v>
      </c>
    </row>
    <row r="1118" spans="1:17">
      <c r="A1118" s="1" t="s">
        <v>4760</v>
      </c>
      <c r="B1118" s="1">
        <v>30718023</v>
      </c>
      <c r="C1118" s="3" t="s">
        <v>857</v>
      </c>
      <c r="D1118" s="4" t="s">
        <v>3674</v>
      </c>
      <c r="E1118" s="7"/>
      <c r="F1118" s="8">
        <f>VLOOKUP(D1118,'Parâmetro - Portes e Uco'!$A$8:$C$49,3,0)</f>
        <v>287.23149000000001</v>
      </c>
      <c r="G1118" s="36">
        <v>1</v>
      </c>
      <c r="H1118" s="8">
        <f>VLOOKUP(G1118,'Parâmetro - Portes e Uco'!$B$14:$E$41,4,0)</f>
        <v>138.81760000000003</v>
      </c>
      <c r="I1118" s="9"/>
      <c r="J1118" s="16">
        <v>0</v>
      </c>
      <c r="K1118" s="16"/>
      <c r="L1118" s="17"/>
      <c r="M1118" s="2"/>
      <c r="N1118" s="8"/>
      <c r="O1118" s="15">
        <v>1</v>
      </c>
      <c r="P1118" s="8">
        <f>F1118*30%</f>
        <v>86.169447000000005</v>
      </c>
      <c r="Q1118" s="41">
        <f t="shared" si="65"/>
        <v>512.21853700000008</v>
      </c>
    </row>
    <row r="1119" spans="1:17" ht="22.5">
      <c r="A1119" s="1" t="s">
        <v>4760</v>
      </c>
      <c r="B1119" s="1">
        <v>30718031</v>
      </c>
      <c r="C1119" s="3" t="s">
        <v>858</v>
      </c>
      <c r="D1119" s="4" t="s">
        <v>3686</v>
      </c>
      <c r="E1119" s="7"/>
      <c r="F1119" s="8">
        <f>VLOOKUP(D1119,'Parâmetro - Portes e Uco'!$A$8:$C$49,3,0)</f>
        <v>639.47410800000011</v>
      </c>
      <c r="G1119" s="36">
        <v>4</v>
      </c>
      <c r="H1119" s="8">
        <f>VLOOKUP(G1119,'Parâmetro - Portes e Uco'!$B$14:$E$41,4,0)</f>
        <v>442.14720000000005</v>
      </c>
      <c r="I1119" s="9"/>
      <c r="J1119" s="16">
        <v>0</v>
      </c>
      <c r="K1119" s="16"/>
      <c r="L1119" s="17"/>
      <c r="M1119" s="2"/>
      <c r="N1119" s="8"/>
      <c r="O1119" s="15">
        <v>2</v>
      </c>
      <c r="P1119" s="8">
        <f>(F1119*30%)+(F1119*20%)</f>
        <v>319.73705400000006</v>
      </c>
      <c r="Q1119" s="41">
        <f t="shared" si="65"/>
        <v>1401.3583620000004</v>
      </c>
    </row>
    <row r="1120" spans="1:17" ht="22.5">
      <c r="A1120" s="1" t="s">
        <v>4760</v>
      </c>
      <c r="B1120" s="1">
        <v>30718040</v>
      </c>
      <c r="C1120" s="3" t="s">
        <v>859</v>
      </c>
      <c r="D1120" s="4" t="s">
        <v>3677</v>
      </c>
      <c r="E1120" s="7"/>
      <c r="F1120" s="8">
        <f>VLOOKUP(D1120,'Parâmetro - Portes e Uco'!$A$8:$C$49,3,0)</f>
        <v>146.53493400000002</v>
      </c>
      <c r="G1120" s="36">
        <v>2</v>
      </c>
      <c r="H1120" s="8">
        <f>VLOOKUP(G1120,'Parâmetro - Portes e Uco'!$B$14:$E$41,4,0)</f>
        <v>203.1808</v>
      </c>
      <c r="I1120" s="9"/>
      <c r="J1120" s="16">
        <v>0</v>
      </c>
      <c r="K1120" s="16"/>
      <c r="L1120" s="17"/>
      <c r="M1120" s="2"/>
      <c r="N1120" s="8"/>
      <c r="O1120" s="15">
        <v>1</v>
      </c>
      <c r="P1120" s="8">
        <f>F1120*30%</f>
        <v>43.960480200000006</v>
      </c>
      <c r="Q1120" s="41">
        <f t="shared" si="65"/>
        <v>393.6762142</v>
      </c>
    </row>
    <row r="1121" spans="1:17" ht="22.5">
      <c r="A1121" s="1" t="s">
        <v>4760</v>
      </c>
      <c r="B1121" s="1">
        <v>30718058</v>
      </c>
      <c r="C1121" s="3" t="s">
        <v>860</v>
      </c>
      <c r="D1121" s="4" t="s">
        <v>3687</v>
      </c>
      <c r="E1121" s="7"/>
      <c r="F1121" s="8">
        <f>VLOOKUP(D1121,'Parâmetro - Portes e Uco'!$A$8:$C$49,3,0)</f>
        <v>678.47707200000002</v>
      </c>
      <c r="G1121" s="36">
        <v>4</v>
      </c>
      <c r="H1121" s="8">
        <f>VLOOKUP(G1121,'Parâmetro - Portes e Uco'!$B$14:$E$41,4,0)</f>
        <v>442.14720000000005</v>
      </c>
      <c r="I1121" s="9"/>
      <c r="J1121" s="16">
        <v>0</v>
      </c>
      <c r="K1121" s="16"/>
      <c r="L1121" s="17"/>
      <c r="M1121" s="2"/>
      <c r="N1121" s="8"/>
      <c r="O1121" s="15">
        <v>1</v>
      </c>
      <c r="P1121" s="8">
        <f>F1121*30%</f>
        <v>203.54312160000001</v>
      </c>
      <c r="Q1121" s="41">
        <f t="shared" si="65"/>
        <v>1324.1673936</v>
      </c>
    </row>
    <row r="1122" spans="1:17">
      <c r="A1122" s="1" t="s">
        <v>4760</v>
      </c>
      <c r="B1122" s="1">
        <v>30718066</v>
      </c>
      <c r="C1122" s="3" t="s">
        <v>861</v>
      </c>
      <c r="D1122" s="4" t="s">
        <v>3670</v>
      </c>
      <c r="E1122" s="7"/>
      <c r="F1122" s="8">
        <f>VLOOKUP(D1122,'Parâmetro - Portes e Uco'!$A$8:$C$49,3,0)</f>
        <v>70.914480000000012</v>
      </c>
      <c r="G1122" s="36"/>
      <c r="H1122" s="15"/>
      <c r="I1122" s="9"/>
      <c r="J1122" s="16">
        <v>0</v>
      </c>
      <c r="K1122" s="16"/>
      <c r="L1122" s="17"/>
      <c r="M1122" s="2"/>
      <c r="N1122" s="8"/>
      <c r="O1122" s="15">
        <v>0</v>
      </c>
      <c r="P1122" s="15"/>
      <c r="Q1122" s="41">
        <f t="shared" si="65"/>
        <v>70.914480000000012</v>
      </c>
    </row>
    <row r="1123" spans="1:17" ht="22.5">
      <c r="A1123" s="1" t="s">
        <v>4760</v>
      </c>
      <c r="B1123" s="1">
        <v>30718074</v>
      </c>
      <c r="C1123" s="3" t="s">
        <v>862</v>
      </c>
      <c r="D1123" s="4" t="s">
        <v>3682</v>
      </c>
      <c r="E1123" s="7"/>
      <c r="F1123" s="8">
        <f>VLOOKUP(D1123,'Parâmetro - Portes e Uco'!$A$8:$C$49,3,0)</f>
        <v>431.44592399999999</v>
      </c>
      <c r="G1123" s="36">
        <v>4</v>
      </c>
      <c r="H1123" s="8">
        <f>VLOOKUP(G1123,'Parâmetro - Portes e Uco'!$B$14:$E$41,4,0)</f>
        <v>442.14720000000005</v>
      </c>
      <c r="I1123" s="9"/>
      <c r="J1123" s="16">
        <v>0</v>
      </c>
      <c r="K1123" s="16"/>
      <c r="L1123" s="17"/>
      <c r="M1123" s="2"/>
      <c r="N1123" s="8"/>
      <c r="O1123" s="15">
        <v>2</v>
      </c>
      <c r="P1123" s="8">
        <f>(F1123*30%)+(F1123*20%)</f>
        <v>215.722962</v>
      </c>
      <c r="Q1123" s="41">
        <f t="shared" si="65"/>
        <v>1089.316086</v>
      </c>
    </row>
    <row r="1124" spans="1:17">
      <c r="A1124" s="1" t="s">
        <v>4760</v>
      </c>
      <c r="B1124" s="1">
        <v>30718082</v>
      </c>
      <c r="C1124" s="3" t="s">
        <v>863</v>
      </c>
      <c r="D1124" s="4" t="s">
        <v>3695</v>
      </c>
      <c r="E1124" s="7"/>
      <c r="F1124" s="8">
        <f>VLOOKUP(D1124,'Parâmetro - Portes e Uco'!$A$8:$C$49,3,0)</f>
        <v>609.92950200000007</v>
      </c>
      <c r="G1124" s="36">
        <v>3</v>
      </c>
      <c r="H1124" s="8">
        <f>VLOOKUP(G1124,'Parâmetro - Portes e Uco'!$B$14:$E$41,4,0)</f>
        <v>299.05779999999999</v>
      </c>
      <c r="I1124" s="9"/>
      <c r="J1124" s="16">
        <v>0</v>
      </c>
      <c r="K1124" s="16"/>
      <c r="L1124" s="17"/>
      <c r="M1124" s="2"/>
      <c r="N1124" s="8"/>
      <c r="O1124" s="15">
        <v>1</v>
      </c>
      <c r="P1124" s="8">
        <f>F1124*30%</f>
        <v>182.97885060000002</v>
      </c>
      <c r="Q1124" s="41">
        <f t="shared" si="65"/>
        <v>1091.9661526</v>
      </c>
    </row>
    <row r="1125" spans="1:17" ht="22.5">
      <c r="A1125" s="1" t="s">
        <v>4760</v>
      </c>
      <c r="B1125" s="1">
        <v>30718090</v>
      </c>
      <c r="C1125" s="3" t="s">
        <v>864</v>
      </c>
      <c r="D1125" s="4" t="s">
        <v>3691</v>
      </c>
      <c r="E1125" s="7"/>
      <c r="F1125" s="8">
        <f>VLOOKUP(D1125,'Parâmetro - Portes e Uco'!$A$8:$C$49,3,0)</f>
        <v>721.04432400000007</v>
      </c>
      <c r="G1125" s="36">
        <v>4</v>
      </c>
      <c r="H1125" s="8">
        <f>VLOOKUP(G1125,'Parâmetro - Portes e Uco'!$B$14:$E$41,4,0)</f>
        <v>442.14720000000005</v>
      </c>
      <c r="I1125" s="9"/>
      <c r="J1125" s="16">
        <v>0</v>
      </c>
      <c r="K1125" s="16"/>
      <c r="L1125" s="17"/>
      <c r="M1125" s="2"/>
      <c r="N1125" s="8"/>
      <c r="O1125" s="15">
        <v>2</v>
      </c>
      <c r="P1125" s="8">
        <f>(F1125*30%)+(F1125*20%)</f>
        <v>360.52216200000004</v>
      </c>
      <c r="Q1125" s="41">
        <f t="shared" si="65"/>
        <v>1523.7136860000001</v>
      </c>
    </row>
    <row r="1126" spans="1:17">
      <c r="A1126" s="3"/>
      <c r="B1126" s="135">
        <v>30719003</v>
      </c>
      <c r="C1126" s="263" t="s">
        <v>3823</v>
      </c>
      <c r="D1126" s="264"/>
      <c r="E1126" s="264"/>
      <c r="F1126" s="264"/>
      <c r="G1126" s="264"/>
      <c r="H1126" s="264"/>
      <c r="I1126" s="264"/>
      <c r="J1126" s="264"/>
      <c r="K1126" s="264"/>
      <c r="L1126" s="264"/>
      <c r="M1126" s="266"/>
      <c r="N1126" s="264"/>
      <c r="O1126" s="264"/>
      <c r="P1126" s="264"/>
      <c r="Q1126" s="265"/>
    </row>
    <row r="1127" spans="1:17">
      <c r="A1127" s="1" t="s">
        <v>4760</v>
      </c>
      <c r="B1127" s="1">
        <v>30719011</v>
      </c>
      <c r="C1127" s="3" t="s">
        <v>865</v>
      </c>
      <c r="D1127" s="4" t="s">
        <v>3686</v>
      </c>
      <c r="E1127" s="7"/>
      <c r="F1127" s="8">
        <f>VLOOKUP(D1127,'Parâmetro - Portes e Uco'!$A$8:$C$49,3,0)</f>
        <v>639.47410800000011</v>
      </c>
      <c r="G1127" s="36">
        <v>4</v>
      </c>
      <c r="H1127" s="8">
        <f>VLOOKUP(G1127,'Parâmetro - Portes e Uco'!$B$14:$E$41,4,0)</f>
        <v>442.14720000000005</v>
      </c>
      <c r="I1127" s="9"/>
      <c r="J1127" s="16">
        <v>0</v>
      </c>
      <c r="K1127" s="16"/>
      <c r="L1127" s="17"/>
      <c r="M1127" s="2"/>
      <c r="N1127" s="8"/>
      <c r="O1127" s="15">
        <v>1</v>
      </c>
      <c r="P1127" s="8">
        <f>F1127*30%</f>
        <v>191.84223240000003</v>
      </c>
      <c r="Q1127" s="41">
        <f t="shared" ref="Q1127:Q1139" si="66">F1127+H1127+K1127+N1127+P1127</f>
        <v>1273.4635404000003</v>
      </c>
    </row>
    <row r="1128" spans="1:17">
      <c r="A1128" s="1" t="s">
        <v>4760</v>
      </c>
      <c r="B1128" s="1">
        <v>30719020</v>
      </c>
      <c r="C1128" s="3" t="s">
        <v>867</v>
      </c>
      <c r="D1128" s="4" t="s">
        <v>3686</v>
      </c>
      <c r="E1128" s="7"/>
      <c r="F1128" s="8">
        <f>VLOOKUP(D1128,'Parâmetro - Portes e Uco'!$A$8:$C$49,3,0)</f>
        <v>639.47410800000011</v>
      </c>
      <c r="G1128" s="36">
        <v>5</v>
      </c>
      <c r="H1128" s="8">
        <f>VLOOKUP(G1128,'Parâmetro - Portes e Uco'!$B$14:$E$41,4,0)</f>
        <v>683.93320000000006</v>
      </c>
      <c r="I1128" s="9"/>
      <c r="J1128" s="16">
        <v>0</v>
      </c>
      <c r="K1128" s="16"/>
      <c r="L1128" s="17"/>
      <c r="M1128" s="2"/>
      <c r="N1128" s="8"/>
      <c r="O1128" s="15">
        <v>2</v>
      </c>
      <c r="P1128" s="8">
        <f>(F1128*30%)+(F1128*20%)</f>
        <v>319.73705400000006</v>
      </c>
      <c r="Q1128" s="41">
        <f t="shared" si="66"/>
        <v>1643.1443620000005</v>
      </c>
    </row>
    <row r="1129" spans="1:17">
      <c r="A1129" s="1" t="s">
        <v>4760</v>
      </c>
      <c r="B1129" s="1">
        <v>30719038</v>
      </c>
      <c r="C1129" s="3" t="s">
        <v>868</v>
      </c>
      <c r="D1129" s="4" t="s">
        <v>3689</v>
      </c>
      <c r="E1129" s="7"/>
      <c r="F1129" s="8">
        <f>VLOOKUP(D1129,'Parâmetro - Portes e Uco'!$A$8:$C$49,3,0)</f>
        <v>332.147088</v>
      </c>
      <c r="G1129" s="36">
        <v>3</v>
      </c>
      <c r="H1129" s="8">
        <f>VLOOKUP(G1129,'Parâmetro - Portes e Uco'!$B$14:$E$41,4,0)</f>
        <v>299.05779999999999</v>
      </c>
      <c r="I1129" s="9"/>
      <c r="J1129" s="16">
        <v>0</v>
      </c>
      <c r="K1129" s="16"/>
      <c r="L1129" s="17"/>
      <c r="M1129" s="2"/>
      <c r="N1129" s="8"/>
      <c r="O1129" s="15">
        <v>1</v>
      </c>
      <c r="P1129" s="8">
        <f>F1129*30%</f>
        <v>99.64412639999999</v>
      </c>
      <c r="Q1129" s="41">
        <f t="shared" si="66"/>
        <v>730.84901439999999</v>
      </c>
    </row>
    <row r="1130" spans="1:17">
      <c r="A1130" s="1" t="s">
        <v>4760</v>
      </c>
      <c r="B1130" s="1">
        <v>30719046</v>
      </c>
      <c r="C1130" s="3" t="s">
        <v>869</v>
      </c>
      <c r="D1130" s="4" t="s">
        <v>3674</v>
      </c>
      <c r="E1130" s="7"/>
      <c r="F1130" s="8">
        <f>VLOOKUP(D1130,'Parâmetro - Portes e Uco'!$A$8:$C$49,3,0)</f>
        <v>287.23149000000001</v>
      </c>
      <c r="G1130" s="36">
        <v>1</v>
      </c>
      <c r="H1130" s="8">
        <f>VLOOKUP(G1130,'Parâmetro - Portes e Uco'!$B$14:$E$41,4,0)</f>
        <v>138.81760000000003</v>
      </c>
      <c r="I1130" s="9"/>
      <c r="J1130" s="16">
        <v>0</v>
      </c>
      <c r="K1130" s="16"/>
      <c r="L1130" s="17"/>
      <c r="M1130" s="2"/>
      <c r="N1130" s="8"/>
      <c r="O1130" s="15">
        <v>1</v>
      </c>
      <c r="P1130" s="8">
        <f>F1130*30%</f>
        <v>86.169447000000005</v>
      </c>
      <c r="Q1130" s="41">
        <f t="shared" si="66"/>
        <v>512.21853700000008</v>
      </c>
    </row>
    <row r="1131" spans="1:17">
      <c r="A1131" s="1" t="s">
        <v>4760</v>
      </c>
      <c r="B1131" s="1">
        <v>30719054</v>
      </c>
      <c r="C1131" s="3" t="s">
        <v>870</v>
      </c>
      <c r="D1131" s="4" t="s">
        <v>3677</v>
      </c>
      <c r="E1131" s="7"/>
      <c r="F1131" s="8">
        <f>VLOOKUP(D1131,'Parâmetro - Portes e Uco'!$A$8:$C$49,3,0)</f>
        <v>146.53493400000002</v>
      </c>
      <c r="G1131" s="36">
        <v>1</v>
      </c>
      <c r="H1131" s="8">
        <f>VLOOKUP(G1131,'Parâmetro - Portes e Uco'!$B$14:$E$41,4,0)</f>
        <v>138.81760000000003</v>
      </c>
      <c r="I1131" s="9"/>
      <c r="J1131" s="16">
        <v>0</v>
      </c>
      <c r="K1131" s="16"/>
      <c r="L1131" s="17"/>
      <c r="M1131" s="2"/>
      <c r="N1131" s="8"/>
      <c r="O1131" s="15">
        <v>1</v>
      </c>
      <c r="P1131" s="8">
        <f>F1131*30%</f>
        <v>43.960480200000006</v>
      </c>
      <c r="Q1131" s="41">
        <f t="shared" si="66"/>
        <v>329.31301420000005</v>
      </c>
    </row>
    <row r="1132" spans="1:17" ht="22.5">
      <c r="A1132" s="1" t="s">
        <v>4760</v>
      </c>
      <c r="B1132" s="1">
        <v>30719062</v>
      </c>
      <c r="C1132" s="3" t="s">
        <v>871</v>
      </c>
      <c r="D1132" s="4" t="s">
        <v>3686</v>
      </c>
      <c r="E1132" s="7"/>
      <c r="F1132" s="8">
        <f>VLOOKUP(D1132,'Parâmetro - Portes e Uco'!$A$8:$C$49,3,0)</f>
        <v>639.47410800000011</v>
      </c>
      <c r="G1132" s="36">
        <v>3</v>
      </c>
      <c r="H1132" s="8">
        <f>VLOOKUP(G1132,'Parâmetro - Portes e Uco'!$B$14:$E$41,4,0)</f>
        <v>299.05779999999999</v>
      </c>
      <c r="I1132" s="9"/>
      <c r="J1132" s="16">
        <v>0</v>
      </c>
      <c r="K1132" s="16"/>
      <c r="L1132" s="17"/>
      <c r="M1132" s="2"/>
      <c r="N1132" s="8"/>
      <c r="O1132" s="15">
        <v>1</v>
      </c>
      <c r="P1132" s="8">
        <f>F1132*30%</f>
        <v>191.84223240000003</v>
      </c>
      <c r="Q1132" s="41">
        <f t="shared" si="66"/>
        <v>1130.3741404000002</v>
      </c>
    </row>
    <row r="1133" spans="1:17">
      <c r="A1133" s="1" t="s">
        <v>4760</v>
      </c>
      <c r="B1133" s="1">
        <v>30719070</v>
      </c>
      <c r="C1133" s="3" t="s">
        <v>872</v>
      </c>
      <c r="D1133" s="4" t="s">
        <v>3672</v>
      </c>
      <c r="E1133" s="7"/>
      <c r="F1133" s="8">
        <f>VLOOKUP(D1133,'Parâmetro - Portes e Uco'!$A$8:$C$49,3,0)</f>
        <v>53.798472000000004</v>
      </c>
      <c r="G1133" s="36"/>
      <c r="H1133" s="15"/>
      <c r="I1133" s="9"/>
      <c r="J1133" s="16">
        <v>0</v>
      </c>
      <c r="K1133" s="16"/>
      <c r="L1133" s="17"/>
      <c r="M1133" s="2"/>
      <c r="N1133" s="8"/>
      <c r="O1133" s="15">
        <v>0</v>
      </c>
      <c r="P1133" s="15"/>
      <c r="Q1133" s="41">
        <f t="shared" si="66"/>
        <v>53.798472000000004</v>
      </c>
    </row>
    <row r="1134" spans="1:17" ht="22.5">
      <c r="A1134" s="1" t="s">
        <v>4760</v>
      </c>
      <c r="B1134" s="1">
        <v>30719089</v>
      </c>
      <c r="C1134" s="3" t="s">
        <v>873</v>
      </c>
      <c r="D1134" s="4" t="s">
        <v>3682</v>
      </c>
      <c r="E1134" s="7"/>
      <c r="F1134" s="8">
        <f>VLOOKUP(D1134,'Parâmetro - Portes e Uco'!$A$8:$C$49,3,0)</f>
        <v>431.44592399999999</v>
      </c>
      <c r="G1134" s="36">
        <v>4</v>
      </c>
      <c r="H1134" s="8">
        <f>VLOOKUP(G1134,'Parâmetro - Portes e Uco'!$B$14:$E$41,4,0)</f>
        <v>442.14720000000005</v>
      </c>
      <c r="I1134" s="9"/>
      <c r="J1134" s="16">
        <v>0</v>
      </c>
      <c r="K1134" s="16"/>
      <c r="L1134" s="17"/>
      <c r="M1134" s="2"/>
      <c r="N1134" s="8"/>
      <c r="O1134" s="15">
        <v>2</v>
      </c>
      <c r="P1134" s="8">
        <f>(F1134*30%)+(F1134*20%)</f>
        <v>215.722962</v>
      </c>
      <c r="Q1134" s="41">
        <f t="shared" si="66"/>
        <v>1089.316086</v>
      </c>
    </row>
    <row r="1135" spans="1:17">
      <c r="A1135" s="1" t="s">
        <v>4760</v>
      </c>
      <c r="B1135" s="1">
        <v>30719097</v>
      </c>
      <c r="C1135" s="3" t="s">
        <v>874</v>
      </c>
      <c r="D1135" s="4" t="s">
        <v>3676</v>
      </c>
      <c r="E1135" s="7"/>
      <c r="F1135" s="8">
        <f>VLOOKUP(D1135,'Parâmetro - Portes e Uco'!$A$8:$C$49,3,0)</f>
        <v>199.76720399999999</v>
      </c>
      <c r="G1135" s="36">
        <v>2</v>
      </c>
      <c r="H1135" s="8">
        <f>VLOOKUP(G1135,'Parâmetro - Portes e Uco'!$B$14:$E$41,4,0)</f>
        <v>203.1808</v>
      </c>
      <c r="I1135" s="9"/>
      <c r="J1135" s="16">
        <v>0</v>
      </c>
      <c r="K1135" s="16"/>
      <c r="L1135" s="17"/>
      <c r="M1135" s="2"/>
      <c r="N1135" s="8"/>
      <c r="O1135" s="15">
        <v>0</v>
      </c>
      <c r="P1135" s="15"/>
      <c r="Q1135" s="41">
        <f t="shared" si="66"/>
        <v>402.94800399999997</v>
      </c>
    </row>
    <row r="1136" spans="1:17">
      <c r="A1136" s="1" t="s">
        <v>4760</v>
      </c>
      <c r="B1136" s="1">
        <v>30719100</v>
      </c>
      <c r="C1136" s="3" t="s">
        <v>875</v>
      </c>
      <c r="D1136" s="4" t="s">
        <v>3685</v>
      </c>
      <c r="E1136" s="7"/>
      <c r="F1136" s="8">
        <f>VLOOKUP(D1136,'Parâmetro - Portes e Uco'!$A$8:$C$49,3,0)</f>
        <v>564.99534000000006</v>
      </c>
      <c r="G1136" s="36">
        <v>3</v>
      </c>
      <c r="H1136" s="8">
        <f>VLOOKUP(G1136,'Parâmetro - Portes e Uco'!$B$14:$E$41,4,0)</f>
        <v>299.05779999999999</v>
      </c>
      <c r="I1136" s="9"/>
      <c r="J1136" s="16">
        <v>0</v>
      </c>
      <c r="K1136" s="16"/>
      <c r="L1136" s="17"/>
      <c r="M1136" s="2"/>
      <c r="N1136" s="8"/>
      <c r="O1136" s="15">
        <v>1</v>
      </c>
      <c r="P1136" s="8">
        <f>F1136*30%</f>
        <v>169.49860200000001</v>
      </c>
      <c r="Q1136" s="41">
        <f t="shared" si="66"/>
        <v>1033.5517420000001</v>
      </c>
    </row>
    <row r="1137" spans="1:17">
      <c r="A1137" s="1" t="s">
        <v>4760</v>
      </c>
      <c r="B1137" s="1">
        <v>30719119</v>
      </c>
      <c r="C1137" s="3" t="s">
        <v>876</v>
      </c>
      <c r="D1137" s="4" t="s">
        <v>3671</v>
      </c>
      <c r="E1137" s="7"/>
      <c r="F1137" s="8">
        <f>VLOOKUP(D1137,'Parâmetro - Portes e Uco'!$A$8:$C$49,3,0)</f>
        <v>114.67910999999999</v>
      </c>
      <c r="G1137" s="36">
        <v>2</v>
      </c>
      <c r="H1137" s="8">
        <f>VLOOKUP(G1137,'Parâmetro - Portes e Uco'!$B$14:$E$41,4,0)</f>
        <v>203.1808</v>
      </c>
      <c r="I1137" s="9"/>
      <c r="J1137" s="16">
        <v>0</v>
      </c>
      <c r="K1137" s="16"/>
      <c r="L1137" s="17"/>
      <c r="M1137" s="2"/>
      <c r="N1137" s="8"/>
      <c r="O1137" s="15">
        <v>0</v>
      </c>
      <c r="P1137" s="15"/>
      <c r="Q1137" s="41">
        <f t="shared" si="66"/>
        <v>317.85991000000001</v>
      </c>
    </row>
    <row r="1138" spans="1:17">
      <c r="A1138" s="1" t="s">
        <v>4760</v>
      </c>
      <c r="B1138" s="1">
        <v>30719127</v>
      </c>
      <c r="C1138" s="3" t="s">
        <v>877</v>
      </c>
      <c r="D1138" s="4" t="s">
        <v>3683</v>
      </c>
      <c r="E1138" s="7"/>
      <c r="F1138" s="8">
        <f>VLOOKUP(D1138,'Parâmetro - Portes e Uco'!$A$8:$C$49,3,0)</f>
        <v>218.68392</v>
      </c>
      <c r="G1138" s="36">
        <v>2</v>
      </c>
      <c r="H1138" s="8">
        <f>VLOOKUP(G1138,'Parâmetro - Portes e Uco'!$B$14:$E$41,4,0)</f>
        <v>203.1808</v>
      </c>
      <c r="I1138" s="9"/>
      <c r="J1138" s="16">
        <v>0</v>
      </c>
      <c r="K1138" s="16"/>
      <c r="L1138" s="17"/>
      <c r="M1138" s="2"/>
      <c r="N1138" s="8"/>
      <c r="O1138" s="15">
        <v>1</v>
      </c>
      <c r="P1138" s="8">
        <f>F1138*30%</f>
        <v>65.605176</v>
      </c>
      <c r="Q1138" s="41">
        <f t="shared" si="66"/>
        <v>487.46989600000006</v>
      </c>
    </row>
    <row r="1139" spans="1:17" ht="22.5">
      <c r="A1139" s="1" t="s">
        <v>4760</v>
      </c>
      <c r="B1139" s="1">
        <v>30719135</v>
      </c>
      <c r="C1139" s="3" t="s">
        <v>866</v>
      </c>
      <c r="D1139" s="4" t="s">
        <v>3685</v>
      </c>
      <c r="E1139" s="7"/>
      <c r="F1139" s="8">
        <f>VLOOKUP(D1139,'Parâmetro - Portes e Uco'!$A$8:$C$49,3,0)</f>
        <v>564.99534000000006</v>
      </c>
      <c r="G1139" s="36">
        <v>3</v>
      </c>
      <c r="H1139" s="8">
        <f>VLOOKUP(G1139,'Parâmetro - Portes e Uco'!$B$14:$E$41,4,0)</f>
        <v>299.05779999999999</v>
      </c>
      <c r="I1139" s="9"/>
      <c r="J1139" s="16">
        <v>0</v>
      </c>
      <c r="K1139" s="16"/>
      <c r="L1139" s="17"/>
      <c r="M1139" s="2"/>
      <c r="N1139" s="8"/>
      <c r="O1139" s="15">
        <v>1</v>
      </c>
      <c r="P1139" s="8">
        <f>F1139*30%</f>
        <v>169.49860200000001</v>
      </c>
      <c r="Q1139" s="41">
        <f t="shared" si="66"/>
        <v>1033.5517420000001</v>
      </c>
    </row>
    <row r="1140" spans="1:17">
      <c r="A1140" s="3"/>
      <c r="B1140" s="135">
        <v>30720001</v>
      </c>
      <c r="C1140" s="263" t="s">
        <v>4209</v>
      </c>
      <c r="D1140" s="264"/>
      <c r="E1140" s="264"/>
      <c r="F1140" s="264"/>
      <c r="G1140" s="264"/>
      <c r="H1140" s="264"/>
      <c r="I1140" s="264"/>
      <c r="J1140" s="264"/>
      <c r="K1140" s="264"/>
      <c r="L1140" s="264"/>
      <c r="M1140" s="266"/>
      <c r="N1140" s="264"/>
      <c r="O1140" s="264"/>
      <c r="P1140" s="264"/>
      <c r="Q1140" s="265"/>
    </row>
    <row r="1141" spans="1:17">
      <c r="A1141" s="1" t="s">
        <v>4760</v>
      </c>
      <c r="B1141" s="1">
        <v>30720010</v>
      </c>
      <c r="C1141" s="3" t="s">
        <v>878</v>
      </c>
      <c r="D1141" s="4" t="s">
        <v>3689</v>
      </c>
      <c r="E1141" s="7"/>
      <c r="F1141" s="8">
        <f>VLOOKUP(D1141,'Parâmetro - Portes e Uco'!$A$8:$C$49,3,0)</f>
        <v>332.147088</v>
      </c>
      <c r="G1141" s="36">
        <v>3</v>
      </c>
      <c r="H1141" s="8">
        <f>VLOOKUP(G1141,'Parâmetro - Portes e Uco'!$B$14:$E$41,4,0)</f>
        <v>299.05779999999999</v>
      </c>
      <c r="I1141" s="9"/>
      <c r="J1141" s="16">
        <v>0</v>
      </c>
      <c r="K1141" s="16"/>
      <c r="L1141" s="17"/>
      <c r="M1141" s="2"/>
      <c r="N1141" s="8"/>
      <c r="O1141" s="15">
        <v>1</v>
      </c>
      <c r="P1141" s="8">
        <f>F1141*30%</f>
        <v>99.64412639999999</v>
      </c>
      <c r="Q1141" s="41">
        <f t="shared" ref="Q1141:Q1157" si="67">F1141+H1141+K1141+N1141+P1141</f>
        <v>730.84901439999999</v>
      </c>
    </row>
    <row r="1142" spans="1:17" ht="22.5">
      <c r="A1142" s="1" t="s">
        <v>4760</v>
      </c>
      <c r="B1142" s="1">
        <v>30720028</v>
      </c>
      <c r="C1142" s="3" t="s">
        <v>879</v>
      </c>
      <c r="D1142" s="4" t="s">
        <v>3685</v>
      </c>
      <c r="E1142" s="7"/>
      <c r="F1142" s="8">
        <f>VLOOKUP(D1142,'Parâmetro - Portes e Uco'!$A$8:$C$49,3,0)</f>
        <v>564.99534000000006</v>
      </c>
      <c r="G1142" s="36">
        <v>4</v>
      </c>
      <c r="H1142" s="8">
        <f>VLOOKUP(G1142,'Parâmetro - Portes e Uco'!$B$14:$E$41,4,0)</f>
        <v>442.14720000000005</v>
      </c>
      <c r="I1142" s="9"/>
      <c r="J1142" s="16">
        <v>0</v>
      </c>
      <c r="K1142" s="16"/>
      <c r="L1142" s="17"/>
      <c r="M1142" s="2"/>
      <c r="N1142" s="8"/>
      <c r="O1142" s="15">
        <v>2</v>
      </c>
      <c r="P1142" s="8">
        <f>(F1142*30%)+(F1142*20%)</f>
        <v>282.49767000000003</v>
      </c>
      <c r="Q1142" s="41">
        <f t="shared" si="67"/>
        <v>1289.64021</v>
      </c>
    </row>
    <row r="1143" spans="1:17" ht="22.5">
      <c r="A1143" s="1" t="s">
        <v>4760</v>
      </c>
      <c r="B1143" s="1">
        <v>30720036</v>
      </c>
      <c r="C1143" s="3" t="s">
        <v>880</v>
      </c>
      <c r="D1143" s="4" t="s">
        <v>3686</v>
      </c>
      <c r="E1143" s="7"/>
      <c r="F1143" s="8">
        <f>VLOOKUP(D1143,'Parâmetro - Portes e Uco'!$A$8:$C$49,3,0)</f>
        <v>639.47410800000011</v>
      </c>
      <c r="G1143" s="36">
        <v>3</v>
      </c>
      <c r="H1143" s="8">
        <f>VLOOKUP(G1143,'Parâmetro - Portes e Uco'!$B$14:$E$41,4,0)</f>
        <v>299.05779999999999</v>
      </c>
      <c r="I1143" s="9"/>
      <c r="J1143" s="16">
        <v>0</v>
      </c>
      <c r="K1143" s="16"/>
      <c r="L1143" s="17"/>
      <c r="M1143" s="2"/>
      <c r="N1143" s="8"/>
      <c r="O1143" s="15">
        <v>1</v>
      </c>
      <c r="P1143" s="8">
        <f>F1143*30%</f>
        <v>191.84223240000003</v>
      </c>
      <c r="Q1143" s="41">
        <f t="shared" si="67"/>
        <v>1130.3741404000002</v>
      </c>
    </row>
    <row r="1144" spans="1:17">
      <c r="A1144" s="1" t="s">
        <v>4760</v>
      </c>
      <c r="B1144" s="1">
        <v>30720044</v>
      </c>
      <c r="C1144" s="3" t="s">
        <v>881</v>
      </c>
      <c r="D1144" s="4" t="s">
        <v>3677</v>
      </c>
      <c r="E1144" s="7"/>
      <c r="F1144" s="8">
        <f>VLOOKUP(D1144,'Parâmetro - Portes e Uco'!$A$8:$C$49,3,0)</f>
        <v>146.53493400000002</v>
      </c>
      <c r="G1144" s="36">
        <v>1</v>
      </c>
      <c r="H1144" s="8">
        <f>VLOOKUP(G1144,'Parâmetro - Portes e Uco'!$B$14:$E$41,4,0)</f>
        <v>138.81760000000003</v>
      </c>
      <c r="I1144" s="9"/>
      <c r="J1144" s="16">
        <v>0</v>
      </c>
      <c r="K1144" s="16"/>
      <c r="L1144" s="17"/>
      <c r="M1144" s="2"/>
      <c r="N1144" s="8"/>
      <c r="O1144" s="15">
        <v>1</v>
      </c>
      <c r="P1144" s="8">
        <f>F1144*30%</f>
        <v>43.960480200000006</v>
      </c>
      <c r="Q1144" s="41">
        <f t="shared" si="67"/>
        <v>329.31301420000005</v>
      </c>
    </row>
    <row r="1145" spans="1:17" ht="22.5">
      <c r="A1145" s="1" t="s">
        <v>4760</v>
      </c>
      <c r="B1145" s="1">
        <v>30720052</v>
      </c>
      <c r="C1145" s="3" t="s">
        <v>882</v>
      </c>
      <c r="D1145" s="4" t="s">
        <v>3695</v>
      </c>
      <c r="E1145" s="7"/>
      <c r="F1145" s="8">
        <f>VLOOKUP(D1145,'Parâmetro - Portes e Uco'!$A$8:$C$49,3,0)</f>
        <v>609.92950200000007</v>
      </c>
      <c r="G1145" s="36">
        <v>4</v>
      </c>
      <c r="H1145" s="8">
        <f>VLOOKUP(G1145,'Parâmetro - Portes e Uco'!$B$14:$E$41,4,0)</f>
        <v>442.14720000000005</v>
      </c>
      <c r="I1145" s="9"/>
      <c r="J1145" s="16">
        <v>0</v>
      </c>
      <c r="K1145" s="16"/>
      <c r="L1145" s="17"/>
      <c r="M1145" s="2"/>
      <c r="N1145" s="8"/>
      <c r="O1145" s="15">
        <v>2</v>
      </c>
      <c r="P1145" s="8">
        <f>(F1145*30%)+(F1145*20%)</f>
        <v>304.96475100000004</v>
      </c>
      <c r="Q1145" s="41">
        <f t="shared" si="67"/>
        <v>1357.041453</v>
      </c>
    </row>
    <row r="1146" spans="1:17" ht="22.5">
      <c r="A1146" s="1" t="s">
        <v>4760</v>
      </c>
      <c r="B1146" s="1">
        <v>30720060</v>
      </c>
      <c r="C1146" s="3" t="s">
        <v>883</v>
      </c>
      <c r="D1146" s="4" t="s">
        <v>3689</v>
      </c>
      <c r="E1146" s="7"/>
      <c r="F1146" s="8">
        <f>VLOOKUP(D1146,'Parâmetro - Portes e Uco'!$A$8:$C$49,3,0)</f>
        <v>332.147088</v>
      </c>
      <c r="G1146" s="36">
        <v>4</v>
      </c>
      <c r="H1146" s="8">
        <f>VLOOKUP(G1146,'Parâmetro - Portes e Uco'!$B$14:$E$41,4,0)</f>
        <v>442.14720000000005</v>
      </c>
      <c r="I1146" s="9"/>
      <c r="J1146" s="16">
        <v>0</v>
      </c>
      <c r="K1146" s="16"/>
      <c r="L1146" s="17"/>
      <c r="M1146" s="2"/>
      <c r="N1146" s="8"/>
      <c r="O1146" s="15">
        <v>2</v>
      </c>
      <c r="P1146" s="8">
        <f>(F1146*30%)+(F1146*20%)</f>
        <v>166.073544</v>
      </c>
      <c r="Q1146" s="41">
        <f t="shared" si="67"/>
        <v>940.36783200000002</v>
      </c>
    </row>
    <row r="1147" spans="1:17" ht="22.5">
      <c r="A1147" s="1" t="s">
        <v>4760</v>
      </c>
      <c r="B1147" s="1">
        <v>30720079</v>
      </c>
      <c r="C1147" s="3" t="s">
        <v>884</v>
      </c>
      <c r="D1147" s="4" t="s">
        <v>3689</v>
      </c>
      <c r="E1147" s="7"/>
      <c r="F1147" s="8">
        <f>VLOOKUP(D1147,'Parâmetro - Portes e Uco'!$A$8:$C$49,3,0)</f>
        <v>332.147088</v>
      </c>
      <c r="G1147" s="36">
        <v>3</v>
      </c>
      <c r="H1147" s="8">
        <f>VLOOKUP(G1147,'Parâmetro - Portes e Uco'!$B$14:$E$41,4,0)</f>
        <v>299.05779999999999</v>
      </c>
      <c r="I1147" s="9"/>
      <c r="J1147" s="16">
        <v>0</v>
      </c>
      <c r="K1147" s="16"/>
      <c r="L1147" s="17"/>
      <c r="M1147" s="2"/>
      <c r="N1147" s="8"/>
      <c r="O1147" s="15">
        <v>2</v>
      </c>
      <c r="P1147" s="8">
        <f>(F1147*30%)+(F1147*20%)</f>
        <v>166.073544</v>
      </c>
      <c r="Q1147" s="41">
        <f t="shared" si="67"/>
        <v>797.27843199999995</v>
      </c>
    </row>
    <row r="1148" spans="1:17">
      <c r="A1148" s="1" t="s">
        <v>4760</v>
      </c>
      <c r="B1148" s="1">
        <v>30720087</v>
      </c>
      <c r="C1148" s="3" t="s">
        <v>885</v>
      </c>
      <c r="D1148" s="4" t="s">
        <v>3672</v>
      </c>
      <c r="E1148" s="7"/>
      <c r="F1148" s="8">
        <f>VLOOKUP(D1148,'Parâmetro - Portes e Uco'!$A$8:$C$49,3,0)</f>
        <v>53.798472000000004</v>
      </c>
      <c r="G1148" s="36"/>
      <c r="H1148" s="15"/>
      <c r="I1148" s="9"/>
      <c r="J1148" s="16">
        <v>0</v>
      </c>
      <c r="K1148" s="16"/>
      <c r="L1148" s="17"/>
      <c r="M1148" s="2"/>
      <c r="N1148" s="8"/>
      <c r="O1148" s="15">
        <v>0</v>
      </c>
      <c r="P1148" s="15"/>
      <c r="Q1148" s="41">
        <f t="shared" si="67"/>
        <v>53.798472000000004</v>
      </c>
    </row>
    <row r="1149" spans="1:17" ht="22.5">
      <c r="A1149" s="1" t="s">
        <v>4760</v>
      </c>
      <c r="B1149" s="1">
        <v>30720095</v>
      </c>
      <c r="C1149" s="3" t="s">
        <v>886</v>
      </c>
      <c r="D1149" s="4" t="s">
        <v>3703</v>
      </c>
      <c r="E1149" s="7"/>
      <c r="F1149" s="8">
        <f>VLOOKUP(D1149,'Parâmetro - Portes e Uco'!$A$8:$C$49,3,0)</f>
        <v>399.525126</v>
      </c>
      <c r="G1149" s="36">
        <v>3</v>
      </c>
      <c r="H1149" s="8">
        <f>VLOOKUP(G1149,'Parâmetro - Portes e Uco'!$B$14:$E$41,4,0)</f>
        <v>299.05779999999999</v>
      </c>
      <c r="I1149" s="9"/>
      <c r="J1149" s="16">
        <v>0</v>
      </c>
      <c r="K1149" s="16"/>
      <c r="L1149" s="17"/>
      <c r="M1149" s="2"/>
      <c r="N1149" s="8"/>
      <c r="O1149" s="15">
        <v>1</v>
      </c>
      <c r="P1149" s="8">
        <f>F1149*30%</f>
        <v>119.85753779999999</v>
      </c>
      <c r="Q1149" s="41">
        <f t="shared" si="67"/>
        <v>818.44046380000009</v>
      </c>
    </row>
    <row r="1150" spans="1:17" ht="22.5">
      <c r="A1150" s="1" t="s">
        <v>4760</v>
      </c>
      <c r="B1150" s="1">
        <v>30720109</v>
      </c>
      <c r="C1150" s="3" t="s">
        <v>887</v>
      </c>
      <c r="D1150" s="4" t="s">
        <v>3676</v>
      </c>
      <c r="E1150" s="7"/>
      <c r="F1150" s="8">
        <f>VLOOKUP(D1150,'Parâmetro - Portes e Uco'!$A$8:$C$49,3,0)</f>
        <v>199.76720399999999</v>
      </c>
      <c r="G1150" s="36">
        <v>2</v>
      </c>
      <c r="H1150" s="8">
        <f>VLOOKUP(G1150,'Parâmetro - Portes e Uco'!$B$14:$E$41,4,0)</f>
        <v>203.1808</v>
      </c>
      <c r="I1150" s="9"/>
      <c r="J1150" s="16">
        <v>0</v>
      </c>
      <c r="K1150" s="16"/>
      <c r="L1150" s="17"/>
      <c r="M1150" s="2"/>
      <c r="N1150" s="8"/>
      <c r="O1150" s="15">
        <v>1</v>
      </c>
      <c r="P1150" s="8">
        <f>F1150*30%</f>
        <v>59.930161199999993</v>
      </c>
      <c r="Q1150" s="41">
        <f t="shared" si="67"/>
        <v>462.87816519999996</v>
      </c>
    </row>
    <row r="1151" spans="1:17" ht="22.5">
      <c r="A1151" s="1" t="s">
        <v>4760</v>
      </c>
      <c r="B1151" s="1">
        <v>30720117</v>
      </c>
      <c r="C1151" s="3" t="s">
        <v>888</v>
      </c>
      <c r="D1151" s="4" t="s">
        <v>3685</v>
      </c>
      <c r="E1151" s="7"/>
      <c r="F1151" s="8">
        <f>VLOOKUP(D1151,'Parâmetro - Portes e Uco'!$A$8:$C$49,3,0)</f>
        <v>564.99534000000006</v>
      </c>
      <c r="G1151" s="36">
        <v>3</v>
      </c>
      <c r="H1151" s="8">
        <f>VLOOKUP(G1151,'Parâmetro - Portes e Uco'!$B$14:$E$41,4,0)</f>
        <v>299.05779999999999</v>
      </c>
      <c r="I1151" s="9"/>
      <c r="J1151" s="16">
        <v>0</v>
      </c>
      <c r="K1151" s="16"/>
      <c r="L1151" s="17"/>
      <c r="M1151" s="2"/>
      <c r="N1151" s="8"/>
      <c r="O1151" s="15">
        <v>2</v>
      </c>
      <c r="P1151" s="8">
        <f>(F1151*30%)+(F1151*20%)</f>
        <v>282.49767000000003</v>
      </c>
      <c r="Q1151" s="41">
        <f t="shared" si="67"/>
        <v>1146.55081</v>
      </c>
    </row>
    <row r="1152" spans="1:17" ht="22.5">
      <c r="A1152" s="1" t="s">
        <v>4760</v>
      </c>
      <c r="B1152" s="1">
        <v>30720125</v>
      </c>
      <c r="C1152" s="3" t="s">
        <v>889</v>
      </c>
      <c r="D1152" s="4" t="s">
        <v>3674</v>
      </c>
      <c r="E1152" s="7"/>
      <c r="F1152" s="8">
        <f>VLOOKUP(D1152,'Parâmetro - Portes e Uco'!$A$8:$C$49,3,0)</f>
        <v>287.23149000000001</v>
      </c>
      <c r="G1152" s="36">
        <v>2</v>
      </c>
      <c r="H1152" s="8">
        <f>VLOOKUP(G1152,'Parâmetro - Portes e Uco'!$B$14:$E$41,4,0)</f>
        <v>203.1808</v>
      </c>
      <c r="I1152" s="9"/>
      <c r="J1152" s="16">
        <v>0</v>
      </c>
      <c r="K1152" s="16"/>
      <c r="L1152" s="17"/>
      <c r="M1152" s="2"/>
      <c r="N1152" s="8"/>
      <c r="O1152" s="15">
        <v>2</v>
      </c>
      <c r="P1152" s="8">
        <f>(F1152*30%)+(F1152*20%)</f>
        <v>143.615745</v>
      </c>
      <c r="Q1152" s="41">
        <f t="shared" si="67"/>
        <v>634.02803500000005</v>
      </c>
    </row>
    <row r="1153" spans="1:17">
      <c r="A1153" s="1" t="s">
        <v>4760</v>
      </c>
      <c r="B1153" s="1">
        <v>30720133</v>
      </c>
      <c r="C1153" s="3" t="s">
        <v>890</v>
      </c>
      <c r="D1153" s="4" t="s">
        <v>3685</v>
      </c>
      <c r="E1153" s="7"/>
      <c r="F1153" s="8">
        <f>VLOOKUP(D1153,'Parâmetro - Portes e Uco'!$A$8:$C$49,3,0)</f>
        <v>564.99534000000006</v>
      </c>
      <c r="G1153" s="36">
        <v>4</v>
      </c>
      <c r="H1153" s="8">
        <f>VLOOKUP(G1153,'Parâmetro - Portes e Uco'!$B$14:$E$41,4,0)</f>
        <v>442.14720000000005</v>
      </c>
      <c r="I1153" s="9"/>
      <c r="J1153" s="16">
        <v>0</v>
      </c>
      <c r="K1153" s="16"/>
      <c r="L1153" s="17"/>
      <c r="M1153" s="2"/>
      <c r="N1153" s="8"/>
      <c r="O1153" s="15">
        <v>2</v>
      </c>
      <c r="P1153" s="8">
        <f>(F1153*30%)+(F1153*20%)</f>
        <v>282.49767000000003</v>
      </c>
      <c r="Q1153" s="41">
        <f t="shared" si="67"/>
        <v>1289.64021</v>
      </c>
    </row>
    <row r="1154" spans="1:17" ht="22.5">
      <c r="A1154" s="1" t="s">
        <v>4760</v>
      </c>
      <c r="B1154" s="1">
        <v>30720141</v>
      </c>
      <c r="C1154" s="3" t="s">
        <v>891</v>
      </c>
      <c r="D1154" s="4" t="s">
        <v>3675</v>
      </c>
      <c r="E1154" s="7"/>
      <c r="F1154" s="8">
        <f>VLOOKUP(D1154,'Parâmetro - Portes e Uco'!$A$8:$C$49,3,0)</f>
        <v>247.04971200000003</v>
      </c>
      <c r="G1154" s="36">
        <v>2</v>
      </c>
      <c r="H1154" s="8">
        <f>VLOOKUP(G1154,'Parâmetro - Portes e Uco'!$B$14:$E$41,4,0)</f>
        <v>203.1808</v>
      </c>
      <c r="I1154" s="9"/>
      <c r="J1154" s="16">
        <v>0</v>
      </c>
      <c r="K1154" s="16"/>
      <c r="L1154" s="17"/>
      <c r="M1154" s="2"/>
      <c r="N1154" s="8"/>
      <c r="O1154" s="15">
        <v>1</v>
      </c>
      <c r="P1154" s="8">
        <f>F1154*30%</f>
        <v>74.114913600000008</v>
      </c>
      <c r="Q1154" s="41">
        <f t="shared" si="67"/>
        <v>524.3454256</v>
      </c>
    </row>
    <row r="1155" spans="1:17" ht="22.5">
      <c r="A1155" s="1" t="s">
        <v>4760</v>
      </c>
      <c r="B1155" s="1">
        <v>30720150</v>
      </c>
      <c r="C1155" s="3" t="s">
        <v>892</v>
      </c>
      <c r="D1155" s="4" t="s">
        <v>3675</v>
      </c>
      <c r="E1155" s="7"/>
      <c r="F1155" s="8">
        <f>VLOOKUP(D1155,'Parâmetro - Portes e Uco'!$A$8:$C$49,3,0)</f>
        <v>247.04971200000003</v>
      </c>
      <c r="G1155" s="36">
        <v>2</v>
      </c>
      <c r="H1155" s="8">
        <f>VLOOKUP(G1155,'Parâmetro - Portes e Uco'!$B$14:$E$41,4,0)</f>
        <v>203.1808</v>
      </c>
      <c r="I1155" s="9"/>
      <c r="J1155" s="16">
        <v>0</v>
      </c>
      <c r="K1155" s="16"/>
      <c r="L1155" s="17"/>
      <c r="M1155" s="2"/>
      <c r="N1155" s="8"/>
      <c r="O1155" s="15">
        <v>1</v>
      </c>
      <c r="P1155" s="8">
        <f>F1155*30%</f>
        <v>74.114913600000008</v>
      </c>
      <c r="Q1155" s="41">
        <f t="shared" si="67"/>
        <v>524.3454256</v>
      </c>
    </row>
    <row r="1156" spans="1:17">
      <c r="A1156" s="1" t="s">
        <v>4760</v>
      </c>
      <c r="B1156" s="1">
        <v>30720168</v>
      </c>
      <c r="C1156" s="3" t="s">
        <v>893</v>
      </c>
      <c r="D1156" s="4" t="s">
        <v>3689</v>
      </c>
      <c r="E1156" s="7"/>
      <c r="F1156" s="8">
        <f>VLOOKUP(D1156,'Parâmetro - Portes e Uco'!$A$8:$C$49,3,0)</f>
        <v>332.147088</v>
      </c>
      <c r="G1156" s="36">
        <v>2</v>
      </c>
      <c r="H1156" s="8">
        <f>VLOOKUP(G1156,'Parâmetro - Portes e Uco'!$B$14:$E$41,4,0)</f>
        <v>203.1808</v>
      </c>
      <c r="I1156" s="9"/>
      <c r="J1156" s="16">
        <v>0</v>
      </c>
      <c r="K1156" s="16"/>
      <c r="L1156" s="17"/>
      <c r="M1156" s="2"/>
      <c r="N1156" s="8"/>
      <c r="O1156" s="15">
        <v>1</v>
      </c>
      <c r="P1156" s="8">
        <f>F1156*30%</f>
        <v>99.64412639999999</v>
      </c>
      <c r="Q1156" s="41">
        <f t="shared" si="67"/>
        <v>634.97201440000003</v>
      </c>
    </row>
    <row r="1157" spans="1:17">
      <c r="A1157" s="1" t="s">
        <v>4760</v>
      </c>
      <c r="B1157" s="1">
        <v>30720176</v>
      </c>
      <c r="C1157" s="3" t="s">
        <v>894</v>
      </c>
      <c r="D1157" s="4" t="s">
        <v>3689</v>
      </c>
      <c r="E1157" s="7"/>
      <c r="F1157" s="8">
        <f>VLOOKUP(D1157,'Parâmetro - Portes e Uco'!$A$8:$C$49,3,0)</f>
        <v>332.147088</v>
      </c>
      <c r="G1157" s="36">
        <v>4</v>
      </c>
      <c r="H1157" s="8">
        <f>VLOOKUP(G1157,'Parâmetro - Portes e Uco'!$B$14:$E$41,4,0)</f>
        <v>442.14720000000005</v>
      </c>
      <c r="I1157" s="9"/>
      <c r="J1157" s="16">
        <v>0</v>
      </c>
      <c r="K1157" s="16"/>
      <c r="L1157" s="17"/>
      <c r="M1157" s="2"/>
      <c r="N1157" s="8"/>
      <c r="O1157" s="15">
        <v>1</v>
      </c>
      <c r="P1157" s="8">
        <f>F1157*30%</f>
        <v>99.64412639999999</v>
      </c>
      <c r="Q1157" s="41">
        <f t="shared" si="67"/>
        <v>873.93841440000006</v>
      </c>
    </row>
    <row r="1158" spans="1:17">
      <c r="A1158" s="3"/>
      <c r="B1158" s="135">
        <v>30721008</v>
      </c>
      <c r="C1158" s="263" t="s">
        <v>3824</v>
      </c>
      <c r="D1158" s="264"/>
      <c r="E1158" s="264"/>
      <c r="F1158" s="264"/>
      <c r="G1158" s="264"/>
      <c r="H1158" s="264"/>
      <c r="I1158" s="264"/>
      <c r="J1158" s="264"/>
      <c r="K1158" s="264"/>
      <c r="L1158" s="264"/>
      <c r="M1158" s="266"/>
      <c r="N1158" s="264"/>
      <c r="O1158" s="264"/>
      <c r="P1158" s="264"/>
      <c r="Q1158" s="265"/>
    </row>
    <row r="1159" spans="1:17">
      <c r="A1159" s="1" t="s">
        <v>4760</v>
      </c>
      <c r="B1159" s="1">
        <v>30721016</v>
      </c>
      <c r="C1159" s="3" t="s">
        <v>895</v>
      </c>
      <c r="D1159" s="4" t="s">
        <v>3691</v>
      </c>
      <c r="E1159" s="7"/>
      <c r="F1159" s="8">
        <f>VLOOKUP(D1159,'Parâmetro - Portes e Uco'!$A$8:$C$49,3,0)</f>
        <v>721.04432400000007</v>
      </c>
      <c r="G1159" s="36">
        <v>4</v>
      </c>
      <c r="H1159" s="8">
        <f>VLOOKUP(G1159,'Parâmetro - Portes e Uco'!$B$14:$E$41,4,0)</f>
        <v>442.14720000000005</v>
      </c>
      <c r="I1159" s="9"/>
      <c r="J1159" s="16">
        <v>0</v>
      </c>
      <c r="K1159" s="16"/>
      <c r="L1159" s="17"/>
      <c r="M1159" s="2"/>
      <c r="N1159" s="8"/>
      <c r="O1159" s="15">
        <v>2</v>
      </c>
      <c r="P1159" s="8">
        <f>(F1159*30%)+(F1159*20%)</f>
        <v>360.52216200000004</v>
      </c>
      <c r="Q1159" s="41">
        <f t="shared" ref="Q1159:Q1183" si="68">F1159+H1159+K1159+N1159+P1159</f>
        <v>1523.7136860000001</v>
      </c>
    </row>
    <row r="1160" spans="1:17">
      <c r="A1160" s="1" t="s">
        <v>4760</v>
      </c>
      <c r="B1160" s="1">
        <v>30721024</v>
      </c>
      <c r="C1160" s="3" t="s">
        <v>896</v>
      </c>
      <c r="D1160" s="4" t="s">
        <v>3686</v>
      </c>
      <c r="E1160" s="7"/>
      <c r="F1160" s="8">
        <f>VLOOKUP(D1160,'Parâmetro - Portes e Uco'!$A$8:$C$49,3,0)</f>
        <v>639.47410800000011</v>
      </c>
      <c r="G1160" s="36">
        <v>3</v>
      </c>
      <c r="H1160" s="8">
        <f>VLOOKUP(G1160,'Parâmetro - Portes e Uco'!$B$14:$E$41,4,0)</f>
        <v>299.05779999999999</v>
      </c>
      <c r="I1160" s="9"/>
      <c r="J1160" s="16">
        <v>0</v>
      </c>
      <c r="K1160" s="16"/>
      <c r="L1160" s="17"/>
      <c r="M1160" s="2"/>
      <c r="N1160" s="8"/>
      <c r="O1160" s="15">
        <v>2</v>
      </c>
      <c r="P1160" s="8">
        <f>(F1160*30%)+(F1160*20%)</f>
        <v>319.73705400000006</v>
      </c>
      <c r="Q1160" s="41">
        <f t="shared" si="68"/>
        <v>1258.2689620000001</v>
      </c>
    </row>
    <row r="1161" spans="1:17">
      <c r="A1161" s="1" t="s">
        <v>4760</v>
      </c>
      <c r="B1161" s="1">
        <v>30721032</v>
      </c>
      <c r="C1161" s="3" t="s">
        <v>898</v>
      </c>
      <c r="D1161" s="4" t="s">
        <v>3675</v>
      </c>
      <c r="E1161" s="7"/>
      <c r="F1161" s="8">
        <f>VLOOKUP(D1161,'Parâmetro - Portes e Uco'!$A$8:$C$49,3,0)</f>
        <v>247.04971200000003</v>
      </c>
      <c r="G1161" s="36">
        <v>1</v>
      </c>
      <c r="H1161" s="8">
        <f>VLOOKUP(G1161,'Parâmetro - Portes e Uco'!$B$14:$E$41,4,0)</f>
        <v>138.81760000000003</v>
      </c>
      <c r="I1161" s="9"/>
      <c r="J1161" s="16">
        <v>0</v>
      </c>
      <c r="K1161" s="16"/>
      <c r="L1161" s="17"/>
      <c r="M1161" s="2"/>
      <c r="N1161" s="8"/>
      <c r="O1161" s="15">
        <v>1</v>
      </c>
      <c r="P1161" s="8">
        <f t="shared" ref="P1161:P1169" si="69">F1161*30%</f>
        <v>74.114913600000008</v>
      </c>
      <c r="Q1161" s="41">
        <f t="shared" si="68"/>
        <v>459.98222560000011</v>
      </c>
    </row>
    <row r="1162" spans="1:17">
      <c r="A1162" s="1" t="s">
        <v>4760</v>
      </c>
      <c r="B1162" s="1">
        <v>30721040</v>
      </c>
      <c r="C1162" s="3" t="s">
        <v>897</v>
      </c>
      <c r="D1162" s="4" t="s">
        <v>3689</v>
      </c>
      <c r="E1162" s="7"/>
      <c r="F1162" s="8">
        <f>VLOOKUP(D1162,'Parâmetro - Portes e Uco'!$A$8:$C$49,3,0)</f>
        <v>332.147088</v>
      </c>
      <c r="G1162" s="36">
        <v>3</v>
      </c>
      <c r="H1162" s="8">
        <f>VLOOKUP(G1162,'Parâmetro - Portes e Uco'!$B$14:$E$41,4,0)</f>
        <v>299.05779999999999</v>
      </c>
      <c r="I1162" s="9"/>
      <c r="J1162" s="16">
        <v>0</v>
      </c>
      <c r="K1162" s="16"/>
      <c r="L1162" s="17"/>
      <c r="M1162" s="2"/>
      <c r="N1162" s="8"/>
      <c r="O1162" s="15">
        <v>1</v>
      </c>
      <c r="P1162" s="8">
        <f t="shared" si="69"/>
        <v>99.64412639999999</v>
      </c>
      <c r="Q1162" s="41">
        <f t="shared" si="68"/>
        <v>730.84901439999999</v>
      </c>
    </row>
    <row r="1163" spans="1:17">
      <c r="A1163" s="1" t="s">
        <v>4760</v>
      </c>
      <c r="B1163" s="1">
        <v>30721059</v>
      </c>
      <c r="C1163" s="3" t="s">
        <v>899</v>
      </c>
      <c r="D1163" s="4" t="s">
        <v>3685</v>
      </c>
      <c r="E1163" s="7"/>
      <c r="F1163" s="8">
        <f>VLOOKUP(D1163,'Parâmetro - Portes e Uco'!$A$8:$C$49,3,0)</f>
        <v>564.99534000000006</v>
      </c>
      <c r="G1163" s="36">
        <v>3</v>
      </c>
      <c r="H1163" s="8">
        <f>VLOOKUP(G1163,'Parâmetro - Portes e Uco'!$B$14:$E$41,4,0)</f>
        <v>299.05779999999999</v>
      </c>
      <c r="I1163" s="9"/>
      <c r="J1163" s="16">
        <v>0</v>
      </c>
      <c r="K1163" s="16"/>
      <c r="L1163" s="17"/>
      <c r="M1163" s="2"/>
      <c r="N1163" s="8"/>
      <c r="O1163" s="15">
        <v>1</v>
      </c>
      <c r="P1163" s="8">
        <f t="shared" si="69"/>
        <v>169.49860200000001</v>
      </c>
      <c r="Q1163" s="41">
        <f t="shared" si="68"/>
        <v>1033.5517420000001</v>
      </c>
    </row>
    <row r="1164" spans="1:17" ht="22.5">
      <c r="A1164" s="1" t="s">
        <v>4760</v>
      </c>
      <c r="B1164" s="1">
        <v>30721067</v>
      </c>
      <c r="C1164" s="3" t="s">
        <v>900</v>
      </c>
      <c r="D1164" s="4" t="s">
        <v>3687</v>
      </c>
      <c r="E1164" s="7"/>
      <c r="F1164" s="8">
        <f>VLOOKUP(D1164,'Parâmetro - Portes e Uco'!$A$8:$C$49,3,0)</f>
        <v>678.47707200000002</v>
      </c>
      <c r="G1164" s="36">
        <v>5</v>
      </c>
      <c r="H1164" s="8">
        <f>VLOOKUP(G1164,'Parâmetro - Portes e Uco'!$B$14:$E$41,4,0)</f>
        <v>683.93320000000006</v>
      </c>
      <c r="I1164" s="9"/>
      <c r="J1164" s="16">
        <v>0</v>
      </c>
      <c r="K1164" s="16"/>
      <c r="L1164" s="17"/>
      <c r="M1164" s="2"/>
      <c r="N1164" s="8"/>
      <c r="O1164" s="15">
        <v>1</v>
      </c>
      <c r="P1164" s="8">
        <f t="shared" si="69"/>
        <v>203.54312160000001</v>
      </c>
      <c r="Q1164" s="41">
        <f t="shared" si="68"/>
        <v>1565.9533936</v>
      </c>
    </row>
    <row r="1165" spans="1:17" ht="22.5">
      <c r="A1165" s="1" t="s">
        <v>4760</v>
      </c>
      <c r="B1165" s="1">
        <v>30721075</v>
      </c>
      <c r="C1165" s="3" t="s">
        <v>901</v>
      </c>
      <c r="D1165" s="4" t="s">
        <v>3686</v>
      </c>
      <c r="E1165" s="7"/>
      <c r="F1165" s="8">
        <f>VLOOKUP(D1165,'Parâmetro - Portes e Uco'!$A$8:$C$49,3,0)</f>
        <v>639.47410800000011</v>
      </c>
      <c r="G1165" s="36">
        <v>3</v>
      </c>
      <c r="H1165" s="8">
        <f>VLOOKUP(G1165,'Parâmetro - Portes e Uco'!$B$14:$E$41,4,0)</f>
        <v>299.05779999999999</v>
      </c>
      <c r="I1165" s="9"/>
      <c r="J1165" s="16">
        <v>0</v>
      </c>
      <c r="K1165" s="16"/>
      <c r="L1165" s="17"/>
      <c r="M1165" s="2"/>
      <c r="N1165" s="8"/>
      <c r="O1165" s="15">
        <v>1</v>
      </c>
      <c r="P1165" s="8">
        <f t="shared" si="69"/>
        <v>191.84223240000003</v>
      </c>
      <c r="Q1165" s="41">
        <f t="shared" si="68"/>
        <v>1130.3741404000002</v>
      </c>
    </row>
    <row r="1166" spans="1:17">
      <c r="A1166" s="1" t="s">
        <v>4760</v>
      </c>
      <c r="B1166" s="1">
        <v>30721083</v>
      </c>
      <c r="C1166" s="3" t="s">
        <v>902</v>
      </c>
      <c r="D1166" s="4" t="s">
        <v>3673</v>
      </c>
      <c r="E1166" s="7"/>
      <c r="F1166" s="8">
        <f>VLOOKUP(D1166,'Parâmetro - Portes e Uco'!$A$8:$C$49,3,0)</f>
        <v>167.84640600000003</v>
      </c>
      <c r="G1166" s="36">
        <v>1</v>
      </c>
      <c r="H1166" s="8">
        <f>VLOOKUP(G1166,'Parâmetro - Portes e Uco'!$B$14:$E$41,4,0)</f>
        <v>138.81760000000003</v>
      </c>
      <c r="I1166" s="9"/>
      <c r="J1166" s="16">
        <v>0</v>
      </c>
      <c r="K1166" s="16"/>
      <c r="L1166" s="17"/>
      <c r="M1166" s="2"/>
      <c r="N1166" s="8"/>
      <c r="O1166" s="15">
        <v>1</v>
      </c>
      <c r="P1166" s="8">
        <f t="shared" si="69"/>
        <v>50.353921800000009</v>
      </c>
      <c r="Q1166" s="41">
        <f t="shared" si="68"/>
        <v>357.01792780000011</v>
      </c>
    </row>
    <row r="1167" spans="1:17">
      <c r="A1167" s="1" t="s">
        <v>4760</v>
      </c>
      <c r="B1167" s="1">
        <v>30721091</v>
      </c>
      <c r="C1167" s="3" t="s">
        <v>903</v>
      </c>
      <c r="D1167" s="4" t="s">
        <v>3677</v>
      </c>
      <c r="E1167" s="7"/>
      <c r="F1167" s="8">
        <f>VLOOKUP(D1167,'Parâmetro - Portes e Uco'!$A$8:$C$49,3,0)</f>
        <v>146.53493400000002</v>
      </c>
      <c r="G1167" s="36">
        <v>1</v>
      </c>
      <c r="H1167" s="8">
        <f>VLOOKUP(G1167,'Parâmetro - Portes e Uco'!$B$14:$E$41,4,0)</f>
        <v>138.81760000000003</v>
      </c>
      <c r="I1167" s="9"/>
      <c r="J1167" s="16">
        <v>0</v>
      </c>
      <c r="K1167" s="16"/>
      <c r="L1167" s="17"/>
      <c r="M1167" s="2"/>
      <c r="N1167" s="8"/>
      <c r="O1167" s="15">
        <v>1</v>
      </c>
      <c r="P1167" s="8">
        <f t="shared" si="69"/>
        <v>43.960480200000006</v>
      </c>
      <c r="Q1167" s="41">
        <f t="shared" si="68"/>
        <v>329.31301420000005</v>
      </c>
    </row>
    <row r="1168" spans="1:17">
      <c r="A1168" s="1" t="s">
        <v>4760</v>
      </c>
      <c r="B1168" s="1">
        <v>30721105</v>
      </c>
      <c r="C1168" s="3" t="s">
        <v>904</v>
      </c>
      <c r="D1168" s="4" t="s">
        <v>3673</v>
      </c>
      <c r="E1168" s="7"/>
      <c r="F1168" s="8">
        <f>VLOOKUP(D1168,'Parâmetro - Portes e Uco'!$A$8:$C$49,3,0)</f>
        <v>167.84640600000003</v>
      </c>
      <c r="G1168" s="36">
        <v>1</v>
      </c>
      <c r="H1168" s="8">
        <f>VLOOKUP(G1168,'Parâmetro - Portes e Uco'!$B$14:$E$41,4,0)</f>
        <v>138.81760000000003</v>
      </c>
      <c r="I1168" s="9"/>
      <c r="J1168" s="16">
        <v>0</v>
      </c>
      <c r="K1168" s="16"/>
      <c r="L1168" s="17"/>
      <c r="M1168" s="2"/>
      <c r="N1168" s="8"/>
      <c r="O1168" s="15">
        <v>1</v>
      </c>
      <c r="P1168" s="8">
        <f t="shared" si="69"/>
        <v>50.353921800000009</v>
      </c>
      <c r="Q1168" s="41">
        <f t="shared" si="68"/>
        <v>357.01792780000011</v>
      </c>
    </row>
    <row r="1169" spans="1:17">
      <c r="A1169" s="1" t="s">
        <v>4760</v>
      </c>
      <c r="B1169" s="1">
        <v>30721113</v>
      </c>
      <c r="C1169" s="3" t="s">
        <v>905</v>
      </c>
      <c r="D1169" s="4" t="s">
        <v>3703</v>
      </c>
      <c r="E1169" s="7"/>
      <c r="F1169" s="8">
        <f>VLOOKUP(D1169,'Parâmetro - Portes e Uco'!$A$8:$C$49,3,0)</f>
        <v>399.525126</v>
      </c>
      <c r="G1169" s="36">
        <v>3</v>
      </c>
      <c r="H1169" s="8">
        <f>VLOOKUP(G1169,'Parâmetro - Portes e Uco'!$B$14:$E$41,4,0)</f>
        <v>299.05779999999999</v>
      </c>
      <c r="I1169" s="9"/>
      <c r="J1169" s="16">
        <v>0</v>
      </c>
      <c r="K1169" s="16"/>
      <c r="L1169" s="17"/>
      <c r="M1169" s="2"/>
      <c r="N1169" s="8"/>
      <c r="O1169" s="15">
        <v>1</v>
      </c>
      <c r="P1169" s="8">
        <f t="shared" si="69"/>
        <v>119.85753779999999</v>
      </c>
      <c r="Q1169" s="41">
        <f t="shared" si="68"/>
        <v>818.44046380000009</v>
      </c>
    </row>
    <row r="1170" spans="1:17">
      <c r="A1170" s="1" t="s">
        <v>4760</v>
      </c>
      <c r="B1170" s="1">
        <v>30721121</v>
      </c>
      <c r="C1170" s="3" t="s">
        <v>906</v>
      </c>
      <c r="D1170" s="4" t="s">
        <v>3686</v>
      </c>
      <c r="E1170" s="7"/>
      <c r="F1170" s="8">
        <f>VLOOKUP(D1170,'Parâmetro - Portes e Uco'!$A$8:$C$49,3,0)</f>
        <v>639.47410800000011</v>
      </c>
      <c r="G1170" s="36">
        <v>3</v>
      </c>
      <c r="H1170" s="8">
        <f>VLOOKUP(G1170,'Parâmetro - Portes e Uco'!$B$14:$E$41,4,0)</f>
        <v>299.05779999999999</v>
      </c>
      <c r="I1170" s="9"/>
      <c r="J1170" s="16">
        <v>0</v>
      </c>
      <c r="K1170" s="16"/>
      <c r="L1170" s="17"/>
      <c r="M1170" s="2"/>
      <c r="N1170" s="8"/>
      <c r="O1170" s="15">
        <v>2</v>
      </c>
      <c r="P1170" s="8">
        <f>(F1170*30%)+(F1170*20%)</f>
        <v>319.73705400000006</v>
      </c>
      <c r="Q1170" s="41">
        <f t="shared" si="68"/>
        <v>1258.2689620000001</v>
      </c>
    </row>
    <row r="1171" spans="1:17">
      <c r="A1171" s="1" t="s">
        <v>4760</v>
      </c>
      <c r="B1171" s="1">
        <v>30721130</v>
      </c>
      <c r="C1171" s="3" t="s">
        <v>908</v>
      </c>
      <c r="D1171" s="4" t="s">
        <v>3672</v>
      </c>
      <c r="E1171" s="7"/>
      <c r="F1171" s="8">
        <f>VLOOKUP(D1171,'Parâmetro - Portes e Uco'!$A$8:$C$49,3,0)</f>
        <v>53.798472000000004</v>
      </c>
      <c r="G1171" s="36"/>
      <c r="H1171" s="15"/>
      <c r="I1171" s="9"/>
      <c r="J1171" s="16">
        <v>0</v>
      </c>
      <c r="K1171" s="16"/>
      <c r="L1171" s="17"/>
      <c r="M1171" s="2"/>
      <c r="N1171" s="8"/>
      <c r="O1171" s="15">
        <v>0</v>
      </c>
      <c r="P1171" s="15"/>
      <c r="Q1171" s="41">
        <f t="shared" si="68"/>
        <v>53.798472000000004</v>
      </c>
    </row>
    <row r="1172" spans="1:17">
      <c r="A1172" s="1" t="s">
        <v>4760</v>
      </c>
      <c r="B1172" s="1">
        <v>30721148</v>
      </c>
      <c r="C1172" s="3" t="s">
        <v>907</v>
      </c>
      <c r="D1172" s="4" t="s">
        <v>3675</v>
      </c>
      <c r="E1172" s="7"/>
      <c r="F1172" s="8">
        <f>VLOOKUP(D1172,'Parâmetro - Portes e Uco'!$A$8:$C$49,3,0)</f>
        <v>247.04971200000003</v>
      </c>
      <c r="G1172" s="36">
        <v>2</v>
      </c>
      <c r="H1172" s="8">
        <f>VLOOKUP(G1172,'Parâmetro - Portes e Uco'!$B$14:$E$41,4,0)</f>
        <v>203.1808</v>
      </c>
      <c r="I1172" s="9"/>
      <c r="J1172" s="16">
        <v>0</v>
      </c>
      <c r="K1172" s="16"/>
      <c r="L1172" s="17"/>
      <c r="M1172" s="2"/>
      <c r="N1172" s="8"/>
      <c r="O1172" s="15">
        <v>1</v>
      </c>
      <c r="P1172" s="8">
        <f>F1172*30%</f>
        <v>74.114913600000008</v>
      </c>
      <c r="Q1172" s="41">
        <f t="shared" si="68"/>
        <v>524.3454256</v>
      </c>
    </row>
    <row r="1173" spans="1:17">
      <c r="A1173" s="1" t="s">
        <v>4760</v>
      </c>
      <c r="B1173" s="1">
        <v>30721156</v>
      </c>
      <c r="C1173" s="3" t="s">
        <v>909</v>
      </c>
      <c r="D1173" s="4" t="s">
        <v>3681</v>
      </c>
      <c r="E1173" s="7"/>
      <c r="F1173" s="8">
        <f>VLOOKUP(D1173,'Parâmetro - Portes e Uco'!$A$8:$C$49,3,0)</f>
        <v>83.927844000000007</v>
      </c>
      <c r="G1173" s="36">
        <v>1</v>
      </c>
      <c r="H1173" s="8">
        <f>VLOOKUP(G1173,'Parâmetro - Portes e Uco'!$B$14:$E$41,4,0)</f>
        <v>138.81760000000003</v>
      </c>
      <c r="I1173" s="9"/>
      <c r="J1173" s="16">
        <v>0</v>
      </c>
      <c r="K1173" s="16"/>
      <c r="L1173" s="17"/>
      <c r="M1173" s="2"/>
      <c r="N1173" s="8"/>
      <c r="O1173" s="15">
        <v>1</v>
      </c>
      <c r="P1173" s="8">
        <f>F1173*30%</f>
        <v>25.1783532</v>
      </c>
      <c r="Q1173" s="41">
        <f t="shared" si="68"/>
        <v>247.92379720000002</v>
      </c>
    </row>
    <row r="1174" spans="1:17">
      <c r="A1174" s="1" t="s">
        <v>4760</v>
      </c>
      <c r="B1174" s="1">
        <v>30721164</v>
      </c>
      <c r="C1174" s="3" t="s">
        <v>910</v>
      </c>
      <c r="D1174" s="4" t="s">
        <v>3689</v>
      </c>
      <c r="E1174" s="7"/>
      <c r="F1174" s="8">
        <f>VLOOKUP(D1174,'Parâmetro - Portes e Uco'!$A$8:$C$49,3,0)</f>
        <v>332.147088</v>
      </c>
      <c r="G1174" s="36">
        <v>3</v>
      </c>
      <c r="H1174" s="8">
        <f>VLOOKUP(G1174,'Parâmetro - Portes e Uco'!$B$14:$E$41,4,0)</f>
        <v>299.05779999999999</v>
      </c>
      <c r="I1174" s="9"/>
      <c r="J1174" s="16">
        <v>0</v>
      </c>
      <c r="K1174" s="16"/>
      <c r="L1174" s="17"/>
      <c r="M1174" s="2"/>
      <c r="N1174" s="8"/>
      <c r="O1174" s="15">
        <v>1</v>
      </c>
      <c r="P1174" s="8">
        <f>F1174*30%</f>
        <v>99.64412639999999</v>
      </c>
      <c r="Q1174" s="41">
        <f t="shared" si="68"/>
        <v>730.84901439999999</v>
      </c>
    </row>
    <row r="1175" spans="1:17">
      <c r="A1175" s="1" t="s">
        <v>4760</v>
      </c>
      <c r="B1175" s="1">
        <v>30721172</v>
      </c>
      <c r="C1175" s="3" t="s">
        <v>911</v>
      </c>
      <c r="D1175" s="4" t="s">
        <v>3681</v>
      </c>
      <c r="E1175" s="7"/>
      <c r="F1175" s="8">
        <f>VLOOKUP(D1175,'Parâmetro - Portes e Uco'!$A$8:$C$49,3,0)</f>
        <v>83.927844000000007</v>
      </c>
      <c r="G1175" s="36"/>
      <c r="H1175" s="15"/>
      <c r="I1175" s="9"/>
      <c r="J1175" s="16">
        <v>0</v>
      </c>
      <c r="K1175" s="16"/>
      <c r="L1175" s="17"/>
      <c r="M1175" s="2"/>
      <c r="N1175" s="8"/>
      <c r="O1175" s="15">
        <v>0</v>
      </c>
      <c r="P1175" s="15"/>
      <c r="Q1175" s="41">
        <f t="shared" si="68"/>
        <v>83.927844000000007</v>
      </c>
    </row>
    <row r="1176" spans="1:17">
      <c r="A1176" s="1" t="s">
        <v>4760</v>
      </c>
      <c r="B1176" s="1">
        <v>30721180</v>
      </c>
      <c r="C1176" s="3" t="s">
        <v>912</v>
      </c>
      <c r="D1176" s="4" t="s">
        <v>3676</v>
      </c>
      <c r="E1176" s="7"/>
      <c r="F1176" s="8">
        <f>VLOOKUP(D1176,'Parâmetro - Portes e Uco'!$A$8:$C$49,3,0)</f>
        <v>199.76720399999999</v>
      </c>
      <c r="G1176" s="36">
        <v>2</v>
      </c>
      <c r="H1176" s="8">
        <f>VLOOKUP(G1176,'Parâmetro - Portes e Uco'!$B$14:$E$41,4,0)</f>
        <v>203.1808</v>
      </c>
      <c r="I1176" s="9"/>
      <c r="J1176" s="16">
        <v>0</v>
      </c>
      <c r="K1176" s="16"/>
      <c r="L1176" s="17"/>
      <c r="M1176" s="2"/>
      <c r="N1176" s="8"/>
      <c r="O1176" s="15">
        <v>1</v>
      </c>
      <c r="P1176" s="8">
        <f>F1176*30%</f>
        <v>59.930161199999993</v>
      </c>
      <c r="Q1176" s="41">
        <f t="shared" si="68"/>
        <v>462.87816519999996</v>
      </c>
    </row>
    <row r="1177" spans="1:17" ht="22.5">
      <c r="A1177" s="1" t="s">
        <v>4760</v>
      </c>
      <c r="B1177" s="1">
        <v>30721199</v>
      </c>
      <c r="C1177" s="3" t="s">
        <v>913</v>
      </c>
      <c r="D1177" s="4" t="s">
        <v>3703</v>
      </c>
      <c r="E1177" s="7"/>
      <c r="F1177" s="8">
        <f>VLOOKUP(D1177,'Parâmetro - Portes e Uco'!$A$8:$C$49,3,0)</f>
        <v>399.525126</v>
      </c>
      <c r="G1177" s="36">
        <v>2</v>
      </c>
      <c r="H1177" s="8">
        <f>VLOOKUP(G1177,'Parâmetro - Portes e Uco'!$B$14:$E$41,4,0)</f>
        <v>203.1808</v>
      </c>
      <c r="I1177" s="9"/>
      <c r="J1177" s="16">
        <v>0</v>
      </c>
      <c r="K1177" s="16"/>
      <c r="L1177" s="17"/>
      <c r="M1177" s="2"/>
      <c r="N1177" s="8"/>
      <c r="O1177" s="15">
        <v>1</v>
      </c>
      <c r="P1177" s="8">
        <f>F1177*30%</f>
        <v>119.85753779999999</v>
      </c>
      <c r="Q1177" s="41">
        <f t="shared" si="68"/>
        <v>722.56346379999991</v>
      </c>
    </row>
    <row r="1178" spans="1:17">
      <c r="A1178" s="1" t="s">
        <v>4760</v>
      </c>
      <c r="B1178" s="1">
        <v>30721202</v>
      </c>
      <c r="C1178" s="3" t="s">
        <v>914</v>
      </c>
      <c r="D1178" s="4" t="s">
        <v>3670</v>
      </c>
      <c r="E1178" s="7"/>
      <c r="F1178" s="8">
        <f>VLOOKUP(D1178,'Parâmetro - Portes e Uco'!$A$8:$C$49,3,0)</f>
        <v>70.914480000000012</v>
      </c>
      <c r="G1178" s="36">
        <v>1</v>
      </c>
      <c r="H1178" s="8">
        <f>VLOOKUP(G1178,'Parâmetro - Portes e Uco'!$B$14:$E$41,4,0)</f>
        <v>138.81760000000003</v>
      </c>
      <c r="I1178" s="9"/>
      <c r="J1178" s="16">
        <v>0</v>
      </c>
      <c r="K1178" s="16"/>
      <c r="L1178" s="17"/>
      <c r="M1178" s="2"/>
      <c r="N1178" s="8"/>
      <c r="O1178" s="15">
        <v>0</v>
      </c>
      <c r="P1178" s="15"/>
      <c r="Q1178" s="41">
        <f t="shared" si="68"/>
        <v>209.73208000000005</v>
      </c>
    </row>
    <row r="1179" spans="1:17">
      <c r="A1179" s="1" t="s">
        <v>4760</v>
      </c>
      <c r="B1179" s="1">
        <v>30721210</v>
      </c>
      <c r="C1179" s="3" t="s">
        <v>915</v>
      </c>
      <c r="D1179" s="4" t="s">
        <v>3702</v>
      </c>
      <c r="E1179" s="7"/>
      <c r="F1179" s="8">
        <f>VLOOKUP(D1179,'Parâmetro - Portes e Uco'!$A$8:$C$49,3,0)</f>
        <v>477.54033600000002</v>
      </c>
      <c r="G1179" s="36">
        <v>3</v>
      </c>
      <c r="H1179" s="8">
        <f>VLOOKUP(G1179,'Parâmetro - Portes e Uco'!$B$14:$E$41,4,0)</f>
        <v>299.05779999999999</v>
      </c>
      <c r="I1179" s="9"/>
      <c r="J1179" s="16">
        <v>0</v>
      </c>
      <c r="K1179" s="16"/>
      <c r="L1179" s="17"/>
      <c r="M1179" s="2"/>
      <c r="N1179" s="8"/>
      <c r="O1179" s="15">
        <v>2</v>
      </c>
      <c r="P1179" s="8">
        <f>(F1179*30%)+(F1179*20%)</f>
        <v>238.77016800000001</v>
      </c>
      <c r="Q1179" s="41">
        <f t="shared" si="68"/>
        <v>1015.3683040000001</v>
      </c>
    </row>
    <row r="1180" spans="1:17">
      <c r="A1180" s="1" t="s">
        <v>4760</v>
      </c>
      <c r="B1180" s="1">
        <v>30721229</v>
      </c>
      <c r="C1180" s="3" t="s">
        <v>917</v>
      </c>
      <c r="D1180" s="4" t="s">
        <v>3674</v>
      </c>
      <c r="E1180" s="7"/>
      <c r="F1180" s="8">
        <f>VLOOKUP(D1180,'Parâmetro - Portes e Uco'!$A$8:$C$49,3,0)</f>
        <v>287.23149000000001</v>
      </c>
      <c r="G1180" s="36">
        <v>2</v>
      </c>
      <c r="H1180" s="8">
        <f>VLOOKUP(G1180,'Parâmetro - Portes e Uco'!$B$14:$E$41,4,0)</f>
        <v>203.1808</v>
      </c>
      <c r="I1180" s="9"/>
      <c r="J1180" s="16">
        <v>0</v>
      </c>
      <c r="K1180" s="16"/>
      <c r="L1180" s="17"/>
      <c r="M1180" s="2"/>
      <c r="N1180" s="8"/>
      <c r="O1180" s="15">
        <v>1</v>
      </c>
      <c r="P1180" s="8">
        <f>F1180*30%</f>
        <v>86.169447000000005</v>
      </c>
      <c r="Q1180" s="41">
        <f t="shared" si="68"/>
        <v>576.58173699999998</v>
      </c>
    </row>
    <row r="1181" spans="1:17">
      <c r="A1181" s="1" t="s">
        <v>4760</v>
      </c>
      <c r="B1181" s="1">
        <v>30721237</v>
      </c>
      <c r="C1181" s="3" t="s">
        <v>916</v>
      </c>
      <c r="D1181" s="4" t="s">
        <v>3674</v>
      </c>
      <c r="E1181" s="7"/>
      <c r="F1181" s="8">
        <f>VLOOKUP(D1181,'Parâmetro - Portes e Uco'!$A$8:$C$49,3,0)</f>
        <v>287.23149000000001</v>
      </c>
      <c r="G1181" s="36">
        <v>3</v>
      </c>
      <c r="H1181" s="8">
        <f>VLOOKUP(G1181,'Parâmetro - Portes e Uco'!$B$14:$E$41,4,0)</f>
        <v>299.05779999999999</v>
      </c>
      <c r="I1181" s="9"/>
      <c r="J1181" s="16">
        <v>0</v>
      </c>
      <c r="K1181" s="16"/>
      <c r="L1181" s="17"/>
      <c r="M1181" s="2"/>
      <c r="N1181" s="8"/>
      <c r="O1181" s="15">
        <v>1</v>
      </c>
      <c r="P1181" s="8">
        <f>F1181*30%</f>
        <v>86.169447000000005</v>
      </c>
      <c r="Q1181" s="41">
        <f t="shared" si="68"/>
        <v>672.45873699999993</v>
      </c>
    </row>
    <row r="1182" spans="1:17">
      <c r="A1182" s="1" t="s">
        <v>4760</v>
      </c>
      <c r="B1182" s="1">
        <v>30721245</v>
      </c>
      <c r="C1182" s="3" t="s">
        <v>918</v>
      </c>
      <c r="D1182" s="4" t="s">
        <v>3674</v>
      </c>
      <c r="E1182" s="7"/>
      <c r="F1182" s="8">
        <f>VLOOKUP(D1182,'Parâmetro - Portes e Uco'!$A$8:$C$49,3,0)</f>
        <v>287.23149000000001</v>
      </c>
      <c r="G1182" s="36">
        <v>2</v>
      </c>
      <c r="H1182" s="8">
        <f>VLOOKUP(G1182,'Parâmetro - Portes e Uco'!$B$14:$E$41,4,0)</f>
        <v>203.1808</v>
      </c>
      <c r="I1182" s="9"/>
      <c r="J1182" s="16">
        <v>0</v>
      </c>
      <c r="K1182" s="16"/>
      <c r="L1182" s="17"/>
      <c r="M1182" s="2"/>
      <c r="N1182" s="8"/>
      <c r="O1182" s="15">
        <v>1</v>
      </c>
      <c r="P1182" s="8">
        <f>F1182*30%</f>
        <v>86.169447000000005</v>
      </c>
      <c r="Q1182" s="41">
        <f t="shared" si="68"/>
        <v>576.58173699999998</v>
      </c>
    </row>
    <row r="1183" spans="1:17">
      <c r="A1183" s="1" t="s">
        <v>4760</v>
      </c>
      <c r="B1183" s="1">
        <v>30721253</v>
      </c>
      <c r="C1183" s="3" t="s">
        <v>919</v>
      </c>
      <c r="D1183" s="4" t="s">
        <v>3691</v>
      </c>
      <c r="E1183" s="7"/>
      <c r="F1183" s="8">
        <f>VLOOKUP(D1183,'Parâmetro - Portes e Uco'!$A$8:$C$49,3,0)</f>
        <v>721.04432400000007</v>
      </c>
      <c r="G1183" s="36">
        <v>4</v>
      </c>
      <c r="H1183" s="8">
        <f>VLOOKUP(G1183,'Parâmetro - Portes e Uco'!$B$14:$E$41,4,0)</f>
        <v>442.14720000000005</v>
      </c>
      <c r="I1183" s="9"/>
      <c r="J1183" s="16">
        <v>0</v>
      </c>
      <c r="K1183" s="16"/>
      <c r="L1183" s="17"/>
      <c r="M1183" s="2"/>
      <c r="N1183" s="8"/>
      <c r="O1183" s="15">
        <v>2</v>
      </c>
      <c r="P1183" s="8">
        <f>(F1183*30%)+(F1183*20%)</f>
        <v>360.52216200000004</v>
      </c>
      <c r="Q1183" s="41">
        <f t="shared" si="68"/>
        <v>1523.7136860000001</v>
      </c>
    </row>
    <row r="1184" spans="1:17">
      <c r="A1184" s="3"/>
      <c r="B1184" s="135">
        <v>30722004</v>
      </c>
      <c r="C1184" s="263" t="s">
        <v>3825</v>
      </c>
      <c r="D1184" s="264"/>
      <c r="E1184" s="264"/>
      <c r="F1184" s="264"/>
      <c r="G1184" s="264"/>
      <c r="H1184" s="264"/>
      <c r="I1184" s="264"/>
      <c r="J1184" s="264"/>
      <c r="K1184" s="264"/>
      <c r="L1184" s="264"/>
      <c r="M1184" s="266"/>
      <c r="N1184" s="264"/>
      <c r="O1184" s="264"/>
      <c r="P1184" s="264"/>
      <c r="Q1184" s="265"/>
    </row>
    <row r="1185" spans="1:17" ht="33.75">
      <c r="A1185" s="1" t="s">
        <v>4760</v>
      </c>
      <c r="B1185" s="1">
        <v>30722012</v>
      </c>
      <c r="C1185" s="3" t="s">
        <v>920</v>
      </c>
      <c r="D1185" s="4" t="s">
        <v>3671</v>
      </c>
      <c r="E1185" s="7"/>
      <c r="F1185" s="8">
        <f>VLOOKUP(D1185,'Parâmetro - Portes e Uco'!$A$8:$C$49,3,0)</f>
        <v>114.67910999999999</v>
      </c>
      <c r="G1185" s="36">
        <v>2</v>
      </c>
      <c r="H1185" s="8">
        <f>VLOOKUP(G1185,'Parâmetro - Portes e Uco'!$B$14:$E$41,4,0)</f>
        <v>203.1808</v>
      </c>
      <c r="I1185" s="9"/>
      <c r="J1185" s="16">
        <v>0</v>
      </c>
      <c r="K1185" s="16"/>
      <c r="L1185" s="17"/>
      <c r="M1185" s="2"/>
      <c r="N1185" s="8"/>
      <c r="O1185" s="15">
        <v>1</v>
      </c>
      <c r="P1185" s="8">
        <f>F1185*30%</f>
        <v>34.403732999999995</v>
      </c>
      <c r="Q1185" s="41">
        <f t="shared" ref="Q1185:Q1248" si="70">F1185+H1185+K1185+N1185+P1185</f>
        <v>352.263643</v>
      </c>
    </row>
    <row r="1186" spans="1:17">
      <c r="A1186" s="1" t="s">
        <v>4760</v>
      </c>
      <c r="B1186" s="1">
        <v>30722039</v>
      </c>
      <c r="C1186" s="3" t="s">
        <v>921</v>
      </c>
      <c r="D1186" s="4" t="s">
        <v>3670</v>
      </c>
      <c r="E1186" s="7"/>
      <c r="F1186" s="8">
        <f>VLOOKUP(D1186,'Parâmetro - Portes e Uco'!$A$8:$C$49,3,0)</f>
        <v>70.914480000000012</v>
      </c>
      <c r="G1186" s="36">
        <v>1</v>
      </c>
      <c r="H1186" s="8">
        <f>VLOOKUP(G1186,'Parâmetro - Portes e Uco'!$B$14:$E$41,4,0)</f>
        <v>138.81760000000003</v>
      </c>
      <c r="I1186" s="9"/>
      <c r="J1186" s="16">
        <v>0</v>
      </c>
      <c r="K1186" s="16"/>
      <c r="L1186" s="17"/>
      <c r="M1186" s="2"/>
      <c r="N1186" s="8"/>
      <c r="O1186" s="15">
        <v>0</v>
      </c>
      <c r="P1186" s="15"/>
      <c r="Q1186" s="41">
        <f t="shared" si="70"/>
        <v>209.73208000000005</v>
      </c>
    </row>
    <row r="1187" spans="1:17">
      <c r="A1187" s="1" t="s">
        <v>4760</v>
      </c>
      <c r="B1187" s="1">
        <v>30722047</v>
      </c>
      <c r="C1187" s="3" t="s">
        <v>922</v>
      </c>
      <c r="D1187" s="4" t="s">
        <v>3694</v>
      </c>
      <c r="E1187" s="7"/>
      <c r="F1187" s="8">
        <f>VLOOKUP(D1187,'Parâmetro - Portes e Uco'!$A$8:$C$49,3,0)</f>
        <v>265.94786399999998</v>
      </c>
      <c r="G1187" s="36">
        <v>3</v>
      </c>
      <c r="H1187" s="8">
        <f>VLOOKUP(G1187,'Parâmetro - Portes e Uco'!$B$14:$E$41,4,0)</f>
        <v>299.05779999999999</v>
      </c>
      <c r="I1187" s="9"/>
      <c r="J1187" s="16">
        <v>0</v>
      </c>
      <c r="K1187" s="16"/>
      <c r="L1187" s="17"/>
      <c r="M1187" s="2"/>
      <c r="N1187" s="8"/>
      <c r="O1187" s="15">
        <v>2</v>
      </c>
      <c r="P1187" s="8">
        <f>(F1187*30%)+(F1187*20%)</f>
        <v>132.97393199999999</v>
      </c>
      <c r="Q1187" s="41">
        <f t="shared" si="70"/>
        <v>697.97959600000002</v>
      </c>
    </row>
    <row r="1188" spans="1:17">
      <c r="A1188" s="1" t="s">
        <v>4760</v>
      </c>
      <c r="B1188" s="1">
        <v>30722055</v>
      </c>
      <c r="C1188" s="3" t="s">
        <v>923</v>
      </c>
      <c r="D1188" s="4" t="s">
        <v>3675</v>
      </c>
      <c r="E1188" s="7"/>
      <c r="F1188" s="8">
        <f>VLOOKUP(D1188,'Parâmetro - Portes e Uco'!$A$8:$C$49,3,0)</f>
        <v>247.04971200000003</v>
      </c>
      <c r="G1188" s="36">
        <v>2</v>
      </c>
      <c r="H1188" s="8">
        <f>VLOOKUP(G1188,'Parâmetro - Portes e Uco'!$B$14:$E$41,4,0)</f>
        <v>203.1808</v>
      </c>
      <c r="I1188" s="9"/>
      <c r="J1188" s="16">
        <v>0</v>
      </c>
      <c r="K1188" s="16"/>
      <c r="L1188" s="17"/>
      <c r="M1188" s="2"/>
      <c r="N1188" s="8"/>
      <c r="O1188" s="15">
        <v>1</v>
      </c>
      <c r="P1188" s="8">
        <f>F1188*30%</f>
        <v>74.114913600000008</v>
      </c>
      <c r="Q1188" s="41">
        <f t="shared" si="70"/>
        <v>524.3454256</v>
      </c>
    </row>
    <row r="1189" spans="1:17" ht="22.5">
      <c r="A1189" s="1" t="s">
        <v>4760</v>
      </c>
      <c r="B1189" s="1">
        <v>30722063</v>
      </c>
      <c r="C1189" s="3" t="s">
        <v>924</v>
      </c>
      <c r="D1189" s="4" t="s">
        <v>3674</v>
      </c>
      <c r="E1189" s="7"/>
      <c r="F1189" s="8">
        <f>VLOOKUP(D1189,'Parâmetro - Portes e Uco'!$A$8:$C$49,3,0)</f>
        <v>287.23149000000001</v>
      </c>
      <c r="G1189" s="36">
        <v>3</v>
      </c>
      <c r="H1189" s="8">
        <f>VLOOKUP(G1189,'Parâmetro - Portes e Uco'!$B$14:$E$41,4,0)</f>
        <v>299.05779999999999</v>
      </c>
      <c r="I1189" s="9"/>
      <c r="J1189" s="16">
        <v>0</v>
      </c>
      <c r="K1189" s="16"/>
      <c r="L1189" s="17"/>
      <c r="M1189" s="2"/>
      <c r="N1189" s="8"/>
      <c r="O1189" s="15">
        <v>1</v>
      </c>
      <c r="P1189" s="8">
        <f>F1189*30%</f>
        <v>86.169447000000005</v>
      </c>
      <c r="Q1189" s="41">
        <f t="shared" si="70"/>
        <v>672.45873699999993</v>
      </c>
    </row>
    <row r="1190" spans="1:17">
      <c r="A1190" s="1" t="s">
        <v>4760</v>
      </c>
      <c r="B1190" s="1">
        <v>30722071</v>
      </c>
      <c r="C1190" s="3" t="s">
        <v>925</v>
      </c>
      <c r="D1190" s="4" t="s">
        <v>3677</v>
      </c>
      <c r="E1190" s="7"/>
      <c r="F1190" s="8">
        <f>VLOOKUP(D1190,'Parâmetro - Portes e Uco'!$A$8:$C$49,3,0)</f>
        <v>146.53493400000002</v>
      </c>
      <c r="G1190" s="36">
        <v>1</v>
      </c>
      <c r="H1190" s="8">
        <f>VLOOKUP(G1190,'Parâmetro - Portes e Uco'!$B$14:$E$41,4,0)</f>
        <v>138.81760000000003</v>
      </c>
      <c r="I1190" s="9"/>
      <c r="J1190" s="16">
        <v>0</v>
      </c>
      <c r="K1190" s="16"/>
      <c r="L1190" s="17"/>
      <c r="M1190" s="2"/>
      <c r="N1190" s="8"/>
      <c r="O1190" s="15">
        <v>1</v>
      </c>
      <c r="P1190" s="8">
        <f>F1190*30%</f>
        <v>43.960480200000006</v>
      </c>
      <c r="Q1190" s="41">
        <f t="shared" si="70"/>
        <v>329.31301420000005</v>
      </c>
    </row>
    <row r="1191" spans="1:17">
      <c r="A1191" s="1" t="s">
        <v>4760</v>
      </c>
      <c r="B1191" s="1">
        <v>30722080</v>
      </c>
      <c r="C1191" s="3" t="s">
        <v>926</v>
      </c>
      <c r="D1191" s="4" t="s">
        <v>3674</v>
      </c>
      <c r="E1191" s="7"/>
      <c r="F1191" s="8">
        <f>VLOOKUP(D1191,'Parâmetro - Portes e Uco'!$A$8:$C$49,3,0)</f>
        <v>287.23149000000001</v>
      </c>
      <c r="G1191" s="36">
        <v>3</v>
      </c>
      <c r="H1191" s="8">
        <f>VLOOKUP(G1191,'Parâmetro - Portes e Uco'!$B$14:$E$41,4,0)</f>
        <v>299.05779999999999</v>
      </c>
      <c r="I1191" s="9"/>
      <c r="J1191" s="16">
        <v>0</v>
      </c>
      <c r="K1191" s="16"/>
      <c r="L1191" s="17"/>
      <c r="M1191" s="2"/>
      <c r="N1191" s="8"/>
      <c r="O1191" s="15">
        <v>2</v>
      </c>
      <c r="P1191" s="8">
        <f>(F1191*30%)+(F1191*20%)</f>
        <v>143.615745</v>
      </c>
      <c r="Q1191" s="41">
        <f t="shared" si="70"/>
        <v>729.905035</v>
      </c>
    </row>
    <row r="1192" spans="1:17" ht="22.5">
      <c r="A1192" s="1" t="s">
        <v>4760</v>
      </c>
      <c r="B1192" s="1">
        <v>30722098</v>
      </c>
      <c r="C1192" s="3" t="s">
        <v>927</v>
      </c>
      <c r="D1192" s="4" t="s">
        <v>3689</v>
      </c>
      <c r="E1192" s="7"/>
      <c r="F1192" s="8">
        <f>VLOOKUP(D1192,'Parâmetro - Portes e Uco'!$A$8:$C$49,3,0)</f>
        <v>332.147088</v>
      </c>
      <c r="G1192" s="36">
        <v>4</v>
      </c>
      <c r="H1192" s="8">
        <f>VLOOKUP(G1192,'Parâmetro - Portes e Uco'!$B$14:$E$41,4,0)</f>
        <v>442.14720000000005</v>
      </c>
      <c r="I1192" s="9"/>
      <c r="J1192" s="16">
        <v>0</v>
      </c>
      <c r="K1192" s="16"/>
      <c r="L1192" s="17"/>
      <c r="M1192" s="2"/>
      <c r="N1192" s="8"/>
      <c r="O1192" s="15">
        <v>2</v>
      </c>
      <c r="P1192" s="8">
        <f>(F1192*30%)+(F1192*20%)</f>
        <v>166.073544</v>
      </c>
      <c r="Q1192" s="41">
        <f t="shared" si="70"/>
        <v>940.36783200000002</v>
      </c>
    </row>
    <row r="1193" spans="1:17">
      <c r="A1193" s="1" t="s">
        <v>4760</v>
      </c>
      <c r="B1193" s="1">
        <v>30722101</v>
      </c>
      <c r="C1193" s="3" t="s">
        <v>928</v>
      </c>
      <c r="D1193" s="4" t="s">
        <v>3674</v>
      </c>
      <c r="E1193" s="7"/>
      <c r="F1193" s="8">
        <f>VLOOKUP(D1193,'Parâmetro - Portes e Uco'!$A$8:$C$49,3,0)</f>
        <v>287.23149000000001</v>
      </c>
      <c r="G1193" s="36">
        <v>3</v>
      </c>
      <c r="H1193" s="8">
        <f>VLOOKUP(G1193,'Parâmetro - Portes e Uco'!$B$14:$E$41,4,0)</f>
        <v>299.05779999999999</v>
      </c>
      <c r="I1193" s="9"/>
      <c r="J1193" s="16">
        <v>0</v>
      </c>
      <c r="K1193" s="16"/>
      <c r="L1193" s="17"/>
      <c r="M1193" s="2"/>
      <c r="N1193" s="8"/>
      <c r="O1193" s="15">
        <v>1</v>
      </c>
      <c r="P1193" s="8">
        <f t="shared" ref="P1193:P1202" si="71">F1193*30%</f>
        <v>86.169447000000005</v>
      </c>
      <c r="Q1193" s="41">
        <f t="shared" si="70"/>
        <v>672.45873699999993</v>
      </c>
    </row>
    <row r="1194" spans="1:17" ht="22.5">
      <c r="A1194" s="1" t="s">
        <v>4760</v>
      </c>
      <c r="B1194" s="1">
        <v>30722110</v>
      </c>
      <c r="C1194" s="3" t="s">
        <v>929</v>
      </c>
      <c r="D1194" s="4" t="s">
        <v>3675</v>
      </c>
      <c r="E1194" s="7"/>
      <c r="F1194" s="8">
        <f>VLOOKUP(D1194,'Parâmetro - Portes e Uco'!$A$8:$C$49,3,0)</f>
        <v>247.04971200000003</v>
      </c>
      <c r="G1194" s="36">
        <v>1</v>
      </c>
      <c r="H1194" s="8">
        <f>VLOOKUP(G1194,'Parâmetro - Portes e Uco'!$B$14:$E$41,4,0)</f>
        <v>138.81760000000003</v>
      </c>
      <c r="I1194" s="9"/>
      <c r="J1194" s="16">
        <v>0</v>
      </c>
      <c r="K1194" s="16"/>
      <c r="L1194" s="17"/>
      <c r="M1194" s="2"/>
      <c r="N1194" s="8"/>
      <c r="O1194" s="15">
        <v>1</v>
      </c>
      <c r="P1194" s="8">
        <f t="shared" si="71"/>
        <v>74.114913600000008</v>
      </c>
      <c r="Q1194" s="41">
        <f t="shared" si="70"/>
        <v>459.98222560000011</v>
      </c>
    </row>
    <row r="1195" spans="1:17">
      <c r="A1195" s="1" t="s">
        <v>4760</v>
      </c>
      <c r="B1195" s="1">
        <v>30722128</v>
      </c>
      <c r="C1195" s="3" t="s">
        <v>930</v>
      </c>
      <c r="D1195" s="4" t="s">
        <v>3690</v>
      </c>
      <c r="E1195" s="7"/>
      <c r="F1195" s="8">
        <f>VLOOKUP(D1195,'Parâmetro - Portes e Uco'!$A$8:$C$49,3,0)</f>
        <v>788.42236200000002</v>
      </c>
      <c r="G1195" s="36">
        <v>4</v>
      </c>
      <c r="H1195" s="8">
        <f>VLOOKUP(G1195,'Parâmetro - Portes e Uco'!$B$14:$E$41,4,0)</f>
        <v>442.14720000000005</v>
      </c>
      <c r="I1195" s="9"/>
      <c r="J1195" s="16">
        <v>0</v>
      </c>
      <c r="K1195" s="16"/>
      <c r="L1195" s="17"/>
      <c r="M1195" s="2"/>
      <c r="N1195" s="8"/>
      <c r="O1195" s="15">
        <v>1</v>
      </c>
      <c r="P1195" s="8">
        <f t="shared" si="71"/>
        <v>236.52670860000001</v>
      </c>
      <c r="Q1195" s="41">
        <f t="shared" si="70"/>
        <v>1467.0962706</v>
      </c>
    </row>
    <row r="1196" spans="1:17">
      <c r="A1196" s="1" t="s">
        <v>4760</v>
      </c>
      <c r="B1196" s="1">
        <v>30722136</v>
      </c>
      <c r="C1196" s="3" t="s">
        <v>931</v>
      </c>
      <c r="D1196" s="4" t="s">
        <v>3690</v>
      </c>
      <c r="E1196" s="7"/>
      <c r="F1196" s="8">
        <f>VLOOKUP(D1196,'Parâmetro - Portes e Uco'!$A$8:$C$49,3,0)</f>
        <v>788.42236200000002</v>
      </c>
      <c r="G1196" s="36">
        <v>3</v>
      </c>
      <c r="H1196" s="8">
        <f>VLOOKUP(G1196,'Parâmetro - Portes e Uco'!$B$14:$E$41,4,0)</f>
        <v>299.05779999999999</v>
      </c>
      <c r="I1196" s="9"/>
      <c r="J1196" s="16">
        <v>0</v>
      </c>
      <c r="K1196" s="16"/>
      <c r="L1196" s="17"/>
      <c r="M1196" s="2"/>
      <c r="N1196" s="8"/>
      <c r="O1196" s="15">
        <v>1</v>
      </c>
      <c r="P1196" s="8">
        <f t="shared" si="71"/>
        <v>236.52670860000001</v>
      </c>
      <c r="Q1196" s="41">
        <f t="shared" si="70"/>
        <v>1324.0068706000002</v>
      </c>
    </row>
    <row r="1197" spans="1:17" ht="22.5">
      <c r="A1197" s="1" t="s">
        <v>4760</v>
      </c>
      <c r="B1197" s="1">
        <v>30722144</v>
      </c>
      <c r="C1197" s="3" t="s">
        <v>932</v>
      </c>
      <c r="D1197" s="4" t="s">
        <v>3685</v>
      </c>
      <c r="E1197" s="7"/>
      <c r="F1197" s="8">
        <f>VLOOKUP(D1197,'Parâmetro - Portes e Uco'!$A$8:$C$49,3,0)</f>
        <v>564.99534000000006</v>
      </c>
      <c r="G1197" s="36">
        <v>3</v>
      </c>
      <c r="H1197" s="8">
        <f>VLOOKUP(G1197,'Parâmetro - Portes e Uco'!$B$14:$E$41,4,0)</f>
        <v>299.05779999999999</v>
      </c>
      <c r="I1197" s="9"/>
      <c r="J1197" s="16">
        <v>0</v>
      </c>
      <c r="K1197" s="16"/>
      <c r="L1197" s="17"/>
      <c r="M1197" s="2"/>
      <c r="N1197" s="8"/>
      <c r="O1197" s="15">
        <v>1</v>
      </c>
      <c r="P1197" s="8">
        <f t="shared" si="71"/>
        <v>169.49860200000001</v>
      </c>
      <c r="Q1197" s="41">
        <f t="shared" si="70"/>
        <v>1033.5517420000001</v>
      </c>
    </row>
    <row r="1198" spans="1:17">
      <c r="A1198" s="1" t="s">
        <v>4760</v>
      </c>
      <c r="B1198" s="1">
        <v>30722152</v>
      </c>
      <c r="C1198" s="3" t="s">
        <v>933</v>
      </c>
      <c r="D1198" s="4" t="s">
        <v>3671</v>
      </c>
      <c r="E1198" s="7"/>
      <c r="F1198" s="8">
        <f>VLOOKUP(D1198,'Parâmetro - Portes e Uco'!$A$8:$C$49,3,0)</f>
        <v>114.67910999999999</v>
      </c>
      <c r="G1198" s="36">
        <v>2</v>
      </c>
      <c r="H1198" s="8">
        <f>VLOOKUP(G1198,'Parâmetro - Portes e Uco'!$B$14:$E$41,4,0)</f>
        <v>203.1808</v>
      </c>
      <c r="I1198" s="9"/>
      <c r="J1198" s="16">
        <v>0</v>
      </c>
      <c r="K1198" s="16"/>
      <c r="L1198" s="17"/>
      <c r="M1198" s="2"/>
      <c r="N1198" s="8"/>
      <c r="O1198" s="15">
        <v>1</v>
      </c>
      <c r="P1198" s="8">
        <f t="shared" si="71"/>
        <v>34.403732999999995</v>
      </c>
      <c r="Q1198" s="41">
        <f t="shared" si="70"/>
        <v>352.263643</v>
      </c>
    </row>
    <row r="1199" spans="1:17">
      <c r="A1199" s="1" t="s">
        <v>4760</v>
      </c>
      <c r="B1199" s="1">
        <v>30722160</v>
      </c>
      <c r="C1199" s="3" t="s">
        <v>934</v>
      </c>
      <c r="D1199" s="4" t="s">
        <v>3677</v>
      </c>
      <c r="E1199" s="7"/>
      <c r="F1199" s="8">
        <f>VLOOKUP(D1199,'Parâmetro - Portes e Uco'!$A$8:$C$49,3,0)</f>
        <v>146.53493400000002</v>
      </c>
      <c r="G1199" s="36">
        <v>1</v>
      </c>
      <c r="H1199" s="8">
        <f>VLOOKUP(G1199,'Parâmetro - Portes e Uco'!$B$14:$E$41,4,0)</f>
        <v>138.81760000000003</v>
      </c>
      <c r="I1199" s="9"/>
      <c r="J1199" s="16">
        <v>0</v>
      </c>
      <c r="K1199" s="16"/>
      <c r="L1199" s="17"/>
      <c r="M1199" s="2"/>
      <c r="N1199" s="8"/>
      <c r="O1199" s="15">
        <v>1</v>
      </c>
      <c r="P1199" s="8">
        <f t="shared" si="71"/>
        <v>43.960480200000006</v>
      </c>
      <c r="Q1199" s="41">
        <f t="shared" si="70"/>
        <v>329.31301420000005</v>
      </c>
    </row>
    <row r="1200" spans="1:17">
      <c r="A1200" s="1" t="s">
        <v>4760</v>
      </c>
      <c r="B1200" s="1">
        <v>30722179</v>
      </c>
      <c r="C1200" s="3" t="s">
        <v>935</v>
      </c>
      <c r="D1200" s="4" t="s">
        <v>3674</v>
      </c>
      <c r="E1200" s="7"/>
      <c r="F1200" s="8">
        <f>VLOOKUP(D1200,'Parâmetro - Portes e Uco'!$A$8:$C$49,3,0)</f>
        <v>287.23149000000001</v>
      </c>
      <c r="G1200" s="36">
        <v>3</v>
      </c>
      <c r="H1200" s="8">
        <f>VLOOKUP(G1200,'Parâmetro - Portes e Uco'!$B$14:$E$41,4,0)</f>
        <v>299.05779999999999</v>
      </c>
      <c r="I1200" s="9"/>
      <c r="J1200" s="16">
        <v>0</v>
      </c>
      <c r="K1200" s="16"/>
      <c r="L1200" s="17"/>
      <c r="M1200" s="2"/>
      <c r="N1200" s="8"/>
      <c r="O1200" s="15">
        <v>1</v>
      </c>
      <c r="P1200" s="8">
        <f t="shared" si="71"/>
        <v>86.169447000000005</v>
      </c>
      <c r="Q1200" s="41">
        <f t="shared" si="70"/>
        <v>672.45873699999993</v>
      </c>
    </row>
    <row r="1201" spans="1:17">
      <c r="A1201" s="1" t="s">
        <v>4760</v>
      </c>
      <c r="B1201" s="1">
        <v>30722209</v>
      </c>
      <c r="C1201" s="3" t="s">
        <v>936</v>
      </c>
      <c r="D1201" s="4" t="s">
        <v>3674</v>
      </c>
      <c r="E1201" s="7"/>
      <c r="F1201" s="8">
        <f>VLOOKUP(D1201,'Parâmetro - Portes e Uco'!$A$8:$C$49,3,0)</f>
        <v>287.23149000000001</v>
      </c>
      <c r="G1201" s="36">
        <v>2</v>
      </c>
      <c r="H1201" s="8">
        <f>VLOOKUP(G1201,'Parâmetro - Portes e Uco'!$B$14:$E$41,4,0)</f>
        <v>203.1808</v>
      </c>
      <c r="I1201" s="9"/>
      <c r="J1201" s="16">
        <v>0</v>
      </c>
      <c r="K1201" s="16"/>
      <c r="L1201" s="17"/>
      <c r="M1201" s="2"/>
      <c r="N1201" s="8"/>
      <c r="O1201" s="15">
        <v>1</v>
      </c>
      <c r="P1201" s="8">
        <f t="shared" si="71"/>
        <v>86.169447000000005</v>
      </c>
      <c r="Q1201" s="41">
        <f t="shared" si="70"/>
        <v>576.58173699999998</v>
      </c>
    </row>
    <row r="1202" spans="1:17">
      <c r="A1202" s="1" t="s">
        <v>4760</v>
      </c>
      <c r="B1202" s="1">
        <v>30722217</v>
      </c>
      <c r="C1202" s="3" t="s">
        <v>937</v>
      </c>
      <c r="D1202" s="4" t="s">
        <v>3673</v>
      </c>
      <c r="E1202" s="7"/>
      <c r="F1202" s="8">
        <f>VLOOKUP(D1202,'Parâmetro - Portes e Uco'!$A$8:$C$49,3,0)</f>
        <v>167.84640600000003</v>
      </c>
      <c r="G1202" s="36">
        <v>1</v>
      </c>
      <c r="H1202" s="8">
        <f>VLOOKUP(G1202,'Parâmetro - Portes e Uco'!$B$14:$E$41,4,0)</f>
        <v>138.81760000000003</v>
      </c>
      <c r="I1202" s="9"/>
      <c r="J1202" s="16">
        <v>0</v>
      </c>
      <c r="K1202" s="16"/>
      <c r="L1202" s="17"/>
      <c r="M1202" s="2"/>
      <c r="N1202" s="8"/>
      <c r="O1202" s="15">
        <v>1</v>
      </c>
      <c r="P1202" s="8">
        <f t="shared" si="71"/>
        <v>50.353921800000009</v>
      </c>
      <c r="Q1202" s="41">
        <f t="shared" si="70"/>
        <v>357.01792780000011</v>
      </c>
    </row>
    <row r="1203" spans="1:17">
      <c r="A1203" s="1" t="s">
        <v>4760</v>
      </c>
      <c r="B1203" s="1">
        <v>30722225</v>
      </c>
      <c r="C1203" s="3" t="s">
        <v>938</v>
      </c>
      <c r="D1203" s="4" t="s">
        <v>3686</v>
      </c>
      <c r="E1203" s="7"/>
      <c r="F1203" s="8">
        <f>VLOOKUP(D1203,'Parâmetro - Portes e Uco'!$A$8:$C$49,3,0)</f>
        <v>639.47410800000011</v>
      </c>
      <c r="G1203" s="36">
        <v>4</v>
      </c>
      <c r="H1203" s="8">
        <f>VLOOKUP(G1203,'Parâmetro - Portes e Uco'!$B$14:$E$41,4,0)</f>
        <v>442.14720000000005</v>
      </c>
      <c r="I1203" s="9"/>
      <c r="J1203" s="16">
        <v>0</v>
      </c>
      <c r="K1203" s="16"/>
      <c r="L1203" s="17"/>
      <c r="M1203" s="2"/>
      <c r="N1203" s="8"/>
      <c r="O1203" s="15">
        <v>2</v>
      </c>
      <c r="P1203" s="8">
        <f>(F1203*30%)+(F1203*20%)</f>
        <v>319.73705400000006</v>
      </c>
      <c r="Q1203" s="41">
        <f t="shared" si="70"/>
        <v>1401.3583620000004</v>
      </c>
    </row>
    <row r="1204" spans="1:17">
      <c r="A1204" s="1" t="s">
        <v>4760</v>
      </c>
      <c r="B1204" s="1">
        <v>30722233</v>
      </c>
      <c r="C1204" s="3" t="s">
        <v>939</v>
      </c>
      <c r="D1204" s="4" t="s">
        <v>3689</v>
      </c>
      <c r="E1204" s="7"/>
      <c r="F1204" s="8">
        <f>VLOOKUP(D1204,'Parâmetro - Portes e Uco'!$A$8:$C$49,3,0)</f>
        <v>332.147088</v>
      </c>
      <c r="G1204" s="36">
        <v>3</v>
      </c>
      <c r="H1204" s="8">
        <f>VLOOKUP(G1204,'Parâmetro - Portes e Uco'!$B$14:$E$41,4,0)</f>
        <v>299.05779999999999</v>
      </c>
      <c r="I1204" s="9"/>
      <c r="J1204" s="16">
        <v>0</v>
      </c>
      <c r="K1204" s="16"/>
      <c r="L1204" s="17"/>
      <c r="M1204" s="2"/>
      <c r="N1204" s="8"/>
      <c r="O1204" s="15">
        <v>1</v>
      </c>
      <c r="P1204" s="8">
        <f>F1204*30%</f>
        <v>99.64412639999999</v>
      </c>
      <c r="Q1204" s="41">
        <f t="shared" si="70"/>
        <v>730.84901439999999</v>
      </c>
    </row>
    <row r="1205" spans="1:17">
      <c r="A1205" s="1" t="s">
        <v>4760</v>
      </c>
      <c r="B1205" s="1">
        <v>30722241</v>
      </c>
      <c r="C1205" s="3" t="s">
        <v>940</v>
      </c>
      <c r="D1205" s="4" t="s">
        <v>3677</v>
      </c>
      <c r="E1205" s="7"/>
      <c r="F1205" s="8">
        <f>VLOOKUP(D1205,'Parâmetro - Portes e Uco'!$A$8:$C$49,3,0)</f>
        <v>146.53493400000002</v>
      </c>
      <c r="G1205" s="36">
        <v>1</v>
      </c>
      <c r="H1205" s="8">
        <f>VLOOKUP(G1205,'Parâmetro - Portes e Uco'!$B$14:$E$41,4,0)</f>
        <v>138.81760000000003</v>
      </c>
      <c r="I1205" s="9"/>
      <c r="J1205" s="16">
        <v>0</v>
      </c>
      <c r="K1205" s="16"/>
      <c r="L1205" s="17"/>
      <c r="M1205" s="2"/>
      <c r="N1205" s="8"/>
      <c r="O1205" s="15">
        <v>1</v>
      </c>
      <c r="P1205" s="8">
        <f>F1205*30%</f>
        <v>43.960480200000006</v>
      </c>
      <c r="Q1205" s="41">
        <f t="shared" si="70"/>
        <v>329.31301420000005</v>
      </c>
    </row>
    <row r="1206" spans="1:17">
      <c r="A1206" s="1" t="s">
        <v>4760</v>
      </c>
      <c r="B1206" s="1">
        <v>30722250</v>
      </c>
      <c r="C1206" s="3" t="s">
        <v>941</v>
      </c>
      <c r="D1206" s="4" t="s">
        <v>3674</v>
      </c>
      <c r="E1206" s="7"/>
      <c r="F1206" s="8">
        <f>VLOOKUP(D1206,'Parâmetro - Portes e Uco'!$A$8:$C$49,3,0)</f>
        <v>287.23149000000001</v>
      </c>
      <c r="G1206" s="36">
        <v>2</v>
      </c>
      <c r="H1206" s="8">
        <f>VLOOKUP(G1206,'Parâmetro - Portes e Uco'!$B$14:$E$41,4,0)</f>
        <v>203.1808</v>
      </c>
      <c r="I1206" s="9"/>
      <c r="J1206" s="16">
        <v>0</v>
      </c>
      <c r="K1206" s="16"/>
      <c r="L1206" s="17"/>
      <c r="M1206" s="2"/>
      <c r="N1206" s="8"/>
      <c r="O1206" s="15">
        <v>2</v>
      </c>
      <c r="P1206" s="8">
        <f>(F1206*30%)+(F1206*20%)</f>
        <v>143.615745</v>
      </c>
      <c r="Q1206" s="41">
        <f t="shared" si="70"/>
        <v>634.02803500000005</v>
      </c>
    </row>
    <row r="1207" spans="1:17">
      <c r="A1207" s="1" t="s">
        <v>4760</v>
      </c>
      <c r="B1207" s="1">
        <v>30722268</v>
      </c>
      <c r="C1207" s="3" t="s">
        <v>942</v>
      </c>
      <c r="D1207" s="4" t="s">
        <v>3674</v>
      </c>
      <c r="E1207" s="7"/>
      <c r="F1207" s="8">
        <f>VLOOKUP(D1207,'Parâmetro - Portes e Uco'!$A$8:$C$49,3,0)</f>
        <v>287.23149000000001</v>
      </c>
      <c r="G1207" s="36">
        <v>2</v>
      </c>
      <c r="H1207" s="8">
        <f>VLOOKUP(G1207,'Parâmetro - Portes e Uco'!$B$14:$E$41,4,0)</f>
        <v>203.1808</v>
      </c>
      <c r="I1207" s="9"/>
      <c r="J1207" s="16">
        <v>0</v>
      </c>
      <c r="K1207" s="16"/>
      <c r="L1207" s="17"/>
      <c r="M1207" s="2"/>
      <c r="N1207" s="8"/>
      <c r="O1207" s="15">
        <v>2</v>
      </c>
      <c r="P1207" s="8">
        <f>(F1207*30%)+(F1207*20%)</f>
        <v>143.615745</v>
      </c>
      <c r="Q1207" s="41">
        <f t="shared" si="70"/>
        <v>634.02803500000005</v>
      </c>
    </row>
    <row r="1208" spans="1:17" ht="22.5">
      <c r="A1208" s="1" t="s">
        <v>4760</v>
      </c>
      <c r="B1208" s="1">
        <v>30722276</v>
      </c>
      <c r="C1208" s="3" t="s">
        <v>943</v>
      </c>
      <c r="D1208" s="4" t="s">
        <v>3673</v>
      </c>
      <c r="E1208" s="7"/>
      <c r="F1208" s="8">
        <f>VLOOKUP(D1208,'Parâmetro - Portes e Uco'!$A$8:$C$49,3,0)</f>
        <v>167.84640600000003</v>
      </c>
      <c r="G1208" s="36">
        <v>1</v>
      </c>
      <c r="H1208" s="8">
        <f>VLOOKUP(G1208,'Parâmetro - Portes e Uco'!$B$14:$E$41,4,0)</f>
        <v>138.81760000000003</v>
      </c>
      <c r="I1208" s="9"/>
      <c r="J1208" s="16">
        <v>0</v>
      </c>
      <c r="K1208" s="16"/>
      <c r="L1208" s="17"/>
      <c r="M1208" s="2"/>
      <c r="N1208" s="8"/>
      <c r="O1208" s="15">
        <v>1</v>
      </c>
      <c r="P1208" s="8">
        <f>F1208*30%</f>
        <v>50.353921800000009</v>
      </c>
      <c r="Q1208" s="41">
        <f t="shared" si="70"/>
        <v>357.01792780000011</v>
      </c>
    </row>
    <row r="1209" spans="1:17">
      <c r="A1209" s="1" t="s">
        <v>4760</v>
      </c>
      <c r="B1209" s="1">
        <v>30722284</v>
      </c>
      <c r="C1209" s="3" t="s">
        <v>944</v>
      </c>
      <c r="D1209" s="4" t="s">
        <v>3675</v>
      </c>
      <c r="E1209" s="7"/>
      <c r="F1209" s="8">
        <f>VLOOKUP(D1209,'Parâmetro - Portes e Uco'!$A$8:$C$49,3,0)</f>
        <v>247.04971200000003</v>
      </c>
      <c r="G1209" s="36">
        <v>2</v>
      </c>
      <c r="H1209" s="8">
        <f>VLOOKUP(G1209,'Parâmetro - Portes e Uco'!$B$14:$E$41,4,0)</f>
        <v>203.1808</v>
      </c>
      <c r="I1209" s="9"/>
      <c r="J1209" s="16">
        <v>0</v>
      </c>
      <c r="K1209" s="16"/>
      <c r="L1209" s="17"/>
      <c r="M1209" s="2"/>
      <c r="N1209" s="8"/>
      <c r="O1209" s="15">
        <v>1</v>
      </c>
      <c r="P1209" s="8">
        <f>F1209*30%</f>
        <v>74.114913600000008</v>
      </c>
      <c r="Q1209" s="41">
        <f t="shared" si="70"/>
        <v>524.3454256</v>
      </c>
    </row>
    <row r="1210" spans="1:17">
      <c r="A1210" s="1" t="s">
        <v>4760</v>
      </c>
      <c r="B1210" s="1">
        <v>30722292</v>
      </c>
      <c r="C1210" s="3" t="s">
        <v>945</v>
      </c>
      <c r="D1210" s="4" t="s">
        <v>3677</v>
      </c>
      <c r="E1210" s="7"/>
      <c r="F1210" s="8">
        <f>VLOOKUP(D1210,'Parâmetro - Portes e Uco'!$A$8:$C$49,3,0)</f>
        <v>146.53493400000002</v>
      </c>
      <c r="G1210" s="36"/>
      <c r="H1210" s="15"/>
      <c r="I1210" s="9"/>
      <c r="J1210" s="16">
        <v>0</v>
      </c>
      <c r="K1210" s="16"/>
      <c r="L1210" s="17"/>
      <c r="M1210" s="2"/>
      <c r="N1210" s="8"/>
      <c r="O1210" s="15">
        <v>0</v>
      </c>
      <c r="P1210" s="15"/>
      <c r="Q1210" s="41">
        <f t="shared" si="70"/>
        <v>146.53493400000002</v>
      </c>
    </row>
    <row r="1211" spans="1:17" ht="22.5">
      <c r="A1211" s="1" t="s">
        <v>4760</v>
      </c>
      <c r="B1211" s="1">
        <v>30722306</v>
      </c>
      <c r="C1211" s="3" t="s">
        <v>946</v>
      </c>
      <c r="D1211" s="4" t="s">
        <v>3689</v>
      </c>
      <c r="E1211" s="7"/>
      <c r="F1211" s="8">
        <f>VLOOKUP(D1211,'Parâmetro - Portes e Uco'!$A$8:$C$49,3,0)</f>
        <v>332.147088</v>
      </c>
      <c r="G1211" s="36">
        <v>3</v>
      </c>
      <c r="H1211" s="8">
        <f>VLOOKUP(G1211,'Parâmetro - Portes e Uco'!$B$14:$E$41,4,0)</f>
        <v>299.05779999999999</v>
      </c>
      <c r="I1211" s="9"/>
      <c r="J1211" s="16">
        <v>0</v>
      </c>
      <c r="K1211" s="16"/>
      <c r="L1211" s="17"/>
      <c r="M1211" s="2"/>
      <c r="N1211" s="8"/>
      <c r="O1211" s="15">
        <v>1</v>
      </c>
      <c r="P1211" s="8">
        <f>F1211*30%</f>
        <v>99.64412639999999</v>
      </c>
      <c r="Q1211" s="41">
        <f t="shared" si="70"/>
        <v>730.84901439999999</v>
      </c>
    </row>
    <row r="1212" spans="1:17">
      <c r="A1212" s="1" t="s">
        <v>4760</v>
      </c>
      <c r="B1212" s="1">
        <v>30722314</v>
      </c>
      <c r="C1212" s="3" t="s">
        <v>947</v>
      </c>
      <c r="D1212" s="4" t="s">
        <v>3670</v>
      </c>
      <c r="E1212" s="7"/>
      <c r="F1212" s="8">
        <f>VLOOKUP(D1212,'Parâmetro - Portes e Uco'!$A$8:$C$49,3,0)</f>
        <v>70.914480000000012</v>
      </c>
      <c r="G1212" s="36">
        <v>1</v>
      </c>
      <c r="H1212" s="8">
        <f>VLOOKUP(G1212,'Parâmetro - Portes e Uco'!$B$14:$E$41,4,0)</f>
        <v>138.81760000000003</v>
      </c>
      <c r="I1212" s="9"/>
      <c r="J1212" s="16">
        <v>0</v>
      </c>
      <c r="K1212" s="16"/>
      <c r="L1212" s="17"/>
      <c r="M1212" s="2"/>
      <c r="N1212" s="8"/>
      <c r="O1212" s="15">
        <v>1</v>
      </c>
      <c r="P1212" s="8">
        <f>F1212*30%</f>
        <v>21.274344000000003</v>
      </c>
      <c r="Q1212" s="41">
        <f t="shared" si="70"/>
        <v>231.00642400000007</v>
      </c>
    </row>
    <row r="1213" spans="1:17">
      <c r="A1213" s="1" t="s">
        <v>4760</v>
      </c>
      <c r="B1213" s="1">
        <v>30722322</v>
      </c>
      <c r="C1213" s="3" t="s">
        <v>948</v>
      </c>
      <c r="D1213" s="4" t="s">
        <v>3691</v>
      </c>
      <c r="E1213" s="7"/>
      <c r="F1213" s="8">
        <f>VLOOKUP(D1213,'Parâmetro - Portes e Uco'!$A$8:$C$49,3,0)</f>
        <v>721.04432400000007</v>
      </c>
      <c r="G1213" s="36">
        <v>3</v>
      </c>
      <c r="H1213" s="8">
        <f>VLOOKUP(G1213,'Parâmetro - Portes e Uco'!$B$14:$E$41,4,0)</f>
        <v>299.05779999999999</v>
      </c>
      <c r="I1213" s="9"/>
      <c r="J1213" s="16">
        <v>0</v>
      </c>
      <c r="K1213" s="16"/>
      <c r="L1213" s="17"/>
      <c r="M1213" s="2"/>
      <c r="N1213" s="8"/>
      <c r="O1213" s="15">
        <v>1</v>
      </c>
      <c r="P1213" s="8">
        <f>F1213*30%</f>
        <v>216.31329720000002</v>
      </c>
      <c r="Q1213" s="41">
        <f t="shared" si="70"/>
        <v>1236.4154212000001</v>
      </c>
    </row>
    <row r="1214" spans="1:17">
      <c r="A1214" s="1" t="s">
        <v>4760</v>
      </c>
      <c r="B1214" s="1">
        <v>30722330</v>
      </c>
      <c r="C1214" s="3" t="s">
        <v>949</v>
      </c>
      <c r="D1214" s="4" t="s">
        <v>3675</v>
      </c>
      <c r="E1214" s="7"/>
      <c r="F1214" s="8">
        <f>VLOOKUP(D1214,'Parâmetro - Portes e Uco'!$A$8:$C$49,3,0)</f>
        <v>247.04971200000003</v>
      </c>
      <c r="G1214" s="36">
        <v>2</v>
      </c>
      <c r="H1214" s="8">
        <f>VLOOKUP(G1214,'Parâmetro - Portes e Uco'!$B$14:$E$41,4,0)</f>
        <v>203.1808</v>
      </c>
      <c r="I1214" s="9"/>
      <c r="J1214" s="16">
        <v>0</v>
      </c>
      <c r="K1214" s="16"/>
      <c r="L1214" s="17"/>
      <c r="M1214" s="2"/>
      <c r="N1214" s="8"/>
      <c r="O1214" s="15">
        <v>1</v>
      </c>
      <c r="P1214" s="8">
        <f>F1214*30%</f>
        <v>74.114913600000008</v>
      </c>
      <c r="Q1214" s="41">
        <f t="shared" si="70"/>
        <v>524.3454256</v>
      </c>
    </row>
    <row r="1215" spans="1:17">
      <c r="A1215" s="1" t="s">
        <v>4760</v>
      </c>
      <c r="B1215" s="1">
        <v>30722349</v>
      </c>
      <c r="C1215" s="3" t="s">
        <v>952</v>
      </c>
      <c r="D1215" s="4" t="s">
        <v>3681</v>
      </c>
      <c r="E1215" s="7"/>
      <c r="F1215" s="8">
        <f>VLOOKUP(D1215,'Parâmetro - Portes e Uco'!$A$8:$C$49,3,0)</f>
        <v>83.927844000000007</v>
      </c>
      <c r="G1215" s="36"/>
      <c r="H1215" s="15"/>
      <c r="I1215" s="9"/>
      <c r="J1215" s="16">
        <v>0</v>
      </c>
      <c r="K1215" s="16"/>
      <c r="L1215" s="17"/>
      <c r="M1215" s="2"/>
      <c r="N1215" s="8"/>
      <c r="O1215" s="15">
        <v>0</v>
      </c>
      <c r="P1215" s="15"/>
      <c r="Q1215" s="41">
        <f t="shared" si="70"/>
        <v>83.927844000000007</v>
      </c>
    </row>
    <row r="1216" spans="1:17">
      <c r="A1216" s="1" t="s">
        <v>4760</v>
      </c>
      <c r="B1216" s="1">
        <v>30722357</v>
      </c>
      <c r="C1216" s="3" t="s">
        <v>950</v>
      </c>
      <c r="D1216" s="4" t="s">
        <v>3680</v>
      </c>
      <c r="E1216" s="7"/>
      <c r="F1216" s="8">
        <f>VLOOKUP(D1216,'Parâmetro - Portes e Uco'!$A$8:$C$49,3,0)</f>
        <v>26.889953999999999</v>
      </c>
      <c r="G1216" s="36">
        <v>1</v>
      </c>
      <c r="H1216" s="8">
        <f>VLOOKUP(G1216,'Parâmetro - Portes e Uco'!$B$14:$E$41,4,0)</f>
        <v>138.81760000000003</v>
      </c>
      <c r="I1216" s="9"/>
      <c r="J1216" s="16">
        <v>0</v>
      </c>
      <c r="K1216" s="16"/>
      <c r="L1216" s="17"/>
      <c r="M1216" s="2"/>
      <c r="N1216" s="8"/>
      <c r="O1216" s="15">
        <v>0</v>
      </c>
      <c r="P1216" s="15"/>
      <c r="Q1216" s="41">
        <f t="shared" si="70"/>
        <v>165.70755400000002</v>
      </c>
    </row>
    <row r="1217" spans="1:17">
      <c r="A1217" s="1" t="s">
        <v>4760</v>
      </c>
      <c r="B1217" s="1">
        <v>30722365</v>
      </c>
      <c r="C1217" s="3" t="s">
        <v>951</v>
      </c>
      <c r="D1217" s="4" t="s">
        <v>3675</v>
      </c>
      <c r="E1217" s="7"/>
      <c r="F1217" s="8">
        <f>VLOOKUP(D1217,'Parâmetro - Portes e Uco'!$A$8:$C$49,3,0)</f>
        <v>247.04971200000003</v>
      </c>
      <c r="G1217" s="36">
        <v>2</v>
      </c>
      <c r="H1217" s="8">
        <f>VLOOKUP(G1217,'Parâmetro - Portes e Uco'!$B$14:$E$41,4,0)</f>
        <v>203.1808</v>
      </c>
      <c r="I1217" s="9"/>
      <c r="J1217" s="16">
        <v>0</v>
      </c>
      <c r="K1217" s="16"/>
      <c r="L1217" s="17"/>
      <c r="M1217" s="2"/>
      <c r="N1217" s="8"/>
      <c r="O1217" s="15">
        <v>1</v>
      </c>
      <c r="P1217" s="8">
        <f>F1217*30%</f>
        <v>74.114913600000008</v>
      </c>
      <c r="Q1217" s="41">
        <f t="shared" si="70"/>
        <v>524.3454256</v>
      </c>
    </row>
    <row r="1218" spans="1:17">
      <c r="A1218" s="1" t="s">
        <v>4760</v>
      </c>
      <c r="B1218" s="1">
        <v>30722373</v>
      </c>
      <c r="C1218" s="3" t="s">
        <v>953</v>
      </c>
      <c r="D1218" s="4" t="s">
        <v>3672</v>
      </c>
      <c r="E1218" s="7"/>
      <c r="F1218" s="8">
        <f>VLOOKUP(D1218,'Parâmetro - Portes e Uco'!$A$8:$C$49,3,0)</f>
        <v>53.798472000000004</v>
      </c>
      <c r="G1218" s="36"/>
      <c r="H1218" s="15"/>
      <c r="I1218" s="9"/>
      <c r="J1218" s="16">
        <v>0</v>
      </c>
      <c r="K1218" s="16"/>
      <c r="L1218" s="17"/>
      <c r="M1218" s="2"/>
      <c r="N1218" s="8"/>
      <c r="O1218" s="15">
        <v>0</v>
      </c>
      <c r="P1218" s="15"/>
      <c r="Q1218" s="41">
        <f t="shared" si="70"/>
        <v>53.798472000000004</v>
      </c>
    </row>
    <row r="1219" spans="1:17">
      <c r="A1219" s="1" t="s">
        <v>4760</v>
      </c>
      <c r="B1219" s="1">
        <v>30722381</v>
      </c>
      <c r="C1219" s="3" t="s">
        <v>954</v>
      </c>
      <c r="D1219" s="4" t="s">
        <v>3670</v>
      </c>
      <c r="E1219" s="7"/>
      <c r="F1219" s="8">
        <f>VLOOKUP(D1219,'Parâmetro - Portes e Uco'!$A$8:$C$49,3,0)</f>
        <v>70.914480000000012</v>
      </c>
      <c r="G1219" s="36"/>
      <c r="H1219" s="15"/>
      <c r="I1219" s="9"/>
      <c r="J1219" s="16">
        <v>0</v>
      </c>
      <c r="K1219" s="16"/>
      <c r="L1219" s="17"/>
      <c r="M1219" s="2"/>
      <c r="N1219" s="8"/>
      <c r="O1219" s="15">
        <v>0</v>
      </c>
      <c r="P1219" s="15"/>
      <c r="Q1219" s="41">
        <f t="shared" si="70"/>
        <v>70.914480000000012</v>
      </c>
    </row>
    <row r="1220" spans="1:17">
      <c r="A1220" s="1" t="s">
        <v>4760</v>
      </c>
      <c r="B1220" s="1">
        <v>30722390</v>
      </c>
      <c r="C1220" s="3" t="s">
        <v>955</v>
      </c>
      <c r="D1220" s="4" t="s">
        <v>3673</v>
      </c>
      <c r="E1220" s="7"/>
      <c r="F1220" s="8">
        <f>VLOOKUP(D1220,'Parâmetro - Portes e Uco'!$A$8:$C$49,3,0)</f>
        <v>167.84640600000003</v>
      </c>
      <c r="G1220" s="36">
        <v>3</v>
      </c>
      <c r="H1220" s="8">
        <f>VLOOKUP(G1220,'Parâmetro - Portes e Uco'!$B$14:$E$41,4,0)</f>
        <v>299.05779999999999</v>
      </c>
      <c r="I1220" s="9"/>
      <c r="J1220" s="16">
        <v>0</v>
      </c>
      <c r="K1220" s="16"/>
      <c r="L1220" s="17"/>
      <c r="M1220" s="2"/>
      <c r="N1220" s="8"/>
      <c r="O1220" s="15">
        <v>1</v>
      </c>
      <c r="P1220" s="8">
        <f>F1220*30%</f>
        <v>50.353921800000009</v>
      </c>
      <c r="Q1220" s="41">
        <f t="shared" si="70"/>
        <v>517.25812780000001</v>
      </c>
    </row>
    <row r="1221" spans="1:17" ht="22.5">
      <c r="A1221" s="1" t="s">
        <v>4760</v>
      </c>
      <c r="B1221" s="1">
        <v>30722403</v>
      </c>
      <c r="C1221" s="3" t="s">
        <v>956</v>
      </c>
      <c r="D1221" s="4" t="s">
        <v>3678</v>
      </c>
      <c r="E1221" s="7"/>
      <c r="F1221" s="8">
        <f>VLOOKUP(D1221,'Parâmetro - Portes e Uco'!$A$8:$C$49,3,0)</f>
        <v>40.348854000000003</v>
      </c>
      <c r="G1221" s="36">
        <v>1</v>
      </c>
      <c r="H1221" s="8">
        <f>VLOOKUP(G1221,'Parâmetro - Portes e Uco'!$B$14:$E$41,4,0)</f>
        <v>138.81760000000003</v>
      </c>
      <c r="I1221" s="9"/>
      <c r="J1221" s="16">
        <v>0</v>
      </c>
      <c r="K1221" s="16"/>
      <c r="L1221" s="17"/>
      <c r="M1221" s="2"/>
      <c r="N1221" s="8"/>
      <c r="O1221" s="15">
        <v>0</v>
      </c>
      <c r="P1221" s="15"/>
      <c r="Q1221" s="41">
        <f t="shared" si="70"/>
        <v>179.16645400000004</v>
      </c>
    </row>
    <row r="1222" spans="1:17" ht="22.5">
      <c r="A1222" s="1" t="s">
        <v>4760</v>
      </c>
      <c r="B1222" s="1">
        <v>30722411</v>
      </c>
      <c r="C1222" s="3" t="s">
        <v>957</v>
      </c>
      <c r="D1222" s="4" t="s">
        <v>3675</v>
      </c>
      <c r="E1222" s="7"/>
      <c r="F1222" s="8">
        <f>VLOOKUP(D1222,'Parâmetro - Portes e Uco'!$A$8:$C$49,3,0)</f>
        <v>247.04971200000003</v>
      </c>
      <c r="G1222" s="36">
        <v>1</v>
      </c>
      <c r="H1222" s="8">
        <f>VLOOKUP(G1222,'Parâmetro - Portes e Uco'!$B$14:$E$41,4,0)</f>
        <v>138.81760000000003</v>
      </c>
      <c r="I1222" s="9"/>
      <c r="J1222" s="16">
        <v>0</v>
      </c>
      <c r="K1222" s="16"/>
      <c r="L1222" s="17"/>
      <c r="M1222" s="2"/>
      <c r="N1222" s="8"/>
      <c r="O1222" s="15">
        <v>1</v>
      </c>
      <c r="P1222" s="8">
        <f>F1222*30%</f>
        <v>74.114913600000008</v>
      </c>
      <c r="Q1222" s="41">
        <f t="shared" si="70"/>
        <v>459.98222560000011</v>
      </c>
    </row>
    <row r="1223" spans="1:17" ht="22.5">
      <c r="A1223" s="1" t="s">
        <v>4760</v>
      </c>
      <c r="B1223" s="1">
        <v>30722420</v>
      </c>
      <c r="C1223" s="3" t="s">
        <v>958</v>
      </c>
      <c r="D1223" s="4" t="s">
        <v>3670</v>
      </c>
      <c r="E1223" s="7"/>
      <c r="F1223" s="8">
        <f>VLOOKUP(D1223,'Parâmetro - Portes e Uco'!$A$8:$C$49,3,0)</f>
        <v>70.914480000000012</v>
      </c>
      <c r="G1223" s="36">
        <v>1</v>
      </c>
      <c r="H1223" s="8">
        <f>VLOOKUP(G1223,'Parâmetro - Portes e Uco'!$B$14:$E$41,4,0)</f>
        <v>138.81760000000003</v>
      </c>
      <c r="I1223" s="9"/>
      <c r="J1223" s="16">
        <v>0</v>
      </c>
      <c r="K1223" s="16"/>
      <c r="L1223" s="17"/>
      <c r="M1223" s="2"/>
      <c r="N1223" s="8"/>
      <c r="O1223" s="15">
        <v>0</v>
      </c>
      <c r="P1223" s="15"/>
      <c r="Q1223" s="41">
        <f t="shared" si="70"/>
        <v>209.73208000000005</v>
      </c>
    </row>
    <row r="1224" spans="1:17" ht="22.5">
      <c r="A1224" s="1" t="s">
        <v>4760</v>
      </c>
      <c r="B1224" s="1">
        <v>30722438</v>
      </c>
      <c r="C1224" s="3" t="s">
        <v>959</v>
      </c>
      <c r="D1224" s="4" t="s">
        <v>3675</v>
      </c>
      <c r="E1224" s="7"/>
      <c r="F1224" s="8">
        <f>VLOOKUP(D1224,'Parâmetro - Portes e Uco'!$A$8:$C$49,3,0)</f>
        <v>247.04971200000003</v>
      </c>
      <c r="G1224" s="36">
        <v>2</v>
      </c>
      <c r="H1224" s="8">
        <f>VLOOKUP(G1224,'Parâmetro - Portes e Uco'!$B$14:$E$41,4,0)</f>
        <v>203.1808</v>
      </c>
      <c r="I1224" s="9"/>
      <c r="J1224" s="16">
        <v>0</v>
      </c>
      <c r="K1224" s="16"/>
      <c r="L1224" s="17"/>
      <c r="M1224" s="2"/>
      <c r="N1224" s="8"/>
      <c r="O1224" s="15">
        <v>1</v>
      </c>
      <c r="P1224" s="8">
        <f>F1224*30%</f>
        <v>74.114913600000008</v>
      </c>
      <c r="Q1224" s="41">
        <f t="shared" si="70"/>
        <v>524.3454256</v>
      </c>
    </row>
    <row r="1225" spans="1:17" ht="22.5">
      <c r="A1225" s="1" t="s">
        <v>4760</v>
      </c>
      <c r="B1225" s="1">
        <v>30722446</v>
      </c>
      <c r="C1225" s="3" t="s">
        <v>960</v>
      </c>
      <c r="D1225" s="4" t="s">
        <v>3670</v>
      </c>
      <c r="E1225" s="7"/>
      <c r="F1225" s="8">
        <f>VLOOKUP(D1225,'Parâmetro - Portes e Uco'!$A$8:$C$49,3,0)</f>
        <v>70.914480000000012</v>
      </c>
      <c r="G1225" s="36">
        <v>1</v>
      </c>
      <c r="H1225" s="8">
        <f>VLOOKUP(G1225,'Parâmetro - Portes e Uco'!$B$14:$E$41,4,0)</f>
        <v>138.81760000000003</v>
      </c>
      <c r="I1225" s="9"/>
      <c r="J1225" s="16">
        <v>0</v>
      </c>
      <c r="K1225" s="16"/>
      <c r="L1225" s="17"/>
      <c r="M1225" s="2"/>
      <c r="N1225" s="8"/>
      <c r="O1225" s="15">
        <v>0</v>
      </c>
      <c r="P1225" s="15"/>
      <c r="Q1225" s="41">
        <f t="shared" si="70"/>
        <v>209.73208000000005</v>
      </c>
    </row>
    <row r="1226" spans="1:17">
      <c r="A1226" s="1" t="s">
        <v>4760</v>
      </c>
      <c r="B1226" s="1">
        <v>30722454</v>
      </c>
      <c r="C1226" s="3" t="s">
        <v>961</v>
      </c>
      <c r="D1226" s="4" t="s">
        <v>3691</v>
      </c>
      <c r="E1226" s="7"/>
      <c r="F1226" s="8">
        <f>VLOOKUP(D1226,'Parâmetro - Portes e Uco'!$A$8:$C$49,3,0)</f>
        <v>721.04432400000007</v>
      </c>
      <c r="G1226" s="36">
        <v>3</v>
      </c>
      <c r="H1226" s="8">
        <f>VLOOKUP(G1226,'Parâmetro - Portes e Uco'!$B$14:$E$41,4,0)</f>
        <v>299.05779999999999</v>
      </c>
      <c r="I1226" s="9"/>
      <c r="J1226" s="16">
        <v>0</v>
      </c>
      <c r="K1226" s="16"/>
      <c r="L1226" s="17"/>
      <c r="M1226" s="2"/>
      <c r="N1226" s="8"/>
      <c r="O1226" s="15">
        <v>2</v>
      </c>
      <c r="P1226" s="8">
        <f>(F1226*30%)+(F1226*20%)</f>
        <v>360.52216200000004</v>
      </c>
      <c r="Q1226" s="41">
        <f t="shared" si="70"/>
        <v>1380.624286</v>
      </c>
    </row>
    <row r="1227" spans="1:17" ht="22.5">
      <c r="A1227" s="1" t="s">
        <v>4760</v>
      </c>
      <c r="B1227" s="1">
        <v>30722462</v>
      </c>
      <c r="C1227" s="3" t="s">
        <v>962</v>
      </c>
      <c r="D1227" s="4" t="s">
        <v>3674</v>
      </c>
      <c r="E1227" s="7"/>
      <c r="F1227" s="8">
        <f>VLOOKUP(D1227,'Parâmetro - Portes e Uco'!$A$8:$C$49,3,0)</f>
        <v>287.23149000000001</v>
      </c>
      <c r="G1227" s="36">
        <v>1</v>
      </c>
      <c r="H1227" s="8">
        <f>VLOOKUP(G1227,'Parâmetro - Portes e Uco'!$B$14:$E$41,4,0)</f>
        <v>138.81760000000003</v>
      </c>
      <c r="I1227" s="9"/>
      <c r="J1227" s="16">
        <v>0</v>
      </c>
      <c r="K1227" s="16"/>
      <c r="L1227" s="17"/>
      <c r="M1227" s="2"/>
      <c r="N1227" s="8"/>
      <c r="O1227" s="15">
        <v>1</v>
      </c>
      <c r="P1227" s="8">
        <f>F1227*30%</f>
        <v>86.169447000000005</v>
      </c>
      <c r="Q1227" s="41">
        <f t="shared" si="70"/>
        <v>512.21853700000008</v>
      </c>
    </row>
    <row r="1228" spans="1:17" ht="22.5">
      <c r="A1228" s="1" t="s">
        <v>4760</v>
      </c>
      <c r="B1228" s="1">
        <v>30722470</v>
      </c>
      <c r="C1228" s="3" t="s">
        <v>963</v>
      </c>
      <c r="D1228" s="4" t="s">
        <v>3674</v>
      </c>
      <c r="E1228" s="7"/>
      <c r="F1228" s="8">
        <f>VLOOKUP(D1228,'Parâmetro - Portes e Uco'!$A$8:$C$49,3,0)</f>
        <v>287.23149000000001</v>
      </c>
      <c r="G1228" s="36">
        <v>2</v>
      </c>
      <c r="H1228" s="8">
        <f>VLOOKUP(G1228,'Parâmetro - Portes e Uco'!$B$14:$E$41,4,0)</f>
        <v>203.1808</v>
      </c>
      <c r="I1228" s="9"/>
      <c r="J1228" s="16">
        <v>0</v>
      </c>
      <c r="K1228" s="16"/>
      <c r="L1228" s="17"/>
      <c r="M1228" s="2"/>
      <c r="N1228" s="8"/>
      <c r="O1228" s="15">
        <v>1</v>
      </c>
      <c r="P1228" s="8">
        <f>F1228*30%</f>
        <v>86.169447000000005</v>
      </c>
      <c r="Q1228" s="41">
        <f t="shared" si="70"/>
        <v>576.58173699999998</v>
      </c>
    </row>
    <row r="1229" spans="1:17">
      <c r="A1229" s="1" t="s">
        <v>4760</v>
      </c>
      <c r="B1229" s="1">
        <v>30722489</v>
      </c>
      <c r="C1229" s="3" t="s">
        <v>964</v>
      </c>
      <c r="D1229" s="4" t="s">
        <v>3689</v>
      </c>
      <c r="E1229" s="7"/>
      <c r="F1229" s="8">
        <f>VLOOKUP(D1229,'Parâmetro - Portes e Uco'!$A$8:$C$49,3,0)</f>
        <v>332.147088</v>
      </c>
      <c r="G1229" s="36">
        <v>4</v>
      </c>
      <c r="H1229" s="8">
        <f>VLOOKUP(G1229,'Parâmetro - Portes e Uco'!$B$14:$E$41,4,0)</f>
        <v>442.14720000000005</v>
      </c>
      <c r="I1229" s="9"/>
      <c r="J1229" s="16">
        <v>0</v>
      </c>
      <c r="K1229" s="16"/>
      <c r="L1229" s="17"/>
      <c r="M1229" s="2"/>
      <c r="N1229" s="8"/>
      <c r="O1229" s="15">
        <v>1</v>
      </c>
      <c r="P1229" s="8">
        <f>F1229*30%</f>
        <v>99.64412639999999</v>
      </c>
      <c r="Q1229" s="41">
        <f t="shared" si="70"/>
        <v>873.93841440000006</v>
      </c>
    </row>
    <row r="1230" spans="1:17">
      <c r="A1230" s="1" t="s">
        <v>4760</v>
      </c>
      <c r="B1230" s="1">
        <v>30722497</v>
      </c>
      <c r="C1230" s="3" t="s">
        <v>965</v>
      </c>
      <c r="D1230" s="4" t="s">
        <v>3681</v>
      </c>
      <c r="E1230" s="7"/>
      <c r="F1230" s="8">
        <f>VLOOKUP(D1230,'Parâmetro - Portes e Uco'!$A$8:$C$49,3,0)</f>
        <v>83.927844000000007</v>
      </c>
      <c r="G1230" s="36">
        <v>1</v>
      </c>
      <c r="H1230" s="8">
        <f>VLOOKUP(G1230,'Parâmetro - Portes e Uco'!$B$14:$E$41,4,0)</f>
        <v>138.81760000000003</v>
      </c>
      <c r="I1230" s="9"/>
      <c r="J1230" s="16">
        <v>0</v>
      </c>
      <c r="K1230" s="16"/>
      <c r="L1230" s="17"/>
      <c r="M1230" s="2"/>
      <c r="N1230" s="8"/>
      <c r="O1230" s="15">
        <v>0</v>
      </c>
      <c r="P1230" s="15"/>
      <c r="Q1230" s="41">
        <f t="shared" si="70"/>
        <v>222.74544400000002</v>
      </c>
    </row>
    <row r="1231" spans="1:17">
      <c r="A1231" s="1" t="s">
        <v>4760</v>
      </c>
      <c r="B1231" s="1">
        <v>30722500</v>
      </c>
      <c r="C1231" s="3" t="s">
        <v>966</v>
      </c>
      <c r="D1231" s="4" t="s">
        <v>3673</v>
      </c>
      <c r="E1231" s="7"/>
      <c r="F1231" s="8">
        <f>VLOOKUP(D1231,'Parâmetro - Portes e Uco'!$A$8:$C$49,3,0)</f>
        <v>167.84640600000003</v>
      </c>
      <c r="G1231" s="36">
        <v>1</v>
      </c>
      <c r="H1231" s="8">
        <f>VLOOKUP(G1231,'Parâmetro - Portes e Uco'!$B$14:$E$41,4,0)</f>
        <v>138.81760000000003</v>
      </c>
      <c r="I1231" s="9"/>
      <c r="J1231" s="16">
        <v>0</v>
      </c>
      <c r="K1231" s="16"/>
      <c r="L1231" s="17"/>
      <c r="M1231" s="2"/>
      <c r="N1231" s="8"/>
      <c r="O1231" s="15">
        <v>1</v>
      </c>
      <c r="P1231" s="8">
        <f t="shared" ref="P1231:P1236" si="72">F1231*30%</f>
        <v>50.353921800000009</v>
      </c>
      <c r="Q1231" s="41">
        <f t="shared" si="70"/>
        <v>357.01792780000011</v>
      </c>
    </row>
    <row r="1232" spans="1:17">
      <c r="A1232" s="1" t="s">
        <v>4760</v>
      </c>
      <c r="B1232" s="1">
        <v>30722519</v>
      </c>
      <c r="C1232" s="3" t="s">
        <v>967</v>
      </c>
      <c r="D1232" s="4" t="s">
        <v>3677</v>
      </c>
      <c r="E1232" s="7"/>
      <c r="F1232" s="8">
        <f>VLOOKUP(D1232,'Parâmetro - Portes e Uco'!$A$8:$C$49,3,0)</f>
        <v>146.53493400000002</v>
      </c>
      <c r="G1232" s="36">
        <v>2</v>
      </c>
      <c r="H1232" s="8">
        <f>VLOOKUP(G1232,'Parâmetro - Portes e Uco'!$B$14:$E$41,4,0)</f>
        <v>203.1808</v>
      </c>
      <c r="I1232" s="9"/>
      <c r="J1232" s="16">
        <v>0</v>
      </c>
      <c r="K1232" s="16"/>
      <c r="L1232" s="17"/>
      <c r="M1232" s="2"/>
      <c r="N1232" s="8"/>
      <c r="O1232" s="15">
        <v>1</v>
      </c>
      <c r="P1232" s="8">
        <f t="shared" si="72"/>
        <v>43.960480200000006</v>
      </c>
      <c r="Q1232" s="41">
        <f t="shared" si="70"/>
        <v>393.6762142</v>
      </c>
    </row>
    <row r="1233" spans="1:17" ht="22.5">
      <c r="A1233" s="1" t="s">
        <v>4760</v>
      </c>
      <c r="B1233" s="1">
        <v>30722527</v>
      </c>
      <c r="C1233" s="3" t="s">
        <v>968</v>
      </c>
      <c r="D1233" s="4" t="s">
        <v>3674</v>
      </c>
      <c r="E1233" s="7"/>
      <c r="F1233" s="8">
        <f>VLOOKUP(D1233,'Parâmetro - Portes e Uco'!$A$8:$C$49,3,0)</f>
        <v>287.23149000000001</v>
      </c>
      <c r="G1233" s="36">
        <v>3</v>
      </c>
      <c r="H1233" s="8">
        <f>VLOOKUP(G1233,'Parâmetro - Portes e Uco'!$B$14:$E$41,4,0)</f>
        <v>299.05779999999999</v>
      </c>
      <c r="I1233" s="9"/>
      <c r="J1233" s="16">
        <v>0</v>
      </c>
      <c r="K1233" s="16"/>
      <c r="L1233" s="17"/>
      <c r="M1233" s="2"/>
      <c r="N1233" s="8"/>
      <c r="O1233" s="15">
        <v>1</v>
      </c>
      <c r="P1233" s="8">
        <f t="shared" si="72"/>
        <v>86.169447000000005</v>
      </c>
      <c r="Q1233" s="41">
        <f t="shared" si="70"/>
        <v>672.45873699999993</v>
      </c>
    </row>
    <row r="1234" spans="1:17" ht="22.5">
      <c r="A1234" s="1" t="s">
        <v>4760</v>
      </c>
      <c r="B1234" s="1">
        <v>30722535</v>
      </c>
      <c r="C1234" s="3" t="s">
        <v>969</v>
      </c>
      <c r="D1234" s="4" t="s">
        <v>3674</v>
      </c>
      <c r="E1234" s="7"/>
      <c r="F1234" s="8">
        <f>VLOOKUP(D1234,'Parâmetro - Portes e Uco'!$A$8:$C$49,3,0)</f>
        <v>287.23149000000001</v>
      </c>
      <c r="G1234" s="36">
        <v>3</v>
      </c>
      <c r="H1234" s="8">
        <f>VLOOKUP(G1234,'Parâmetro - Portes e Uco'!$B$14:$E$41,4,0)</f>
        <v>299.05779999999999</v>
      </c>
      <c r="I1234" s="9"/>
      <c r="J1234" s="16">
        <v>0</v>
      </c>
      <c r="K1234" s="16"/>
      <c r="L1234" s="17"/>
      <c r="M1234" s="2"/>
      <c r="N1234" s="8"/>
      <c r="O1234" s="15">
        <v>1</v>
      </c>
      <c r="P1234" s="8">
        <f t="shared" si="72"/>
        <v>86.169447000000005</v>
      </c>
      <c r="Q1234" s="41">
        <f t="shared" si="70"/>
        <v>672.45873699999993</v>
      </c>
    </row>
    <row r="1235" spans="1:17" ht="22.5">
      <c r="A1235" s="1" t="s">
        <v>4760</v>
      </c>
      <c r="B1235" s="1">
        <v>30722543</v>
      </c>
      <c r="C1235" s="3" t="s">
        <v>970</v>
      </c>
      <c r="D1235" s="4" t="s">
        <v>3673</v>
      </c>
      <c r="E1235" s="7"/>
      <c r="F1235" s="8">
        <f>VLOOKUP(D1235,'Parâmetro - Portes e Uco'!$A$8:$C$49,3,0)</f>
        <v>167.84640600000003</v>
      </c>
      <c r="G1235" s="36">
        <v>2</v>
      </c>
      <c r="H1235" s="8">
        <f>VLOOKUP(G1235,'Parâmetro - Portes e Uco'!$B$14:$E$41,4,0)</f>
        <v>203.1808</v>
      </c>
      <c r="I1235" s="9"/>
      <c r="J1235" s="16">
        <v>0</v>
      </c>
      <c r="K1235" s="16"/>
      <c r="L1235" s="17"/>
      <c r="M1235" s="2"/>
      <c r="N1235" s="8"/>
      <c r="O1235" s="15">
        <v>1</v>
      </c>
      <c r="P1235" s="8">
        <f t="shared" si="72"/>
        <v>50.353921800000009</v>
      </c>
      <c r="Q1235" s="41">
        <f t="shared" si="70"/>
        <v>421.38112780000006</v>
      </c>
    </row>
    <row r="1236" spans="1:17">
      <c r="A1236" s="1" t="s">
        <v>4760</v>
      </c>
      <c r="B1236" s="1">
        <v>30722551</v>
      </c>
      <c r="C1236" s="3" t="s">
        <v>971</v>
      </c>
      <c r="D1236" s="4" t="s">
        <v>3675</v>
      </c>
      <c r="E1236" s="7"/>
      <c r="F1236" s="8">
        <f>VLOOKUP(D1236,'Parâmetro - Portes e Uco'!$A$8:$C$49,3,0)</f>
        <v>247.04971200000003</v>
      </c>
      <c r="G1236" s="36">
        <v>2</v>
      </c>
      <c r="H1236" s="8">
        <f>VLOOKUP(G1236,'Parâmetro - Portes e Uco'!$B$14:$E$41,4,0)</f>
        <v>203.1808</v>
      </c>
      <c r="I1236" s="9"/>
      <c r="J1236" s="16">
        <v>0</v>
      </c>
      <c r="K1236" s="16"/>
      <c r="L1236" s="17"/>
      <c r="M1236" s="2"/>
      <c r="N1236" s="8"/>
      <c r="O1236" s="15">
        <v>1</v>
      </c>
      <c r="P1236" s="8">
        <f t="shared" si="72"/>
        <v>74.114913600000008</v>
      </c>
      <c r="Q1236" s="41">
        <f t="shared" si="70"/>
        <v>524.3454256</v>
      </c>
    </row>
    <row r="1237" spans="1:17">
      <c r="A1237" s="1" t="s">
        <v>4760</v>
      </c>
      <c r="B1237" s="1">
        <v>30722560</v>
      </c>
      <c r="C1237" s="3" t="s">
        <v>972</v>
      </c>
      <c r="D1237" s="4" t="s">
        <v>3691</v>
      </c>
      <c r="E1237" s="7"/>
      <c r="F1237" s="8">
        <f>VLOOKUP(D1237,'Parâmetro - Portes e Uco'!$A$8:$C$49,3,0)</f>
        <v>721.04432400000007</v>
      </c>
      <c r="G1237" s="36">
        <v>5</v>
      </c>
      <c r="H1237" s="8">
        <f>VLOOKUP(G1237,'Parâmetro - Portes e Uco'!$B$14:$E$41,4,0)</f>
        <v>683.93320000000006</v>
      </c>
      <c r="I1237" s="9"/>
      <c r="J1237" s="16">
        <v>0</v>
      </c>
      <c r="K1237" s="16"/>
      <c r="L1237" s="17"/>
      <c r="M1237" s="2"/>
      <c r="N1237" s="8"/>
      <c r="O1237" s="15">
        <v>2</v>
      </c>
      <c r="P1237" s="8">
        <f>(F1237*30%)+(F1237*20%)</f>
        <v>360.52216200000004</v>
      </c>
      <c r="Q1237" s="41">
        <f t="shared" si="70"/>
        <v>1765.4996860000001</v>
      </c>
    </row>
    <row r="1238" spans="1:17">
      <c r="A1238" s="1" t="s">
        <v>4760</v>
      </c>
      <c r="B1238" s="1">
        <v>30722578</v>
      </c>
      <c r="C1238" s="3" t="s">
        <v>973</v>
      </c>
      <c r="D1238" s="4" t="s">
        <v>3675</v>
      </c>
      <c r="E1238" s="7"/>
      <c r="F1238" s="8">
        <f>VLOOKUP(D1238,'Parâmetro - Portes e Uco'!$A$8:$C$49,3,0)</f>
        <v>247.04971200000003</v>
      </c>
      <c r="G1238" s="36">
        <v>2</v>
      </c>
      <c r="H1238" s="8">
        <f>VLOOKUP(G1238,'Parâmetro - Portes e Uco'!$B$14:$E$41,4,0)</f>
        <v>203.1808</v>
      </c>
      <c r="I1238" s="9"/>
      <c r="J1238" s="16">
        <v>0</v>
      </c>
      <c r="K1238" s="16"/>
      <c r="L1238" s="17"/>
      <c r="M1238" s="2"/>
      <c r="N1238" s="8"/>
      <c r="O1238" s="15">
        <v>1</v>
      </c>
      <c r="P1238" s="8">
        <f>F1238*30%</f>
        <v>74.114913600000008</v>
      </c>
      <c r="Q1238" s="41">
        <f t="shared" si="70"/>
        <v>524.3454256</v>
      </c>
    </row>
    <row r="1239" spans="1:17">
      <c r="A1239" s="1" t="s">
        <v>4760</v>
      </c>
      <c r="B1239" s="1">
        <v>30722586</v>
      </c>
      <c r="C1239" s="3" t="s">
        <v>974</v>
      </c>
      <c r="D1239" s="4" t="s">
        <v>3671</v>
      </c>
      <c r="E1239" s="7"/>
      <c r="F1239" s="8">
        <f>VLOOKUP(D1239,'Parâmetro - Portes e Uco'!$A$8:$C$49,3,0)</f>
        <v>114.67910999999999</v>
      </c>
      <c r="G1239" s="36">
        <v>1</v>
      </c>
      <c r="H1239" s="8">
        <f>VLOOKUP(G1239,'Parâmetro - Portes e Uco'!$B$14:$E$41,4,0)</f>
        <v>138.81760000000003</v>
      </c>
      <c r="I1239" s="9"/>
      <c r="J1239" s="16">
        <v>0</v>
      </c>
      <c r="K1239" s="16"/>
      <c r="L1239" s="17"/>
      <c r="M1239" s="2"/>
      <c r="N1239" s="8"/>
      <c r="O1239" s="15">
        <v>1</v>
      </c>
      <c r="P1239" s="8">
        <f>F1239*30%</f>
        <v>34.403732999999995</v>
      </c>
      <c r="Q1239" s="41">
        <f t="shared" si="70"/>
        <v>287.900443</v>
      </c>
    </row>
    <row r="1240" spans="1:17">
      <c r="A1240" s="1" t="s">
        <v>4760</v>
      </c>
      <c r="B1240" s="1">
        <v>30722594</v>
      </c>
      <c r="C1240" s="3" t="s">
        <v>975</v>
      </c>
      <c r="D1240" s="4" t="s">
        <v>3689</v>
      </c>
      <c r="E1240" s="7"/>
      <c r="F1240" s="8">
        <f>VLOOKUP(D1240,'Parâmetro - Portes e Uco'!$A$8:$C$49,3,0)</f>
        <v>332.147088</v>
      </c>
      <c r="G1240" s="36">
        <v>3</v>
      </c>
      <c r="H1240" s="8">
        <f>VLOOKUP(G1240,'Parâmetro - Portes e Uco'!$B$14:$E$41,4,0)</f>
        <v>299.05779999999999</v>
      </c>
      <c r="I1240" s="9"/>
      <c r="J1240" s="16">
        <v>0</v>
      </c>
      <c r="K1240" s="16"/>
      <c r="L1240" s="17"/>
      <c r="M1240" s="2"/>
      <c r="N1240" s="8"/>
      <c r="O1240" s="15">
        <v>2</v>
      </c>
      <c r="P1240" s="8">
        <f>(F1240*30%)+(F1240*20%)</f>
        <v>166.073544</v>
      </c>
      <c r="Q1240" s="41">
        <f t="shared" si="70"/>
        <v>797.27843199999995</v>
      </c>
    </row>
    <row r="1241" spans="1:17" ht="22.5">
      <c r="A1241" s="1" t="s">
        <v>4760</v>
      </c>
      <c r="B1241" s="1">
        <v>30722608</v>
      </c>
      <c r="C1241" s="3" t="s">
        <v>976</v>
      </c>
      <c r="D1241" s="4" t="s">
        <v>3689</v>
      </c>
      <c r="E1241" s="7"/>
      <c r="F1241" s="8">
        <f>VLOOKUP(D1241,'Parâmetro - Portes e Uco'!$A$8:$C$49,3,0)</f>
        <v>332.147088</v>
      </c>
      <c r="G1241" s="36">
        <v>3</v>
      </c>
      <c r="H1241" s="8">
        <f>VLOOKUP(G1241,'Parâmetro - Portes e Uco'!$B$14:$E$41,4,0)</f>
        <v>299.05779999999999</v>
      </c>
      <c r="I1241" s="9"/>
      <c r="J1241" s="16">
        <v>0</v>
      </c>
      <c r="K1241" s="16"/>
      <c r="L1241" s="17"/>
      <c r="M1241" s="2"/>
      <c r="N1241" s="8"/>
      <c r="O1241" s="15">
        <v>1</v>
      </c>
      <c r="P1241" s="8">
        <f>F1241*30%</f>
        <v>99.64412639999999</v>
      </c>
      <c r="Q1241" s="41">
        <f t="shared" si="70"/>
        <v>730.84901439999999</v>
      </c>
    </row>
    <row r="1242" spans="1:17">
      <c r="A1242" s="1" t="s">
        <v>4760</v>
      </c>
      <c r="B1242" s="1">
        <v>30722616</v>
      </c>
      <c r="C1242" s="3" t="s">
        <v>977</v>
      </c>
      <c r="D1242" s="4" t="s">
        <v>3695</v>
      </c>
      <c r="E1242" s="7"/>
      <c r="F1242" s="8">
        <f>VLOOKUP(D1242,'Parâmetro - Portes e Uco'!$A$8:$C$49,3,0)</f>
        <v>609.92950200000007</v>
      </c>
      <c r="G1242" s="36">
        <v>3</v>
      </c>
      <c r="H1242" s="8">
        <f>VLOOKUP(G1242,'Parâmetro - Portes e Uco'!$B$14:$E$41,4,0)</f>
        <v>299.05779999999999</v>
      </c>
      <c r="I1242" s="9"/>
      <c r="J1242" s="16">
        <v>0</v>
      </c>
      <c r="K1242" s="16"/>
      <c r="L1242" s="17"/>
      <c r="M1242" s="2"/>
      <c r="N1242" s="8"/>
      <c r="O1242" s="15">
        <v>2</v>
      </c>
      <c r="P1242" s="8">
        <f>(F1242*30%)+(F1242*20%)</f>
        <v>304.96475100000004</v>
      </c>
      <c r="Q1242" s="41">
        <f t="shared" si="70"/>
        <v>1213.952053</v>
      </c>
    </row>
    <row r="1243" spans="1:17">
      <c r="A1243" s="1" t="s">
        <v>4760</v>
      </c>
      <c r="B1243" s="1">
        <v>30722624</v>
      </c>
      <c r="C1243" s="3" t="s">
        <v>978</v>
      </c>
      <c r="D1243" s="4" t="s">
        <v>3673</v>
      </c>
      <c r="E1243" s="7"/>
      <c r="F1243" s="8">
        <f>VLOOKUP(D1243,'Parâmetro - Portes e Uco'!$A$8:$C$49,3,0)</f>
        <v>167.84640600000003</v>
      </c>
      <c r="G1243" s="36">
        <v>3</v>
      </c>
      <c r="H1243" s="8">
        <f>VLOOKUP(G1243,'Parâmetro - Portes e Uco'!$B$14:$E$41,4,0)</f>
        <v>299.05779999999999</v>
      </c>
      <c r="I1243" s="9"/>
      <c r="J1243" s="16">
        <v>0</v>
      </c>
      <c r="K1243" s="16"/>
      <c r="L1243" s="17"/>
      <c r="M1243" s="2"/>
      <c r="N1243" s="8"/>
      <c r="O1243" s="15">
        <v>1</v>
      </c>
      <c r="P1243" s="8">
        <f>F1243*30%</f>
        <v>50.353921800000009</v>
      </c>
      <c r="Q1243" s="41">
        <f t="shared" si="70"/>
        <v>517.25812780000001</v>
      </c>
    </row>
    <row r="1244" spans="1:17">
      <c r="A1244" s="1" t="s">
        <v>4760</v>
      </c>
      <c r="B1244" s="1">
        <v>30722632</v>
      </c>
      <c r="C1244" s="3" t="s">
        <v>979</v>
      </c>
      <c r="D1244" s="4" t="s">
        <v>3690</v>
      </c>
      <c r="E1244" s="7"/>
      <c r="F1244" s="8">
        <f>VLOOKUP(D1244,'Parâmetro - Portes e Uco'!$A$8:$C$49,3,0)</f>
        <v>788.42236200000002</v>
      </c>
      <c r="G1244" s="36">
        <v>3</v>
      </c>
      <c r="H1244" s="8">
        <f>VLOOKUP(G1244,'Parâmetro - Portes e Uco'!$B$14:$E$41,4,0)</f>
        <v>299.05779999999999</v>
      </c>
      <c r="I1244" s="9"/>
      <c r="J1244" s="16">
        <v>0</v>
      </c>
      <c r="K1244" s="16"/>
      <c r="L1244" s="17"/>
      <c r="M1244" s="2"/>
      <c r="N1244" s="8"/>
      <c r="O1244" s="15">
        <v>1</v>
      </c>
      <c r="P1244" s="8">
        <f>F1244*30%</f>
        <v>236.52670860000001</v>
      </c>
      <c r="Q1244" s="41">
        <f t="shared" si="70"/>
        <v>1324.0068706000002</v>
      </c>
    </row>
    <row r="1245" spans="1:17">
      <c r="A1245" s="1" t="s">
        <v>4760</v>
      </c>
      <c r="B1245" s="1">
        <v>30722640</v>
      </c>
      <c r="C1245" s="3" t="s">
        <v>980</v>
      </c>
      <c r="D1245" s="4" t="s">
        <v>3674</v>
      </c>
      <c r="E1245" s="7"/>
      <c r="F1245" s="8">
        <f>VLOOKUP(D1245,'Parâmetro - Portes e Uco'!$A$8:$C$49,3,0)</f>
        <v>287.23149000000001</v>
      </c>
      <c r="G1245" s="36">
        <v>1</v>
      </c>
      <c r="H1245" s="8">
        <f>VLOOKUP(G1245,'Parâmetro - Portes e Uco'!$B$14:$E$41,4,0)</f>
        <v>138.81760000000003</v>
      </c>
      <c r="I1245" s="9"/>
      <c r="J1245" s="16">
        <v>0</v>
      </c>
      <c r="K1245" s="16"/>
      <c r="L1245" s="17"/>
      <c r="M1245" s="2"/>
      <c r="N1245" s="8"/>
      <c r="O1245" s="15">
        <v>1</v>
      </c>
      <c r="P1245" s="8">
        <f>F1245*30%</f>
        <v>86.169447000000005</v>
      </c>
      <c r="Q1245" s="41">
        <f t="shared" si="70"/>
        <v>512.21853700000008</v>
      </c>
    </row>
    <row r="1246" spans="1:17" ht="22.5">
      <c r="A1246" s="1" t="s">
        <v>4760</v>
      </c>
      <c r="B1246" s="1">
        <v>30722659</v>
      </c>
      <c r="C1246" s="3" t="s">
        <v>981</v>
      </c>
      <c r="D1246" s="4" t="s">
        <v>3697</v>
      </c>
      <c r="E1246" s="7"/>
      <c r="F1246" s="8">
        <f>VLOOKUP(D1246,'Parâmetro - Portes e Uco'!$A$8:$C$49,3,0)</f>
        <v>932.61823200000003</v>
      </c>
      <c r="G1246" s="36">
        <v>4</v>
      </c>
      <c r="H1246" s="8">
        <f>VLOOKUP(G1246,'Parâmetro - Portes e Uco'!$B$14:$E$41,4,0)</f>
        <v>442.14720000000005</v>
      </c>
      <c r="I1246" s="9"/>
      <c r="J1246" s="16">
        <v>0</v>
      </c>
      <c r="K1246" s="16"/>
      <c r="L1246" s="17"/>
      <c r="M1246" s="2"/>
      <c r="N1246" s="8"/>
      <c r="O1246" s="15">
        <v>2</v>
      </c>
      <c r="P1246" s="8">
        <f>(F1246*30%)+(F1246*20%)</f>
        <v>466.30911600000002</v>
      </c>
      <c r="Q1246" s="41">
        <f t="shared" si="70"/>
        <v>1841.074548</v>
      </c>
    </row>
    <row r="1247" spans="1:17" ht="22.5">
      <c r="A1247" s="1" t="s">
        <v>4760</v>
      </c>
      <c r="B1247" s="1">
        <v>30722667</v>
      </c>
      <c r="C1247" s="3" t="s">
        <v>982</v>
      </c>
      <c r="D1247" s="4" t="s">
        <v>3706</v>
      </c>
      <c r="E1247" s="7"/>
      <c r="F1247" s="8">
        <f>VLOOKUP(D1247,'Parâmetro - Portes e Uco'!$A$8:$C$49,3,0)</f>
        <v>2145.3765060000001</v>
      </c>
      <c r="G1247" s="36">
        <v>6</v>
      </c>
      <c r="H1247" s="8">
        <f>VLOOKUP(G1247,'Parâmetro - Portes e Uco'!$B$14:$E$41,4,0)</f>
        <v>954.3922</v>
      </c>
      <c r="I1247" s="9"/>
      <c r="J1247" s="16">
        <v>0</v>
      </c>
      <c r="K1247" s="16"/>
      <c r="L1247" s="17"/>
      <c r="M1247" s="2"/>
      <c r="N1247" s="8"/>
      <c r="O1247" s="15">
        <v>3</v>
      </c>
      <c r="P1247" s="39">
        <f>(F1247*30%)+(F1247*20%)+(F1247*20%)</f>
        <v>1501.7635542</v>
      </c>
      <c r="Q1247" s="41">
        <f t="shared" si="70"/>
        <v>4601.5322601999997</v>
      </c>
    </row>
    <row r="1248" spans="1:17" ht="22.5">
      <c r="A1248" s="1" t="s">
        <v>4760</v>
      </c>
      <c r="B1248" s="1">
        <v>30722675</v>
      </c>
      <c r="C1248" s="3" t="s">
        <v>983</v>
      </c>
      <c r="D1248" s="4" t="s">
        <v>3706</v>
      </c>
      <c r="E1248" s="7"/>
      <c r="F1248" s="8">
        <f>VLOOKUP(D1248,'Parâmetro - Portes e Uco'!$A$8:$C$49,3,0)</f>
        <v>2145.3765060000001</v>
      </c>
      <c r="G1248" s="36">
        <v>6</v>
      </c>
      <c r="H1248" s="8">
        <f>VLOOKUP(G1248,'Parâmetro - Portes e Uco'!$B$14:$E$41,4,0)</f>
        <v>954.3922</v>
      </c>
      <c r="I1248" s="9"/>
      <c r="J1248" s="16">
        <v>0</v>
      </c>
      <c r="K1248" s="16"/>
      <c r="L1248" s="17"/>
      <c r="M1248" s="2"/>
      <c r="N1248" s="8"/>
      <c r="O1248" s="15">
        <v>3</v>
      </c>
      <c r="P1248" s="39">
        <f>(F1248*30%)+(F1248*20%)+(F1248*20%)</f>
        <v>1501.7635542</v>
      </c>
      <c r="Q1248" s="41">
        <f t="shared" si="70"/>
        <v>4601.5322601999997</v>
      </c>
    </row>
    <row r="1249" spans="1:17">
      <c r="A1249" s="1" t="s">
        <v>4760</v>
      </c>
      <c r="B1249" s="1">
        <v>30722683</v>
      </c>
      <c r="C1249" s="3" t="s">
        <v>984</v>
      </c>
      <c r="D1249" s="4" t="s">
        <v>3706</v>
      </c>
      <c r="E1249" s="7"/>
      <c r="F1249" s="8">
        <f>VLOOKUP(D1249,'Parâmetro - Portes e Uco'!$A$8:$C$49,3,0)</f>
        <v>2145.3765060000001</v>
      </c>
      <c r="G1249" s="36">
        <v>6</v>
      </c>
      <c r="H1249" s="8">
        <f>VLOOKUP(G1249,'Parâmetro - Portes e Uco'!$B$14:$E$41,4,0)</f>
        <v>954.3922</v>
      </c>
      <c r="I1249" s="9"/>
      <c r="J1249" s="16">
        <v>0</v>
      </c>
      <c r="K1249" s="16"/>
      <c r="L1249" s="17"/>
      <c r="M1249" s="2"/>
      <c r="N1249" s="8"/>
      <c r="O1249" s="15">
        <v>3</v>
      </c>
      <c r="P1249" s="39">
        <f>(F1249*30%)+(F1249*20%)+(F1249*20%)</f>
        <v>1501.7635542</v>
      </c>
      <c r="Q1249" s="41">
        <f t="shared" ref="Q1249:Q1269" si="73">F1249+H1249+K1249+N1249+P1249</f>
        <v>4601.5322601999997</v>
      </c>
    </row>
    <row r="1250" spans="1:17" ht="22.5">
      <c r="A1250" s="1" t="s">
        <v>4760</v>
      </c>
      <c r="B1250" s="1">
        <v>30722691</v>
      </c>
      <c r="C1250" s="3" t="s">
        <v>985</v>
      </c>
      <c r="D1250" s="4" t="s">
        <v>3690</v>
      </c>
      <c r="E1250" s="7"/>
      <c r="F1250" s="8">
        <f>VLOOKUP(D1250,'Parâmetro - Portes e Uco'!$A$8:$C$49,3,0)</f>
        <v>788.42236200000002</v>
      </c>
      <c r="G1250" s="36">
        <v>3</v>
      </c>
      <c r="H1250" s="8">
        <f>VLOOKUP(G1250,'Parâmetro - Portes e Uco'!$B$14:$E$41,4,0)</f>
        <v>299.05779999999999</v>
      </c>
      <c r="I1250" s="9"/>
      <c r="J1250" s="16">
        <v>0</v>
      </c>
      <c r="K1250" s="16"/>
      <c r="L1250" s="17"/>
      <c r="M1250" s="2"/>
      <c r="N1250" s="8"/>
      <c r="O1250" s="15">
        <v>2</v>
      </c>
      <c r="P1250" s="8">
        <f>(F1250*30%)+(F1250*20%)</f>
        <v>394.21118100000001</v>
      </c>
      <c r="Q1250" s="41">
        <f t="shared" si="73"/>
        <v>1481.691343</v>
      </c>
    </row>
    <row r="1251" spans="1:17">
      <c r="A1251" s="1" t="s">
        <v>4760</v>
      </c>
      <c r="B1251" s="1">
        <v>30722705</v>
      </c>
      <c r="C1251" s="3" t="s">
        <v>986</v>
      </c>
      <c r="D1251" s="4" t="s">
        <v>3689</v>
      </c>
      <c r="E1251" s="7"/>
      <c r="F1251" s="8">
        <f>VLOOKUP(D1251,'Parâmetro - Portes e Uco'!$A$8:$C$49,3,0)</f>
        <v>332.147088</v>
      </c>
      <c r="G1251" s="36">
        <v>1</v>
      </c>
      <c r="H1251" s="8">
        <f>VLOOKUP(G1251,'Parâmetro - Portes e Uco'!$B$14:$E$41,4,0)</f>
        <v>138.81760000000003</v>
      </c>
      <c r="I1251" s="9"/>
      <c r="J1251" s="16">
        <v>0</v>
      </c>
      <c r="K1251" s="16"/>
      <c r="L1251" s="17"/>
      <c r="M1251" s="2"/>
      <c r="N1251" s="8"/>
      <c r="O1251" s="15">
        <v>1</v>
      </c>
      <c r="P1251" s="8">
        <f>F1251*30%</f>
        <v>99.64412639999999</v>
      </c>
      <c r="Q1251" s="41">
        <f t="shared" si="73"/>
        <v>570.60881440000003</v>
      </c>
    </row>
    <row r="1252" spans="1:17">
      <c r="A1252" s="1" t="s">
        <v>4760</v>
      </c>
      <c r="B1252" s="1">
        <v>30722713</v>
      </c>
      <c r="C1252" s="3" t="s">
        <v>987</v>
      </c>
      <c r="D1252" s="4" t="s">
        <v>3677</v>
      </c>
      <c r="E1252" s="7"/>
      <c r="F1252" s="8">
        <f>VLOOKUP(D1252,'Parâmetro - Portes e Uco'!$A$8:$C$49,3,0)</f>
        <v>146.53493400000002</v>
      </c>
      <c r="G1252" s="36">
        <v>1</v>
      </c>
      <c r="H1252" s="8">
        <f>VLOOKUP(G1252,'Parâmetro - Portes e Uco'!$B$14:$E$41,4,0)</f>
        <v>138.81760000000003</v>
      </c>
      <c r="I1252" s="9"/>
      <c r="J1252" s="16">
        <v>0</v>
      </c>
      <c r="K1252" s="16"/>
      <c r="L1252" s="17"/>
      <c r="M1252" s="2"/>
      <c r="N1252" s="8"/>
      <c r="O1252" s="15">
        <v>1</v>
      </c>
      <c r="P1252" s="8">
        <f>F1252*30%</f>
        <v>43.960480200000006</v>
      </c>
      <c r="Q1252" s="41">
        <f t="shared" si="73"/>
        <v>329.31301420000005</v>
      </c>
    </row>
    <row r="1253" spans="1:17" ht="22.5">
      <c r="A1253" s="1" t="s">
        <v>4760</v>
      </c>
      <c r="B1253" s="1">
        <v>30722721</v>
      </c>
      <c r="C1253" s="3" t="s">
        <v>988</v>
      </c>
      <c r="D1253" s="4" t="s">
        <v>3694</v>
      </c>
      <c r="E1253" s="7"/>
      <c r="F1253" s="8">
        <f>VLOOKUP(D1253,'Parâmetro - Portes e Uco'!$A$8:$C$49,3,0)</f>
        <v>265.94786399999998</v>
      </c>
      <c r="G1253" s="36">
        <v>2</v>
      </c>
      <c r="H1253" s="8">
        <f>VLOOKUP(G1253,'Parâmetro - Portes e Uco'!$B$14:$E$41,4,0)</f>
        <v>203.1808</v>
      </c>
      <c r="I1253" s="9"/>
      <c r="J1253" s="16">
        <v>0</v>
      </c>
      <c r="K1253" s="16"/>
      <c r="L1253" s="17"/>
      <c r="M1253" s="2"/>
      <c r="N1253" s="8"/>
      <c r="O1253" s="15">
        <v>1</v>
      </c>
      <c r="P1253" s="8">
        <f>F1253*30%</f>
        <v>79.784359199999997</v>
      </c>
      <c r="Q1253" s="41">
        <f t="shared" si="73"/>
        <v>548.9130232</v>
      </c>
    </row>
    <row r="1254" spans="1:17" ht="22.5">
      <c r="A1254" s="1" t="s">
        <v>4760</v>
      </c>
      <c r="B1254" s="1">
        <v>30722730</v>
      </c>
      <c r="C1254" s="3" t="s">
        <v>989</v>
      </c>
      <c r="D1254" s="4" t="s">
        <v>3673</v>
      </c>
      <c r="E1254" s="7"/>
      <c r="F1254" s="8">
        <f>VLOOKUP(D1254,'Parâmetro - Portes e Uco'!$A$8:$C$49,3,0)</f>
        <v>167.84640600000003</v>
      </c>
      <c r="G1254" s="36">
        <v>2</v>
      </c>
      <c r="H1254" s="8">
        <f>VLOOKUP(G1254,'Parâmetro - Portes e Uco'!$B$14:$E$41,4,0)</f>
        <v>203.1808</v>
      </c>
      <c r="I1254" s="9"/>
      <c r="J1254" s="16">
        <v>0</v>
      </c>
      <c r="K1254" s="16"/>
      <c r="L1254" s="17"/>
      <c r="M1254" s="2"/>
      <c r="N1254" s="8"/>
      <c r="O1254" s="15">
        <v>1</v>
      </c>
      <c r="P1254" s="8">
        <f>F1254*30%</f>
        <v>50.353921800000009</v>
      </c>
      <c r="Q1254" s="41">
        <f t="shared" si="73"/>
        <v>421.38112780000006</v>
      </c>
    </row>
    <row r="1255" spans="1:17" ht="22.5">
      <c r="A1255" s="1" t="s">
        <v>4760</v>
      </c>
      <c r="B1255" s="1">
        <v>30722748</v>
      </c>
      <c r="C1255" s="3" t="s">
        <v>990</v>
      </c>
      <c r="D1255" s="4" t="s">
        <v>3674</v>
      </c>
      <c r="E1255" s="7"/>
      <c r="F1255" s="8">
        <f>VLOOKUP(D1255,'Parâmetro - Portes e Uco'!$A$8:$C$49,3,0)</f>
        <v>287.23149000000001</v>
      </c>
      <c r="G1255" s="36">
        <v>3</v>
      </c>
      <c r="H1255" s="8">
        <f>VLOOKUP(G1255,'Parâmetro - Portes e Uco'!$B$14:$E$41,4,0)</f>
        <v>299.05779999999999</v>
      </c>
      <c r="I1255" s="9"/>
      <c r="J1255" s="16">
        <v>0</v>
      </c>
      <c r="K1255" s="16"/>
      <c r="L1255" s="17"/>
      <c r="M1255" s="2"/>
      <c r="N1255" s="8"/>
      <c r="O1255" s="15">
        <v>1</v>
      </c>
      <c r="P1255" s="8">
        <f>F1255*30%</f>
        <v>86.169447000000005</v>
      </c>
      <c r="Q1255" s="41">
        <f t="shared" si="73"/>
        <v>672.45873699999993</v>
      </c>
    </row>
    <row r="1256" spans="1:17" ht="33.75">
      <c r="A1256" s="1" t="s">
        <v>4760</v>
      </c>
      <c r="B1256" s="1">
        <v>30722756</v>
      </c>
      <c r="C1256" s="3" t="s">
        <v>991</v>
      </c>
      <c r="D1256" s="4" t="s">
        <v>3706</v>
      </c>
      <c r="E1256" s="7"/>
      <c r="F1256" s="8">
        <f>VLOOKUP(D1256,'Parâmetro - Portes e Uco'!$A$8:$C$49,3,0)</f>
        <v>2145.3765060000001</v>
      </c>
      <c r="G1256" s="36">
        <v>6</v>
      </c>
      <c r="H1256" s="8">
        <f>VLOOKUP(G1256,'Parâmetro - Portes e Uco'!$B$14:$E$41,4,0)</f>
        <v>954.3922</v>
      </c>
      <c r="I1256" s="9"/>
      <c r="J1256" s="16">
        <v>0</v>
      </c>
      <c r="K1256" s="16"/>
      <c r="L1256" s="17"/>
      <c r="M1256" s="2"/>
      <c r="N1256" s="8"/>
      <c r="O1256" s="15">
        <v>3</v>
      </c>
      <c r="P1256" s="39">
        <f>(F1256*30%)+(F1256*20%)+(F1256*20%)</f>
        <v>1501.7635542</v>
      </c>
      <c r="Q1256" s="41">
        <f t="shared" si="73"/>
        <v>4601.5322601999997</v>
      </c>
    </row>
    <row r="1257" spans="1:17" ht="22.5">
      <c r="A1257" s="1" t="s">
        <v>4760</v>
      </c>
      <c r="B1257" s="1">
        <v>30722764</v>
      </c>
      <c r="C1257" s="3" t="s">
        <v>992</v>
      </c>
      <c r="D1257" s="4" t="s">
        <v>3678</v>
      </c>
      <c r="E1257" s="7"/>
      <c r="F1257" s="8">
        <f>VLOOKUP(D1257,'Parâmetro - Portes e Uco'!$A$8:$C$49,3,0)</f>
        <v>40.348854000000003</v>
      </c>
      <c r="G1257" s="36">
        <v>1</v>
      </c>
      <c r="H1257" s="8">
        <f>VLOOKUP(G1257,'Parâmetro - Portes e Uco'!$B$14:$E$41,4,0)</f>
        <v>138.81760000000003</v>
      </c>
      <c r="I1257" s="9"/>
      <c r="J1257" s="16">
        <v>0</v>
      </c>
      <c r="K1257" s="16"/>
      <c r="L1257" s="17"/>
      <c r="M1257" s="2"/>
      <c r="N1257" s="8"/>
      <c r="O1257" s="15">
        <v>0</v>
      </c>
      <c r="P1257" s="15"/>
      <c r="Q1257" s="41">
        <f t="shared" si="73"/>
        <v>179.16645400000004</v>
      </c>
    </row>
    <row r="1258" spans="1:17" ht="22.5">
      <c r="A1258" s="1" t="s">
        <v>4760</v>
      </c>
      <c r="B1258" s="1">
        <v>30722772</v>
      </c>
      <c r="C1258" s="3" t="s">
        <v>993</v>
      </c>
      <c r="D1258" s="4" t="s">
        <v>3673</v>
      </c>
      <c r="E1258" s="7"/>
      <c r="F1258" s="8">
        <f>VLOOKUP(D1258,'Parâmetro - Portes e Uco'!$A$8:$C$49,3,0)</f>
        <v>167.84640600000003</v>
      </c>
      <c r="G1258" s="36">
        <v>1</v>
      </c>
      <c r="H1258" s="8">
        <f>VLOOKUP(G1258,'Parâmetro - Portes e Uco'!$B$14:$E$41,4,0)</f>
        <v>138.81760000000003</v>
      </c>
      <c r="I1258" s="9"/>
      <c r="J1258" s="16">
        <v>0</v>
      </c>
      <c r="K1258" s="16"/>
      <c r="L1258" s="17"/>
      <c r="M1258" s="2"/>
      <c r="N1258" s="8"/>
      <c r="O1258" s="15">
        <v>1</v>
      </c>
      <c r="P1258" s="8">
        <f>F1258*30%</f>
        <v>50.353921800000009</v>
      </c>
      <c r="Q1258" s="41">
        <f t="shared" si="73"/>
        <v>357.01792780000011</v>
      </c>
    </row>
    <row r="1259" spans="1:17">
      <c r="A1259" s="1" t="s">
        <v>4760</v>
      </c>
      <c r="B1259" s="1">
        <v>30722780</v>
      </c>
      <c r="C1259" s="3" t="s">
        <v>994</v>
      </c>
      <c r="D1259" s="4" t="s">
        <v>3670</v>
      </c>
      <c r="E1259" s="7"/>
      <c r="F1259" s="8">
        <f>VLOOKUP(D1259,'Parâmetro - Portes e Uco'!$A$8:$C$49,3,0)</f>
        <v>70.914480000000012</v>
      </c>
      <c r="G1259" s="36">
        <v>2</v>
      </c>
      <c r="H1259" s="8">
        <f>VLOOKUP(G1259,'Parâmetro - Portes e Uco'!$B$14:$E$41,4,0)</f>
        <v>203.1808</v>
      </c>
      <c r="I1259" s="9"/>
      <c r="J1259" s="16">
        <v>0</v>
      </c>
      <c r="K1259" s="16"/>
      <c r="L1259" s="17"/>
      <c r="M1259" s="2"/>
      <c r="N1259" s="8"/>
      <c r="O1259" s="15">
        <v>1</v>
      </c>
      <c r="P1259" s="8">
        <f>F1259*30%</f>
        <v>21.274344000000003</v>
      </c>
      <c r="Q1259" s="41">
        <f t="shared" si="73"/>
        <v>295.36962399999999</v>
      </c>
    </row>
    <row r="1260" spans="1:17">
      <c r="A1260" s="1" t="s">
        <v>4760</v>
      </c>
      <c r="B1260" s="1">
        <v>30722799</v>
      </c>
      <c r="C1260" s="3" t="s">
        <v>995</v>
      </c>
      <c r="D1260" s="4" t="s">
        <v>3674</v>
      </c>
      <c r="E1260" s="7"/>
      <c r="F1260" s="8">
        <f>VLOOKUP(D1260,'Parâmetro - Portes e Uco'!$A$8:$C$49,3,0)</f>
        <v>287.23149000000001</v>
      </c>
      <c r="G1260" s="36">
        <v>3</v>
      </c>
      <c r="H1260" s="8">
        <f>VLOOKUP(G1260,'Parâmetro - Portes e Uco'!$B$14:$E$41,4,0)</f>
        <v>299.05779999999999</v>
      </c>
      <c r="I1260" s="9"/>
      <c r="J1260" s="16">
        <v>0</v>
      </c>
      <c r="K1260" s="16"/>
      <c r="L1260" s="17"/>
      <c r="M1260" s="2"/>
      <c r="N1260" s="8"/>
      <c r="O1260" s="15">
        <v>2</v>
      </c>
      <c r="P1260" s="8">
        <f>(F1260*30%)+(F1260*20%)</f>
        <v>143.615745</v>
      </c>
      <c r="Q1260" s="41">
        <f t="shared" si="73"/>
        <v>729.905035</v>
      </c>
    </row>
    <row r="1261" spans="1:17">
      <c r="A1261" s="1" t="s">
        <v>4760</v>
      </c>
      <c r="B1261" s="1">
        <v>30722802</v>
      </c>
      <c r="C1261" s="3" t="s">
        <v>996</v>
      </c>
      <c r="D1261" s="4" t="s">
        <v>3686</v>
      </c>
      <c r="E1261" s="7"/>
      <c r="F1261" s="8">
        <f>VLOOKUP(D1261,'Parâmetro - Portes e Uco'!$A$8:$C$49,3,0)</f>
        <v>639.47410800000011</v>
      </c>
      <c r="G1261" s="36">
        <v>4</v>
      </c>
      <c r="H1261" s="8">
        <f>VLOOKUP(G1261,'Parâmetro - Portes e Uco'!$B$14:$E$41,4,0)</f>
        <v>442.14720000000005</v>
      </c>
      <c r="I1261" s="9"/>
      <c r="J1261" s="16">
        <v>0</v>
      </c>
      <c r="K1261" s="16"/>
      <c r="L1261" s="17"/>
      <c r="M1261" s="2"/>
      <c r="N1261" s="8"/>
      <c r="O1261" s="15">
        <v>2</v>
      </c>
      <c r="P1261" s="8">
        <f>(F1261*30%)+(F1261*20%)</f>
        <v>319.73705400000006</v>
      </c>
      <c r="Q1261" s="41">
        <f t="shared" si="73"/>
        <v>1401.3583620000004</v>
      </c>
    </row>
    <row r="1262" spans="1:17">
      <c r="A1262" s="1" t="s">
        <v>4760</v>
      </c>
      <c r="B1262" s="1">
        <v>30722810</v>
      </c>
      <c r="C1262" s="3" t="s">
        <v>997</v>
      </c>
      <c r="D1262" s="4" t="s">
        <v>3671</v>
      </c>
      <c r="E1262" s="7"/>
      <c r="F1262" s="8">
        <f>VLOOKUP(D1262,'Parâmetro - Portes e Uco'!$A$8:$C$49,3,0)</f>
        <v>114.67910999999999</v>
      </c>
      <c r="G1262" s="36">
        <v>1</v>
      </c>
      <c r="H1262" s="8">
        <f>VLOOKUP(G1262,'Parâmetro - Portes e Uco'!$B$14:$E$41,4,0)</f>
        <v>138.81760000000003</v>
      </c>
      <c r="I1262" s="9"/>
      <c r="J1262" s="16">
        <v>0</v>
      </c>
      <c r="K1262" s="16"/>
      <c r="L1262" s="17"/>
      <c r="M1262" s="2"/>
      <c r="N1262" s="8"/>
      <c r="O1262" s="15">
        <v>1</v>
      </c>
      <c r="P1262" s="8">
        <f>F1262*30%</f>
        <v>34.403732999999995</v>
      </c>
      <c r="Q1262" s="41">
        <f t="shared" si="73"/>
        <v>287.900443</v>
      </c>
    </row>
    <row r="1263" spans="1:17">
      <c r="A1263" s="1" t="s">
        <v>4760</v>
      </c>
      <c r="B1263" s="1">
        <v>30722829</v>
      </c>
      <c r="C1263" s="3" t="s">
        <v>998</v>
      </c>
      <c r="D1263" s="4" t="s">
        <v>3674</v>
      </c>
      <c r="E1263" s="7"/>
      <c r="F1263" s="8">
        <f>VLOOKUP(D1263,'Parâmetro - Portes e Uco'!$A$8:$C$49,3,0)</f>
        <v>287.23149000000001</v>
      </c>
      <c r="G1263" s="36">
        <v>3</v>
      </c>
      <c r="H1263" s="8">
        <f>VLOOKUP(G1263,'Parâmetro - Portes e Uco'!$B$14:$E$41,4,0)</f>
        <v>299.05779999999999</v>
      </c>
      <c r="I1263" s="9"/>
      <c r="J1263" s="16">
        <v>0</v>
      </c>
      <c r="K1263" s="16"/>
      <c r="L1263" s="17"/>
      <c r="M1263" s="2"/>
      <c r="N1263" s="8"/>
      <c r="O1263" s="15">
        <v>1</v>
      </c>
      <c r="P1263" s="8">
        <f>F1263*30%</f>
        <v>86.169447000000005</v>
      </c>
      <c r="Q1263" s="41">
        <f t="shared" si="73"/>
        <v>672.45873699999993</v>
      </c>
    </row>
    <row r="1264" spans="1:17">
      <c r="A1264" s="1" t="s">
        <v>4760</v>
      </c>
      <c r="B1264" s="1">
        <v>30722845</v>
      </c>
      <c r="C1264" s="3" t="s">
        <v>999</v>
      </c>
      <c r="D1264" s="4" t="s">
        <v>3691</v>
      </c>
      <c r="E1264" s="7"/>
      <c r="F1264" s="8">
        <f>VLOOKUP(D1264,'Parâmetro - Portes e Uco'!$A$8:$C$49,3,0)</f>
        <v>721.04432400000007</v>
      </c>
      <c r="G1264" s="36">
        <v>4</v>
      </c>
      <c r="H1264" s="8">
        <f>VLOOKUP(G1264,'Parâmetro - Portes e Uco'!$B$14:$E$41,4,0)</f>
        <v>442.14720000000005</v>
      </c>
      <c r="I1264" s="9"/>
      <c r="J1264" s="16">
        <v>0</v>
      </c>
      <c r="K1264" s="16"/>
      <c r="L1264" s="17"/>
      <c r="M1264" s="2"/>
      <c r="N1264" s="8"/>
      <c r="O1264" s="15">
        <v>2</v>
      </c>
      <c r="P1264" s="8">
        <f>(F1264*30%)+(F1264*20%)</f>
        <v>360.52216200000004</v>
      </c>
      <c r="Q1264" s="41">
        <f t="shared" si="73"/>
        <v>1523.7136860000001</v>
      </c>
    </row>
    <row r="1265" spans="1:17" ht="22.5">
      <c r="A1265" s="1" t="s">
        <v>4760</v>
      </c>
      <c r="B1265" s="1">
        <v>30722853</v>
      </c>
      <c r="C1265" s="3" t="s">
        <v>1000</v>
      </c>
      <c r="D1265" s="4" t="s">
        <v>3690</v>
      </c>
      <c r="E1265" s="7"/>
      <c r="F1265" s="8">
        <f>VLOOKUP(D1265,'Parâmetro - Portes e Uco'!$A$8:$C$49,3,0)</f>
        <v>788.42236200000002</v>
      </c>
      <c r="G1265" s="36">
        <v>4</v>
      </c>
      <c r="H1265" s="8">
        <f>VLOOKUP(G1265,'Parâmetro - Portes e Uco'!$B$14:$E$41,4,0)</f>
        <v>442.14720000000005</v>
      </c>
      <c r="I1265" s="9"/>
      <c r="J1265" s="16">
        <v>0</v>
      </c>
      <c r="K1265" s="16"/>
      <c r="L1265" s="17"/>
      <c r="M1265" s="2"/>
      <c r="N1265" s="8"/>
      <c r="O1265" s="15">
        <v>1</v>
      </c>
      <c r="P1265" s="8">
        <f>F1265*30%</f>
        <v>236.52670860000001</v>
      </c>
      <c r="Q1265" s="41">
        <f t="shared" si="73"/>
        <v>1467.0962706</v>
      </c>
    </row>
    <row r="1266" spans="1:17" ht="22.5">
      <c r="A1266" s="1" t="s">
        <v>4760</v>
      </c>
      <c r="B1266" s="1">
        <v>30722861</v>
      </c>
      <c r="C1266" s="3" t="s">
        <v>1001</v>
      </c>
      <c r="D1266" s="4" t="s">
        <v>3691</v>
      </c>
      <c r="E1266" s="7"/>
      <c r="F1266" s="8">
        <f>VLOOKUP(D1266,'Parâmetro - Portes e Uco'!$A$8:$C$49,3,0)</f>
        <v>721.04432400000007</v>
      </c>
      <c r="G1266" s="36">
        <v>4</v>
      </c>
      <c r="H1266" s="8">
        <f>VLOOKUP(G1266,'Parâmetro - Portes e Uco'!$B$14:$E$41,4,0)</f>
        <v>442.14720000000005</v>
      </c>
      <c r="I1266" s="9"/>
      <c r="J1266" s="16">
        <v>0</v>
      </c>
      <c r="K1266" s="16"/>
      <c r="L1266" s="17"/>
      <c r="M1266" s="2"/>
      <c r="N1266" s="8"/>
      <c r="O1266" s="15">
        <v>1</v>
      </c>
      <c r="P1266" s="8">
        <f>F1266*30%</f>
        <v>216.31329720000002</v>
      </c>
      <c r="Q1266" s="41">
        <f t="shared" si="73"/>
        <v>1379.5048212000002</v>
      </c>
    </row>
    <row r="1267" spans="1:17" ht="22.5">
      <c r="A1267" s="1" t="s">
        <v>4760</v>
      </c>
      <c r="B1267" s="1">
        <v>30722870</v>
      </c>
      <c r="C1267" s="3" t="s">
        <v>1002</v>
      </c>
      <c r="D1267" s="4" t="s">
        <v>3674</v>
      </c>
      <c r="E1267" s="7"/>
      <c r="F1267" s="8">
        <f>VLOOKUP(D1267,'Parâmetro - Portes e Uco'!$A$8:$C$49,3,0)</f>
        <v>287.23149000000001</v>
      </c>
      <c r="G1267" s="36">
        <v>5</v>
      </c>
      <c r="H1267" s="8">
        <f>VLOOKUP(G1267,'Parâmetro - Portes e Uco'!$B$14:$E$41,4,0)</f>
        <v>683.93320000000006</v>
      </c>
      <c r="I1267" s="9"/>
      <c r="J1267" s="16">
        <v>0</v>
      </c>
      <c r="K1267" s="16"/>
      <c r="L1267" s="17"/>
      <c r="M1267" s="2"/>
      <c r="N1267" s="8"/>
      <c r="O1267" s="15">
        <v>2</v>
      </c>
      <c r="P1267" s="8">
        <f>(F1267*30%)+(F1267*20%)</f>
        <v>143.615745</v>
      </c>
      <c r="Q1267" s="41">
        <f t="shared" si="73"/>
        <v>1114.7804350000001</v>
      </c>
    </row>
    <row r="1268" spans="1:17" ht="33.75">
      <c r="A1268" s="1" t="s">
        <v>4760</v>
      </c>
      <c r="B1268" s="1">
        <v>30722888</v>
      </c>
      <c r="C1268" s="3" t="s">
        <v>1003</v>
      </c>
      <c r="D1268" s="4" t="s">
        <v>3697</v>
      </c>
      <c r="E1268" s="7"/>
      <c r="F1268" s="8">
        <f>VLOOKUP(D1268,'Parâmetro - Portes e Uco'!$A$8:$C$49,3,0)</f>
        <v>932.61823200000003</v>
      </c>
      <c r="G1268" s="36">
        <v>5</v>
      </c>
      <c r="H1268" s="8">
        <f>VLOOKUP(G1268,'Parâmetro - Portes e Uco'!$B$14:$E$41,4,0)</f>
        <v>683.93320000000006</v>
      </c>
      <c r="I1268" s="9"/>
      <c r="J1268" s="16">
        <v>0</v>
      </c>
      <c r="K1268" s="16"/>
      <c r="L1268" s="17"/>
      <c r="M1268" s="2"/>
      <c r="N1268" s="8"/>
      <c r="O1268" s="15">
        <v>2</v>
      </c>
      <c r="P1268" s="8">
        <f>(F1268*30%)+(F1268*20%)</f>
        <v>466.30911600000002</v>
      </c>
      <c r="Q1268" s="41">
        <f t="shared" si="73"/>
        <v>2082.8605480000001</v>
      </c>
    </row>
    <row r="1269" spans="1:17" ht="22.5">
      <c r="A1269" s="1" t="s">
        <v>4758</v>
      </c>
      <c r="B1269" s="1">
        <v>30722900</v>
      </c>
      <c r="C1269" s="3" t="s">
        <v>4061</v>
      </c>
      <c r="D1269" s="4" t="s">
        <v>3670</v>
      </c>
      <c r="E1269" s="7">
        <v>0</v>
      </c>
      <c r="F1269" s="8">
        <f>VLOOKUP(D1269,'Parâmetro - Portes e Uco'!$A$8:$C$49,3,0)</f>
        <v>70.914480000000012</v>
      </c>
      <c r="G1269" s="36"/>
      <c r="H1269" s="15"/>
      <c r="I1269" s="9"/>
      <c r="J1269" s="16">
        <v>0</v>
      </c>
      <c r="K1269" s="16"/>
      <c r="L1269" s="17"/>
      <c r="M1269" s="2"/>
      <c r="N1269" s="8"/>
      <c r="O1269" s="15" t="s">
        <v>3721</v>
      </c>
      <c r="P1269" s="15"/>
      <c r="Q1269" s="41">
        <f t="shared" si="73"/>
        <v>70.914480000000012</v>
      </c>
    </row>
    <row r="1270" spans="1:17">
      <c r="A1270" s="3"/>
      <c r="B1270" s="135">
        <v>30723000</v>
      </c>
      <c r="C1270" s="263" t="s">
        <v>3826</v>
      </c>
      <c r="D1270" s="264"/>
      <c r="E1270" s="264"/>
      <c r="F1270" s="264"/>
      <c r="G1270" s="264"/>
      <c r="H1270" s="264"/>
      <c r="I1270" s="264"/>
      <c r="J1270" s="264"/>
      <c r="K1270" s="264"/>
      <c r="L1270" s="264"/>
      <c r="M1270" s="266"/>
      <c r="N1270" s="264"/>
      <c r="O1270" s="264"/>
      <c r="P1270" s="264"/>
      <c r="Q1270" s="265"/>
    </row>
    <row r="1271" spans="1:17">
      <c r="A1271" s="1" t="s">
        <v>4760</v>
      </c>
      <c r="B1271" s="1">
        <v>30723019</v>
      </c>
      <c r="C1271" s="3" t="s">
        <v>1004</v>
      </c>
      <c r="D1271" s="4" t="s">
        <v>3677</v>
      </c>
      <c r="E1271" s="7"/>
      <c r="F1271" s="8">
        <f>VLOOKUP(D1271,'Parâmetro - Portes e Uco'!$A$8:$C$49,3,0)</f>
        <v>146.53493400000002</v>
      </c>
      <c r="G1271" s="36">
        <v>1</v>
      </c>
      <c r="H1271" s="8">
        <f>VLOOKUP(G1271,'Parâmetro - Portes e Uco'!$B$14:$E$41,4,0)</f>
        <v>138.81760000000003</v>
      </c>
      <c r="I1271" s="9"/>
      <c r="J1271" s="16">
        <v>0</v>
      </c>
      <c r="K1271" s="16"/>
      <c r="L1271" s="17"/>
      <c r="M1271" s="2"/>
      <c r="N1271" s="8"/>
      <c r="O1271" s="15">
        <v>1</v>
      </c>
      <c r="P1271" s="8">
        <f>F1271*30%</f>
        <v>43.960480200000006</v>
      </c>
      <c r="Q1271" s="41">
        <f t="shared" ref="Q1271:Q1278" si="74">F1271+H1271+K1271+N1271+P1271</f>
        <v>329.31301420000005</v>
      </c>
    </row>
    <row r="1272" spans="1:17" ht="22.5">
      <c r="A1272" s="1" t="s">
        <v>4760</v>
      </c>
      <c r="B1272" s="1">
        <v>30723027</v>
      </c>
      <c r="C1272" s="3" t="s">
        <v>1005</v>
      </c>
      <c r="D1272" s="4" t="s">
        <v>3698</v>
      </c>
      <c r="E1272" s="7"/>
      <c r="F1272" s="8">
        <f>VLOOKUP(D1272,'Parâmetro - Portes e Uco'!$A$8:$C$49,3,0)</f>
        <v>1186.7593919999999</v>
      </c>
      <c r="G1272" s="36">
        <v>4</v>
      </c>
      <c r="H1272" s="8">
        <f>VLOOKUP(G1272,'Parâmetro - Portes e Uco'!$B$14:$E$41,4,0)</f>
        <v>442.14720000000005</v>
      </c>
      <c r="I1272" s="9"/>
      <c r="J1272" s="16">
        <v>0</v>
      </c>
      <c r="K1272" s="16"/>
      <c r="L1272" s="17"/>
      <c r="M1272" s="2"/>
      <c r="N1272" s="8"/>
      <c r="O1272" s="15">
        <v>2</v>
      </c>
      <c r="P1272" s="8">
        <f>(F1272*30%)+(F1272*20%)</f>
        <v>593.37969599999997</v>
      </c>
      <c r="Q1272" s="41">
        <f t="shared" si="74"/>
        <v>2222.2862880000002</v>
      </c>
    </row>
    <row r="1273" spans="1:17">
      <c r="A1273" s="1" t="s">
        <v>4760</v>
      </c>
      <c r="B1273" s="1">
        <v>30723035</v>
      </c>
      <c r="C1273" s="3" t="s">
        <v>1006</v>
      </c>
      <c r="D1273" s="4" t="s">
        <v>3672</v>
      </c>
      <c r="E1273" s="7"/>
      <c r="F1273" s="8">
        <f>VLOOKUP(D1273,'Parâmetro - Portes e Uco'!$A$8:$C$49,3,0)</f>
        <v>53.798472000000004</v>
      </c>
      <c r="G1273" s="36"/>
      <c r="H1273" s="15"/>
      <c r="I1273" s="9"/>
      <c r="J1273" s="16">
        <v>0</v>
      </c>
      <c r="K1273" s="16"/>
      <c r="L1273" s="17"/>
      <c r="M1273" s="2"/>
      <c r="N1273" s="8"/>
      <c r="O1273" s="15">
        <v>0</v>
      </c>
      <c r="P1273" s="15"/>
      <c r="Q1273" s="41">
        <f t="shared" si="74"/>
        <v>53.798472000000004</v>
      </c>
    </row>
    <row r="1274" spans="1:17" ht="22.5">
      <c r="A1274" s="1" t="s">
        <v>4760</v>
      </c>
      <c r="B1274" s="1">
        <v>30723043</v>
      </c>
      <c r="C1274" s="3" t="s">
        <v>1007</v>
      </c>
      <c r="D1274" s="4" t="s">
        <v>3695</v>
      </c>
      <c r="E1274" s="7"/>
      <c r="F1274" s="8">
        <f>VLOOKUP(D1274,'Parâmetro - Portes e Uco'!$A$8:$C$49,3,0)</f>
        <v>609.92950200000007</v>
      </c>
      <c r="G1274" s="36">
        <v>4</v>
      </c>
      <c r="H1274" s="8">
        <f>VLOOKUP(G1274,'Parâmetro - Portes e Uco'!$B$14:$E$41,4,0)</f>
        <v>442.14720000000005</v>
      </c>
      <c r="I1274" s="9"/>
      <c r="J1274" s="16">
        <v>0</v>
      </c>
      <c r="K1274" s="16"/>
      <c r="L1274" s="17"/>
      <c r="M1274" s="2"/>
      <c r="N1274" s="8"/>
      <c r="O1274" s="15">
        <v>2</v>
      </c>
      <c r="P1274" s="8">
        <f>(F1274*30%)+(F1274*20%)</f>
        <v>304.96475100000004</v>
      </c>
      <c r="Q1274" s="41">
        <f t="shared" si="74"/>
        <v>1357.041453</v>
      </c>
    </row>
    <row r="1275" spans="1:17" ht="22.5">
      <c r="A1275" s="1" t="s">
        <v>4760</v>
      </c>
      <c r="B1275" s="1">
        <v>30723051</v>
      </c>
      <c r="C1275" s="3" t="s">
        <v>1009</v>
      </c>
      <c r="D1275" s="4" t="s">
        <v>3688</v>
      </c>
      <c r="E1275" s="7"/>
      <c r="F1275" s="8">
        <f>VLOOKUP(D1275,'Parâmetro - Portes e Uco'!$A$8:$C$49,3,0)</f>
        <v>868.77663600000005</v>
      </c>
      <c r="G1275" s="36">
        <v>5</v>
      </c>
      <c r="H1275" s="8">
        <f>VLOOKUP(G1275,'Parâmetro - Portes e Uco'!$B$14:$E$41,4,0)</f>
        <v>683.93320000000006</v>
      </c>
      <c r="I1275" s="9"/>
      <c r="J1275" s="16">
        <v>0</v>
      </c>
      <c r="K1275" s="16"/>
      <c r="L1275" s="17"/>
      <c r="M1275" s="2"/>
      <c r="N1275" s="8"/>
      <c r="O1275" s="15">
        <v>2</v>
      </c>
      <c r="P1275" s="8">
        <f>(F1275*30%)+(F1275*20%)</f>
        <v>434.38831800000003</v>
      </c>
      <c r="Q1275" s="41">
        <f t="shared" si="74"/>
        <v>1987.098154</v>
      </c>
    </row>
    <row r="1276" spans="1:17" ht="22.5">
      <c r="A1276" s="1" t="s">
        <v>4760</v>
      </c>
      <c r="B1276" s="1">
        <v>30723060</v>
      </c>
      <c r="C1276" s="3" t="s">
        <v>1008</v>
      </c>
      <c r="D1276" s="4" t="s">
        <v>3681</v>
      </c>
      <c r="E1276" s="7"/>
      <c r="F1276" s="8">
        <f>VLOOKUP(D1276,'Parâmetro - Portes e Uco'!$A$8:$C$49,3,0)</f>
        <v>83.927844000000007</v>
      </c>
      <c r="G1276" s="36">
        <v>3</v>
      </c>
      <c r="H1276" s="8">
        <f>VLOOKUP(G1276,'Parâmetro - Portes e Uco'!$B$14:$E$41,4,0)</f>
        <v>299.05779999999999</v>
      </c>
      <c r="I1276" s="9"/>
      <c r="J1276" s="16">
        <v>0</v>
      </c>
      <c r="K1276" s="16"/>
      <c r="L1276" s="17"/>
      <c r="M1276" s="2"/>
      <c r="N1276" s="8"/>
      <c r="O1276" s="15">
        <v>0</v>
      </c>
      <c r="P1276" s="15"/>
      <c r="Q1276" s="41">
        <f t="shared" si="74"/>
        <v>382.98564399999998</v>
      </c>
    </row>
    <row r="1277" spans="1:17">
      <c r="A1277" s="1" t="s">
        <v>4760</v>
      </c>
      <c r="B1277" s="1">
        <v>30723078</v>
      </c>
      <c r="C1277" s="3" t="s">
        <v>1010</v>
      </c>
      <c r="D1277" s="4" t="s">
        <v>3695</v>
      </c>
      <c r="E1277" s="7"/>
      <c r="F1277" s="8">
        <f>VLOOKUP(D1277,'Parâmetro - Portes e Uco'!$A$8:$C$49,3,0)</f>
        <v>609.92950200000007</v>
      </c>
      <c r="G1277" s="36">
        <v>3</v>
      </c>
      <c r="H1277" s="8">
        <f>VLOOKUP(G1277,'Parâmetro - Portes e Uco'!$B$14:$E$41,4,0)</f>
        <v>299.05779999999999</v>
      </c>
      <c r="I1277" s="9"/>
      <c r="J1277" s="16">
        <v>0</v>
      </c>
      <c r="K1277" s="16"/>
      <c r="L1277" s="17"/>
      <c r="M1277" s="2"/>
      <c r="N1277" s="8"/>
      <c r="O1277" s="15">
        <v>2</v>
      </c>
      <c r="P1277" s="8">
        <f>(F1277*30%)+(F1277*20%)</f>
        <v>304.96475100000004</v>
      </c>
      <c r="Q1277" s="41">
        <f t="shared" si="74"/>
        <v>1213.952053</v>
      </c>
    </row>
    <row r="1278" spans="1:17">
      <c r="A1278" s="1" t="s">
        <v>4760</v>
      </c>
      <c r="B1278" s="1">
        <v>30723086</v>
      </c>
      <c r="C1278" s="3" t="s">
        <v>1011</v>
      </c>
      <c r="D1278" s="4" t="s">
        <v>3691</v>
      </c>
      <c r="E1278" s="7"/>
      <c r="F1278" s="8">
        <f>VLOOKUP(D1278,'Parâmetro - Portes e Uco'!$A$8:$C$49,3,0)</f>
        <v>721.04432400000007</v>
      </c>
      <c r="G1278" s="36">
        <v>4</v>
      </c>
      <c r="H1278" s="8">
        <f>VLOOKUP(G1278,'Parâmetro - Portes e Uco'!$B$14:$E$41,4,0)</f>
        <v>442.14720000000005</v>
      </c>
      <c r="I1278" s="9"/>
      <c r="J1278" s="16">
        <v>0</v>
      </c>
      <c r="K1278" s="16"/>
      <c r="L1278" s="17"/>
      <c r="M1278" s="2"/>
      <c r="N1278" s="8"/>
      <c r="O1278" s="15">
        <v>2</v>
      </c>
      <c r="P1278" s="8">
        <f>(F1278*30%)+(F1278*20%)</f>
        <v>360.52216200000004</v>
      </c>
      <c r="Q1278" s="41">
        <f t="shared" si="74"/>
        <v>1523.7136860000001</v>
      </c>
    </row>
    <row r="1279" spans="1:17">
      <c r="A1279" s="3"/>
      <c r="B1279" s="135">
        <v>30724007</v>
      </c>
      <c r="C1279" s="263" t="s">
        <v>3827</v>
      </c>
      <c r="D1279" s="264"/>
      <c r="E1279" s="264"/>
      <c r="F1279" s="264"/>
      <c r="G1279" s="264"/>
      <c r="H1279" s="264"/>
      <c r="I1279" s="264"/>
      <c r="J1279" s="264"/>
      <c r="K1279" s="264"/>
      <c r="L1279" s="264"/>
      <c r="M1279" s="266"/>
      <c r="N1279" s="264"/>
      <c r="O1279" s="264"/>
      <c r="P1279" s="264"/>
      <c r="Q1279" s="265"/>
    </row>
    <row r="1280" spans="1:17">
      <c r="A1280" s="1" t="s">
        <v>4760</v>
      </c>
      <c r="B1280" s="1">
        <v>30724015</v>
      </c>
      <c r="C1280" s="3" t="s">
        <v>1012</v>
      </c>
      <c r="D1280" s="4" t="s">
        <v>3682</v>
      </c>
      <c r="E1280" s="7"/>
      <c r="F1280" s="8">
        <f>VLOOKUP(D1280,'Parâmetro - Portes e Uco'!$A$8:$C$49,3,0)</f>
        <v>431.44592399999999</v>
      </c>
      <c r="G1280" s="36">
        <v>4</v>
      </c>
      <c r="H1280" s="8">
        <f>VLOOKUP(G1280,'Parâmetro - Portes e Uco'!$B$14:$E$41,4,0)</f>
        <v>442.14720000000005</v>
      </c>
      <c r="I1280" s="9"/>
      <c r="J1280" s="16">
        <v>0</v>
      </c>
      <c r="K1280" s="16"/>
      <c r="L1280" s="17"/>
      <c r="M1280" s="2"/>
      <c r="N1280" s="8"/>
      <c r="O1280" s="15">
        <v>1</v>
      </c>
      <c r="P1280" s="8">
        <f>F1280*30%</f>
        <v>129.43377719999998</v>
      </c>
      <c r="Q1280" s="41">
        <f t="shared" ref="Q1280:Q1286" si="75">F1280+H1280+K1280+N1280+P1280</f>
        <v>1003.0269012</v>
      </c>
    </row>
    <row r="1281" spans="1:17" ht="22.5">
      <c r="A1281" s="1" t="s">
        <v>4760</v>
      </c>
      <c r="B1281" s="1">
        <v>30724023</v>
      </c>
      <c r="C1281" s="3" t="s">
        <v>1013</v>
      </c>
      <c r="D1281" s="4" t="s">
        <v>3686</v>
      </c>
      <c r="E1281" s="7"/>
      <c r="F1281" s="8">
        <f>VLOOKUP(D1281,'Parâmetro - Portes e Uco'!$A$8:$C$49,3,0)</f>
        <v>639.47410800000011</v>
      </c>
      <c r="G1281" s="36">
        <v>5</v>
      </c>
      <c r="H1281" s="8">
        <f>VLOOKUP(G1281,'Parâmetro - Portes e Uco'!$B$14:$E$41,4,0)</f>
        <v>683.93320000000006</v>
      </c>
      <c r="I1281" s="9"/>
      <c r="J1281" s="16">
        <v>0</v>
      </c>
      <c r="K1281" s="16"/>
      <c r="L1281" s="17"/>
      <c r="M1281" s="2"/>
      <c r="N1281" s="8"/>
      <c r="O1281" s="15">
        <v>1</v>
      </c>
      <c r="P1281" s="8">
        <f>F1281*30%</f>
        <v>191.84223240000003</v>
      </c>
      <c r="Q1281" s="41">
        <f t="shared" si="75"/>
        <v>1515.2495404000003</v>
      </c>
    </row>
    <row r="1282" spans="1:17" ht="22.5">
      <c r="A1282" s="1" t="s">
        <v>4760</v>
      </c>
      <c r="B1282" s="1">
        <v>30724031</v>
      </c>
      <c r="C1282" s="3" t="s">
        <v>1014</v>
      </c>
      <c r="D1282" s="4" t="s">
        <v>3690</v>
      </c>
      <c r="E1282" s="7"/>
      <c r="F1282" s="8">
        <f>VLOOKUP(D1282,'Parâmetro - Portes e Uco'!$A$8:$C$49,3,0)</f>
        <v>788.42236200000002</v>
      </c>
      <c r="G1282" s="36">
        <v>5</v>
      </c>
      <c r="H1282" s="8">
        <f>VLOOKUP(G1282,'Parâmetro - Portes e Uco'!$B$14:$E$41,4,0)</f>
        <v>683.93320000000006</v>
      </c>
      <c r="I1282" s="9"/>
      <c r="J1282" s="16">
        <v>0</v>
      </c>
      <c r="K1282" s="16"/>
      <c r="L1282" s="17"/>
      <c r="M1282" s="2"/>
      <c r="N1282" s="8"/>
      <c r="O1282" s="15">
        <v>2</v>
      </c>
      <c r="P1282" s="8">
        <f>(F1282*30%)+(F1282*20%)</f>
        <v>394.21118100000001</v>
      </c>
      <c r="Q1282" s="41">
        <f t="shared" si="75"/>
        <v>1866.5667430000003</v>
      </c>
    </row>
    <row r="1283" spans="1:17">
      <c r="A1283" s="1" t="s">
        <v>4760</v>
      </c>
      <c r="B1283" s="1">
        <v>30724040</v>
      </c>
      <c r="C1283" s="3" t="s">
        <v>1015</v>
      </c>
      <c r="D1283" s="4" t="s">
        <v>3685</v>
      </c>
      <c r="E1283" s="7"/>
      <c r="F1283" s="8">
        <f>VLOOKUP(D1283,'Parâmetro - Portes e Uco'!$A$8:$C$49,3,0)</f>
        <v>564.99534000000006</v>
      </c>
      <c r="G1283" s="36">
        <v>5</v>
      </c>
      <c r="H1283" s="8">
        <f>VLOOKUP(G1283,'Parâmetro - Portes e Uco'!$B$14:$E$41,4,0)</f>
        <v>683.93320000000006</v>
      </c>
      <c r="I1283" s="9"/>
      <c r="J1283" s="16">
        <v>0</v>
      </c>
      <c r="K1283" s="16"/>
      <c r="L1283" s="17"/>
      <c r="M1283" s="2"/>
      <c r="N1283" s="8"/>
      <c r="O1283" s="15">
        <v>1</v>
      </c>
      <c r="P1283" s="8">
        <f>F1283*30%</f>
        <v>169.49860200000001</v>
      </c>
      <c r="Q1283" s="41">
        <f t="shared" si="75"/>
        <v>1418.427142</v>
      </c>
    </row>
    <row r="1284" spans="1:17" ht="22.5">
      <c r="A1284" s="1" t="s">
        <v>4760</v>
      </c>
      <c r="B1284" s="1">
        <v>30724058</v>
      </c>
      <c r="C1284" s="3" t="s">
        <v>1016</v>
      </c>
      <c r="D1284" s="4" t="s">
        <v>3692</v>
      </c>
      <c r="E1284" s="7"/>
      <c r="F1284" s="8">
        <f>VLOOKUP(D1284,'Parâmetro - Portes e Uco'!$A$8:$C$49,3,0)</f>
        <v>1427.8964699999999</v>
      </c>
      <c r="G1284" s="36">
        <v>6</v>
      </c>
      <c r="H1284" s="8">
        <f>VLOOKUP(G1284,'Parâmetro - Portes e Uco'!$B$14:$E$41,4,0)</f>
        <v>954.3922</v>
      </c>
      <c r="I1284" s="9"/>
      <c r="J1284" s="16">
        <v>0</v>
      </c>
      <c r="K1284" s="16"/>
      <c r="L1284" s="17"/>
      <c r="M1284" s="2"/>
      <c r="N1284" s="8"/>
      <c r="O1284" s="15">
        <v>3</v>
      </c>
      <c r="P1284" s="39">
        <f>(F1284*30%)+(F1284*20%)+(F1284*20%)</f>
        <v>999.52752899999996</v>
      </c>
      <c r="Q1284" s="41">
        <f t="shared" si="75"/>
        <v>3381.8161989999999</v>
      </c>
    </row>
    <row r="1285" spans="1:17" ht="22.5">
      <c r="A1285" s="1" t="s">
        <v>4760</v>
      </c>
      <c r="B1285" s="1">
        <v>30724066</v>
      </c>
      <c r="C1285" s="3" t="s">
        <v>1017</v>
      </c>
      <c r="D1285" s="4" t="s">
        <v>3690</v>
      </c>
      <c r="E1285" s="7"/>
      <c r="F1285" s="8">
        <f>VLOOKUP(D1285,'Parâmetro - Portes e Uco'!$A$8:$C$49,3,0)</f>
        <v>788.42236200000002</v>
      </c>
      <c r="G1285" s="36">
        <v>4</v>
      </c>
      <c r="H1285" s="8">
        <f>VLOOKUP(G1285,'Parâmetro - Portes e Uco'!$B$14:$E$41,4,0)</f>
        <v>442.14720000000005</v>
      </c>
      <c r="I1285" s="9"/>
      <c r="J1285" s="16">
        <v>0</v>
      </c>
      <c r="K1285" s="16"/>
      <c r="L1285" s="17"/>
      <c r="M1285" s="2"/>
      <c r="N1285" s="8"/>
      <c r="O1285" s="15">
        <v>2</v>
      </c>
      <c r="P1285" s="8">
        <f>(F1285*30%)+(F1285*20%)</f>
        <v>394.21118100000001</v>
      </c>
      <c r="Q1285" s="41">
        <f t="shared" si="75"/>
        <v>1624.7807430000003</v>
      </c>
    </row>
    <row r="1286" spans="1:17" ht="22.5">
      <c r="A1286" s="1" t="s">
        <v>4760</v>
      </c>
      <c r="B1286" s="1">
        <v>30724074</v>
      </c>
      <c r="C1286" s="3" t="s">
        <v>1018</v>
      </c>
      <c r="D1286" s="4" t="s">
        <v>3687</v>
      </c>
      <c r="E1286" s="7"/>
      <c r="F1286" s="8">
        <f>VLOOKUP(D1286,'Parâmetro - Portes e Uco'!$A$8:$C$49,3,0)</f>
        <v>678.47707200000002</v>
      </c>
      <c r="G1286" s="36">
        <v>4</v>
      </c>
      <c r="H1286" s="8">
        <f>VLOOKUP(G1286,'Parâmetro - Portes e Uco'!$B$14:$E$41,4,0)</f>
        <v>442.14720000000005</v>
      </c>
      <c r="I1286" s="9"/>
      <c r="J1286" s="16">
        <v>0</v>
      </c>
      <c r="K1286" s="16"/>
      <c r="L1286" s="17"/>
      <c r="M1286" s="2"/>
      <c r="N1286" s="8"/>
      <c r="O1286" s="15">
        <v>2</v>
      </c>
      <c r="P1286" s="8">
        <f>(F1286*30%)+(F1286*20%)</f>
        <v>339.23853600000001</v>
      </c>
      <c r="Q1286" s="41">
        <f t="shared" si="75"/>
        <v>1459.8628080000001</v>
      </c>
    </row>
    <row r="1287" spans="1:17">
      <c r="A1287" s="3"/>
      <c r="B1287" s="135">
        <v>30723000</v>
      </c>
      <c r="C1287" s="263" t="s">
        <v>3826</v>
      </c>
      <c r="D1287" s="264"/>
      <c r="E1287" s="264"/>
      <c r="F1287" s="264"/>
      <c r="G1287" s="264"/>
      <c r="H1287" s="264"/>
      <c r="I1287" s="264"/>
      <c r="J1287" s="264"/>
      <c r="K1287" s="264"/>
      <c r="L1287" s="264"/>
      <c r="M1287" s="266"/>
      <c r="N1287" s="264"/>
      <c r="O1287" s="264"/>
      <c r="P1287" s="264"/>
      <c r="Q1287" s="265"/>
    </row>
    <row r="1288" spans="1:17" ht="22.5">
      <c r="A1288" s="1" t="s">
        <v>4760</v>
      </c>
      <c r="B1288" s="1">
        <v>30724082</v>
      </c>
      <c r="C1288" s="3" t="s">
        <v>1019</v>
      </c>
      <c r="D1288" s="4" t="s">
        <v>3687</v>
      </c>
      <c r="E1288" s="7"/>
      <c r="F1288" s="8">
        <f>VLOOKUP(D1288,'Parâmetro - Portes e Uco'!$A$8:$C$49,3,0)</f>
        <v>678.47707200000002</v>
      </c>
      <c r="G1288" s="36">
        <v>5</v>
      </c>
      <c r="H1288" s="8">
        <f>VLOOKUP(G1288,'Parâmetro - Portes e Uco'!$B$14:$E$41,4,0)</f>
        <v>683.93320000000006</v>
      </c>
      <c r="I1288" s="9"/>
      <c r="J1288" s="16">
        <v>0</v>
      </c>
      <c r="K1288" s="16"/>
      <c r="L1288" s="17"/>
      <c r="M1288" s="2"/>
      <c r="N1288" s="8"/>
      <c r="O1288" s="15">
        <v>2</v>
      </c>
      <c r="P1288" s="8">
        <f>(F1288*30%)+(F1288*20%)</f>
        <v>339.23853600000001</v>
      </c>
      <c r="Q1288" s="41">
        <f t="shared" ref="Q1288:Q1308" si="76">F1288+H1288+K1288+N1288+P1288</f>
        <v>1701.6488080000001</v>
      </c>
    </row>
    <row r="1289" spans="1:17" ht="33.75">
      <c r="A1289" s="1" t="s">
        <v>4760</v>
      </c>
      <c r="B1289" s="1">
        <v>30724090</v>
      </c>
      <c r="C1289" s="3" t="s">
        <v>1021</v>
      </c>
      <c r="D1289" s="4" t="s">
        <v>3685</v>
      </c>
      <c r="E1289" s="7"/>
      <c r="F1289" s="8">
        <f>VLOOKUP(D1289,'Parâmetro - Portes e Uco'!$A$8:$C$49,3,0)</f>
        <v>564.99534000000006</v>
      </c>
      <c r="G1289" s="36">
        <v>3</v>
      </c>
      <c r="H1289" s="8">
        <f>VLOOKUP(G1289,'Parâmetro - Portes e Uco'!$B$14:$E$41,4,0)</f>
        <v>299.05779999999999</v>
      </c>
      <c r="I1289" s="9"/>
      <c r="J1289" s="16">
        <v>0</v>
      </c>
      <c r="K1289" s="16"/>
      <c r="L1289" s="17"/>
      <c r="M1289" s="2"/>
      <c r="N1289" s="8"/>
      <c r="O1289" s="15">
        <v>1</v>
      </c>
      <c r="P1289" s="8">
        <f>F1289*30%</f>
        <v>169.49860200000001</v>
      </c>
      <c r="Q1289" s="41">
        <f t="shared" si="76"/>
        <v>1033.5517420000001</v>
      </c>
    </row>
    <row r="1290" spans="1:17">
      <c r="A1290" s="1" t="s">
        <v>4760</v>
      </c>
      <c r="B1290" s="1">
        <v>30724104</v>
      </c>
      <c r="C1290" s="3" t="s">
        <v>1020</v>
      </c>
      <c r="D1290" s="4" t="s">
        <v>3702</v>
      </c>
      <c r="E1290" s="7"/>
      <c r="F1290" s="8">
        <f>VLOOKUP(D1290,'Parâmetro - Portes e Uco'!$A$8:$C$49,3,0)</f>
        <v>477.54033600000002</v>
      </c>
      <c r="G1290" s="36">
        <v>2</v>
      </c>
      <c r="H1290" s="8">
        <f>VLOOKUP(G1290,'Parâmetro - Portes e Uco'!$B$14:$E$41,4,0)</f>
        <v>203.1808</v>
      </c>
      <c r="I1290" s="9"/>
      <c r="J1290" s="16">
        <v>0</v>
      </c>
      <c r="K1290" s="16"/>
      <c r="L1290" s="17"/>
      <c r="M1290" s="2"/>
      <c r="N1290" s="8"/>
      <c r="O1290" s="15">
        <v>1</v>
      </c>
      <c r="P1290" s="8">
        <f>F1290*30%</f>
        <v>143.26210080000001</v>
      </c>
      <c r="Q1290" s="41">
        <f t="shared" si="76"/>
        <v>823.98323679999999</v>
      </c>
    </row>
    <row r="1291" spans="1:17">
      <c r="A1291" s="1" t="s">
        <v>4760</v>
      </c>
      <c r="B1291" s="1">
        <v>30724112</v>
      </c>
      <c r="C1291" s="3" t="s">
        <v>1022</v>
      </c>
      <c r="D1291" s="4" t="s">
        <v>3682</v>
      </c>
      <c r="E1291" s="7"/>
      <c r="F1291" s="8">
        <f>VLOOKUP(D1291,'Parâmetro - Portes e Uco'!$A$8:$C$49,3,0)</f>
        <v>431.44592399999999</v>
      </c>
      <c r="G1291" s="36">
        <v>2</v>
      </c>
      <c r="H1291" s="8">
        <f>VLOOKUP(G1291,'Parâmetro - Portes e Uco'!$B$14:$E$41,4,0)</f>
        <v>203.1808</v>
      </c>
      <c r="I1291" s="9"/>
      <c r="J1291" s="16">
        <v>0</v>
      </c>
      <c r="K1291" s="16"/>
      <c r="L1291" s="17"/>
      <c r="M1291" s="2"/>
      <c r="N1291" s="8"/>
      <c r="O1291" s="15">
        <v>1</v>
      </c>
      <c r="P1291" s="8">
        <f>F1291*30%</f>
        <v>129.43377719999998</v>
      </c>
      <c r="Q1291" s="41">
        <f t="shared" si="76"/>
        <v>764.06050119999998</v>
      </c>
    </row>
    <row r="1292" spans="1:17">
      <c r="A1292" s="1" t="s">
        <v>4760</v>
      </c>
      <c r="B1292" s="1">
        <v>30724120</v>
      </c>
      <c r="C1292" s="3" t="s">
        <v>1023</v>
      </c>
      <c r="D1292" s="4" t="s">
        <v>3691</v>
      </c>
      <c r="E1292" s="7"/>
      <c r="F1292" s="8">
        <f>VLOOKUP(D1292,'Parâmetro - Portes e Uco'!$A$8:$C$49,3,0)</f>
        <v>721.04432400000007</v>
      </c>
      <c r="G1292" s="36">
        <v>5</v>
      </c>
      <c r="H1292" s="8">
        <f>VLOOKUP(G1292,'Parâmetro - Portes e Uco'!$B$14:$E$41,4,0)</f>
        <v>683.93320000000006</v>
      </c>
      <c r="I1292" s="9"/>
      <c r="J1292" s="16">
        <v>0</v>
      </c>
      <c r="K1292" s="16"/>
      <c r="L1292" s="17"/>
      <c r="M1292" s="2"/>
      <c r="N1292" s="8"/>
      <c r="O1292" s="15">
        <v>2</v>
      </c>
      <c r="P1292" s="8">
        <f>(F1292*30%)+(F1292*20%)</f>
        <v>360.52216200000004</v>
      </c>
      <c r="Q1292" s="41">
        <f t="shared" si="76"/>
        <v>1765.4996860000001</v>
      </c>
    </row>
    <row r="1293" spans="1:17" ht="22.5">
      <c r="A1293" s="1" t="s">
        <v>4760</v>
      </c>
      <c r="B1293" s="1">
        <v>30724139</v>
      </c>
      <c r="C1293" s="3" t="s">
        <v>1024</v>
      </c>
      <c r="D1293" s="4" t="s">
        <v>3685</v>
      </c>
      <c r="E1293" s="7"/>
      <c r="F1293" s="8">
        <f>VLOOKUP(D1293,'Parâmetro - Portes e Uco'!$A$8:$C$49,3,0)</f>
        <v>564.99534000000006</v>
      </c>
      <c r="G1293" s="36">
        <v>3</v>
      </c>
      <c r="H1293" s="8">
        <f>VLOOKUP(G1293,'Parâmetro - Portes e Uco'!$B$14:$E$41,4,0)</f>
        <v>299.05779999999999</v>
      </c>
      <c r="I1293" s="9"/>
      <c r="J1293" s="16">
        <v>0</v>
      </c>
      <c r="K1293" s="16"/>
      <c r="L1293" s="17"/>
      <c r="M1293" s="2"/>
      <c r="N1293" s="8"/>
      <c r="O1293" s="15">
        <v>1</v>
      </c>
      <c r="P1293" s="8">
        <f>F1293*30%</f>
        <v>169.49860200000001</v>
      </c>
      <c r="Q1293" s="41">
        <f t="shared" si="76"/>
        <v>1033.5517420000001</v>
      </c>
    </row>
    <row r="1294" spans="1:17" ht="22.5">
      <c r="A1294" s="1" t="s">
        <v>4760</v>
      </c>
      <c r="B1294" s="1">
        <v>30724147</v>
      </c>
      <c r="C1294" s="3" t="s">
        <v>1025</v>
      </c>
      <c r="D1294" s="4" t="s">
        <v>3695</v>
      </c>
      <c r="E1294" s="7"/>
      <c r="F1294" s="8">
        <f>VLOOKUP(D1294,'Parâmetro - Portes e Uco'!$A$8:$C$49,3,0)</f>
        <v>609.92950200000007</v>
      </c>
      <c r="G1294" s="36">
        <v>3</v>
      </c>
      <c r="H1294" s="8">
        <f>VLOOKUP(G1294,'Parâmetro - Portes e Uco'!$B$14:$E$41,4,0)</f>
        <v>299.05779999999999</v>
      </c>
      <c r="I1294" s="9"/>
      <c r="J1294" s="16">
        <v>0</v>
      </c>
      <c r="K1294" s="16"/>
      <c r="L1294" s="17"/>
      <c r="M1294" s="2"/>
      <c r="N1294" s="8"/>
      <c r="O1294" s="15">
        <v>1</v>
      </c>
      <c r="P1294" s="8">
        <f>F1294*30%</f>
        <v>182.97885060000002</v>
      </c>
      <c r="Q1294" s="41">
        <f t="shared" si="76"/>
        <v>1091.9661526</v>
      </c>
    </row>
    <row r="1295" spans="1:17" ht="22.5">
      <c r="A1295" s="1" t="s">
        <v>4760</v>
      </c>
      <c r="B1295" s="1">
        <v>30724155</v>
      </c>
      <c r="C1295" s="3" t="s">
        <v>1027</v>
      </c>
      <c r="D1295" s="4" t="s">
        <v>3700</v>
      </c>
      <c r="E1295" s="7"/>
      <c r="F1295" s="8">
        <f>VLOOKUP(D1295,'Parâmetro - Portes e Uco'!$A$8:$C$49,3,0)</f>
        <v>1121.7389820000001</v>
      </c>
      <c r="G1295" s="36">
        <v>5</v>
      </c>
      <c r="H1295" s="8">
        <f>VLOOKUP(G1295,'Parâmetro - Portes e Uco'!$B$14:$E$41,4,0)</f>
        <v>683.93320000000006</v>
      </c>
      <c r="I1295" s="9"/>
      <c r="J1295" s="16">
        <v>0</v>
      </c>
      <c r="K1295" s="16"/>
      <c r="L1295" s="17"/>
      <c r="M1295" s="2"/>
      <c r="N1295" s="8"/>
      <c r="O1295" s="15">
        <v>2</v>
      </c>
      <c r="P1295" s="8">
        <f>(F1295*30%)+(F1295*20%)</f>
        <v>560.86949100000004</v>
      </c>
      <c r="Q1295" s="41">
        <f t="shared" si="76"/>
        <v>2366.5416730000002</v>
      </c>
    </row>
    <row r="1296" spans="1:17">
      <c r="A1296" s="1" t="s">
        <v>4760</v>
      </c>
      <c r="B1296" s="1">
        <v>30724163</v>
      </c>
      <c r="C1296" s="3" t="s">
        <v>1026</v>
      </c>
      <c r="D1296" s="4" t="s">
        <v>3675</v>
      </c>
      <c r="E1296" s="7"/>
      <c r="F1296" s="8">
        <f>VLOOKUP(D1296,'Parâmetro - Portes e Uco'!$A$8:$C$49,3,0)</f>
        <v>247.04971200000003</v>
      </c>
      <c r="G1296" s="36">
        <v>2</v>
      </c>
      <c r="H1296" s="8">
        <f>VLOOKUP(G1296,'Parâmetro - Portes e Uco'!$B$14:$E$41,4,0)</f>
        <v>203.1808</v>
      </c>
      <c r="I1296" s="9"/>
      <c r="J1296" s="16">
        <v>0</v>
      </c>
      <c r="K1296" s="16"/>
      <c r="L1296" s="17"/>
      <c r="M1296" s="2"/>
      <c r="N1296" s="8"/>
      <c r="O1296" s="15">
        <v>1</v>
      </c>
      <c r="P1296" s="8">
        <f>F1296*30%</f>
        <v>74.114913600000008</v>
      </c>
      <c r="Q1296" s="41">
        <f t="shared" si="76"/>
        <v>524.3454256</v>
      </c>
    </row>
    <row r="1297" spans="1:17" ht="22.5">
      <c r="A1297" s="1" t="s">
        <v>4760</v>
      </c>
      <c r="B1297" s="1">
        <v>30724171</v>
      </c>
      <c r="C1297" s="3" t="s">
        <v>1028</v>
      </c>
      <c r="D1297" s="4" t="s">
        <v>3677</v>
      </c>
      <c r="E1297" s="7"/>
      <c r="F1297" s="8">
        <f>VLOOKUP(D1297,'Parâmetro - Portes e Uco'!$A$8:$C$49,3,0)</f>
        <v>146.53493400000002</v>
      </c>
      <c r="G1297" s="36">
        <v>2</v>
      </c>
      <c r="H1297" s="8">
        <f>VLOOKUP(G1297,'Parâmetro - Portes e Uco'!$B$14:$E$41,4,0)</f>
        <v>203.1808</v>
      </c>
      <c r="I1297" s="9"/>
      <c r="J1297" s="16">
        <v>0</v>
      </c>
      <c r="K1297" s="16"/>
      <c r="L1297" s="17"/>
      <c r="M1297" s="2"/>
      <c r="N1297" s="8"/>
      <c r="O1297" s="15">
        <v>1</v>
      </c>
      <c r="P1297" s="8">
        <f>F1297*30%</f>
        <v>43.960480200000006</v>
      </c>
      <c r="Q1297" s="41">
        <f t="shared" si="76"/>
        <v>393.6762142</v>
      </c>
    </row>
    <row r="1298" spans="1:17" ht="22.5">
      <c r="A1298" s="1" t="s">
        <v>4760</v>
      </c>
      <c r="B1298" s="1">
        <v>30724180</v>
      </c>
      <c r="C1298" s="3" t="s">
        <v>1029</v>
      </c>
      <c r="D1298" s="4" t="s">
        <v>3691</v>
      </c>
      <c r="E1298" s="7"/>
      <c r="F1298" s="8">
        <f>VLOOKUP(D1298,'Parâmetro - Portes e Uco'!$A$8:$C$49,3,0)</f>
        <v>721.04432400000007</v>
      </c>
      <c r="G1298" s="36">
        <v>5</v>
      </c>
      <c r="H1298" s="8">
        <f>VLOOKUP(G1298,'Parâmetro - Portes e Uco'!$B$14:$E$41,4,0)</f>
        <v>683.93320000000006</v>
      </c>
      <c r="I1298" s="9"/>
      <c r="J1298" s="16">
        <v>0</v>
      </c>
      <c r="K1298" s="16"/>
      <c r="L1298" s="17"/>
      <c r="M1298" s="2"/>
      <c r="N1298" s="8"/>
      <c r="O1298" s="15">
        <v>2</v>
      </c>
      <c r="P1298" s="8">
        <f>(F1298*30%)+(F1298*20%)</f>
        <v>360.52216200000004</v>
      </c>
      <c r="Q1298" s="41">
        <f t="shared" si="76"/>
        <v>1765.4996860000001</v>
      </c>
    </row>
    <row r="1299" spans="1:17" ht="22.5">
      <c r="A1299" s="1" t="s">
        <v>4760</v>
      </c>
      <c r="B1299" s="1">
        <v>30724198</v>
      </c>
      <c r="C1299" s="3" t="s">
        <v>1030</v>
      </c>
      <c r="D1299" s="4" t="s">
        <v>3690</v>
      </c>
      <c r="E1299" s="7"/>
      <c r="F1299" s="8">
        <f>VLOOKUP(D1299,'Parâmetro - Portes e Uco'!$A$8:$C$49,3,0)</f>
        <v>788.42236200000002</v>
      </c>
      <c r="G1299" s="36">
        <v>5</v>
      </c>
      <c r="H1299" s="8">
        <f>VLOOKUP(G1299,'Parâmetro - Portes e Uco'!$B$14:$E$41,4,0)</f>
        <v>683.93320000000006</v>
      </c>
      <c r="I1299" s="9"/>
      <c r="J1299" s="16">
        <v>0</v>
      </c>
      <c r="K1299" s="16"/>
      <c r="L1299" s="17"/>
      <c r="M1299" s="2"/>
      <c r="N1299" s="8"/>
      <c r="O1299" s="15">
        <v>2</v>
      </c>
      <c r="P1299" s="8">
        <f>(F1299*30%)+(F1299*20%)</f>
        <v>394.21118100000001</v>
      </c>
      <c r="Q1299" s="41">
        <f t="shared" si="76"/>
        <v>1866.5667430000003</v>
      </c>
    </row>
    <row r="1300" spans="1:17" ht="22.5">
      <c r="A1300" s="1" t="s">
        <v>4760</v>
      </c>
      <c r="B1300" s="1">
        <v>30724201</v>
      </c>
      <c r="C1300" s="3" t="s">
        <v>1031</v>
      </c>
      <c r="D1300" s="4" t="s">
        <v>3686</v>
      </c>
      <c r="E1300" s="7"/>
      <c r="F1300" s="8">
        <f>VLOOKUP(D1300,'Parâmetro - Portes e Uco'!$A$8:$C$49,3,0)</f>
        <v>639.47410800000011</v>
      </c>
      <c r="G1300" s="36">
        <v>4</v>
      </c>
      <c r="H1300" s="8">
        <f>VLOOKUP(G1300,'Parâmetro - Portes e Uco'!$B$14:$E$41,4,0)</f>
        <v>442.14720000000005</v>
      </c>
      <c r="I1300" s="9"/>
      <c r="J1300" s="16">
        <v>0</v>
      </c>
      <c r="K1300" s="16"/>
      <c r="L1300" s="17"/>
      <c r="M1300" s="2"/>
      <c r="N1300" s="8"/>
      <c r="O1300" s="15">
        <v>2</v>
      </c>
      <c r="P1300" s="8">
        <f>(F1300*30%)+(F1300*20%)</f>
        <v>319.73705400000006</v>
      </c>
      <c r="Q1300" s="41">
        <f t="shared" si="76"/>
        <v>1401.3583620000004</v>
      </c>
    </row>
    <row r="1301" spans="1:17" ht="22.5">
      <c r="A1301" s="1" t="s">
        <v>4760</v>
      </c>
      <c r="B1301" s="1">
        <v>30724210</v>
      </c>
      <c r="C1301" s="3" t="s">
        <v>1032</v>
      </c>
      <c r="D1301" s="4" t="s">
        <v>3685</v>
      </c>
      <c r="E1301" s="7"/>
      <c r="F1301" s="8">
        <f>VLOOKUP(D1301,'Parâmetro - Portes e Uco'!$A$8:$C$49,3,0)</f>
        <v>564.99534000000006</v>
      </c>
      <c r="G1301" s="36">
        <v>3</v>
      </c>
      <c r="H1301" s="8">
        <f>VLOOKUP(G1301,'Parâmetro - Portes e Uco'!$B$14:$E$41,4,0)</f>
        <v>299.05779999999999</v>
      </c>
      <c r="I1301" s="9"/>
      <c r="J1301" s="16">
        <v>0</v>
      </c>
      <c r="K1301" s="16"/>
      <c r="L1301" s="17"/>
      <c r="M1301" s="2"/>
      <c r="N1301" s="8"/>
      <c r="O1301" s="15">
        <v>1</v>
      </c>
      <c r="P1301" s="8">
        <f>F1301*30%</f>
        <v>169.49860200000001</v>
      </c>
      <c r="Q1301" s="41">
        <f t="shared" si="76"/>
        <v>1033.5517420000001</v>
      </c>
    </row>
    <row r="1302" spans="1:17">
      <c r="A1302" s="1" t="s">
        <v>4760</v>
      </c>
      <c r="B1302" s="1">
        <v>30724228</v>
      </c>
      <c r="C1302" s="3" t="s">
        <v>1033</v>
      </c>
      <c r="D1302" s="4" t="s">
        <v>3685</v>
      </c>
      <c r="E1302" s="7"/>
      <c r="F1302" s="8">
        <f>VLOOKUP(D1302,'Parâmetro - Portes e Uco'!$A$8:$C$49,3,0)</f>
        <v>564.99534000000006</v>
      </c>
      <c r="G1302" s="36">
        <v>5</v>
      </c>
      <c r="H1302" s="8">
        <f>VLOOKUP(G1302,'Parâmetro - Portes e Uco'!$B$14:$E$41,4,0)</f>
        <v>683.93320000000006</v>
      </c>
      <c r="I1302" s="9"/>
      <c r="J1302" s="16">
        <v>0</v>
      </c>
      <c r="K1302" s="16"/>
      <c r="L1302" s="17"/>
      <c r="M1302" s="2"/>
      <c r="N1302" s="8"/>
      <c r="O1302" s="15">
        <v>2</v>
      </c>
      <c r="P1302" s="8">
        <f>(F1302*30%)+(F1302*20%)</f>
        <v>282.49767000000003</v>
      </c>
      <c r="Q1302" s="41">
        <f t="shared" si="76"/>
        <v>1531.4262100000001</v>
      </c>
    </row>
    <row r="1303" spans="1:17" ht="33.75">
      <c r="A1303" s="1" t="s">
        <v>4760</v>
      </c>
      <c r="B1303" s="1">
        <v>30724236</v>
      </c>
      <c r="C1303" s="3" t="s">
        <v>1034</v>
      </c>
      <c r="D1303" s="4" t="s">
        <v>3691</v>
      </c>
      <c r="E1303" s="7"/>
      <c r="F1303" s="8">
        <f>VLOOKUP(D1303,'Parâmetro - Portes e Uco'!$A$8:$C$49,3,0)</f>
        <v>721.04432400000007</v>
      </c>
      <c r="G1303" s="36">
        <v>5</v>
      </c>
      <c r="H1303" s="8">
        <f>VLOOKUP(G1303,'Parâmetro - Portes e Uco'!$B$14:$E$41,4,0)</f>
        <v>683.93320000000006</v>
      </c>
      <c r="I1303" s="9"/>
      <c r="J1303" s="16">
        <v>0</v>
      </c>
      <c r="K1303" s="16"/>
      <c r="L1303" s="17"/>
      <c r="M1303" s="2"/>
      <c r="N1303" s="8"/>
      <c r="O1303" s="15">
        <v>2</v>
      </c>
      <c r="P1303" s="8">
        <f>(F1303*30%)+(F1303*20%)</f>
        <v>360.52216200000004</v>
      </c>
      <c r="Q1303" s="41">
        <f t="shared" si="76"/>
        <v>1765.4996860000001</v>
      </c>
    </row>
    <row r="1304" spans="1:17" ht="22.5">
      <c r="A1304" s="1" t="s">
        <v>4760</v>
      </c>
      <c r="B1304" s="1">
        <v>30724244</v>
      </c>
      <c r="C1304" s="3" t="s">
        <v>1035</v>
      </c>
      <c r="D1304" s="4" t="s">
        <v>3687</v>
      </c>
      <c r="E1304" s="7"/>
      <c r="F1304" s="8">
        <f>VLOOKUP(D1304,'Parâmetro - Portes e Uco'!$A$8:$C$49,3,0)</f>
        <v>678.47707200000002</v>
      </c>
      <c r="G1304" s="36">
        <v>5</v>
      </c>
      <c r="H1304" s="8">
        <f>VLOOKUP(G1304,'Parâmetro - Portes e Uco'!$B$14:$E$41,4,0)</f>
        <v>683.93320000000006</v>
      </c>
      <c r="I1304" s="9"/>
      <c r="J1304" s="16">
        <v>0</v>
      </c>
      <c r="K1304" s="16"/>
      <c r="L1304" s="17"/>
      <c r="M1304" s="2"/>
      <c r="N1304" s="8"/>
      <c r="O1304" s="15">
        <v>2</v>
      </c>
      <c r="P1304" s="8">
        <f>(F1304*30%)+(F1304*20%)</f>
        <v>339.23853600000001</v>
      </c>
      <c r="Q1304" s="41">
        <f t="shared" si="76"/>
        <v>1701.6488080000001</v>
      </c>
    </row>
    <row r="1305" spans="1:17">
      <c r="A1305" s="1" t="s">
        <v>4760</v>
      </c>
      <c r="B1305" s="1">
        <v>30724252</v>
      </c>
      <c r="C1305" s="3" t="s">
        <v>1036</v>
      </c>
      <c r="D1305" s="4" t="s">
        <v>3673</v>
      </c>
      <c r="E1305" s="7"/>
      <c r="F1305" s="8">
        <f>VLOOKUP(D1305,'Parâmetro - Portes e Uco'!$A$8:$C$49,3,0)</f>
        <v>167.84640600000003</v>
      </c>
      <c r="G1305" s="36">
        <v>1</v>
      </c>
      <c r="H1305" s="8">
        <f>VLOOKUP(G1305,'Parâmetro - Portes e Uco'!$B$14:$E$41,4,0)</f>
        <v>138.81760000000003</v>
      </c>
      <c r="I1305" s="9"/>
      <c r="J1305" s="16">
        <v>0</v>
      </c>
      <c r="K1305" s="16"/>
      <c r="L1305" s="17"/>
      <c r="M1305" s="2"/>
      <c r="N1305" s="8"/>
      <c r="O1305" s="15">
        <v>1</v>
      </c>
      <c r="P1305" s="8">
        <f>F1305*30%</f>
        <v>50.353921800000009</v>
      </c>
      <c r="Q1305" s="41">
        <f t="shared" si="76"/>
        <v>357.01792780000011</v>
      </c>
    </row>
    <row r="1306" spans="1:17">
      <c r="A1306" s="1" t="s">
        <v>4760</v>
      </c>
      <c r="B1306" s="1">
        <v>30724260</v>
      </c>
      <c r="C1306" s="3" t="s">
        <v>1037</v>
      </c>
      <c r="D1306" s="4" t="s">
        <v>3685</v>
      </c>
      <c r="E1306" s="7"/>
      <c r="F1306" s="8">
        <f>VLOOKUP(D1306,'Parâmetro - Portes e Uco'!$A$8:$C$49,3,0)</f>
        <v>564.99534000000006</v>
      </c>
      <c r="G1306" s="36">
        <v>6</v>
      </c>
      <c r="H1306" s="8">
        <f>VLOOKUP(G1306,'Parâmetro - Portes e Uco'!$B$14:$E$41,4,0)</f>
        <v>954.3922</v>
      </c>
      <c r="I1306" s="9"/>
      <c r="J1306" s="16">
        <v>0</v>
      </c>
      <c r="K1306" s="16"/>
      <c r="L1306" s="17"/>
      <c r="M1306" s="2"/>
      <c r="N1306" s="8"/>
      <c r="O1306" s="15">
        <v>2</v>
      </c>
      <c r="P1306" s="8">
        <f>(F1306*30%)+(F1306*20%)</f>
        <v>282.49767000000003</v>
      </c>
      <c r="Q1306" s="41">
        <f t="shared" si="76"/>
        <v>1801.8852100000001</v>
      </c>
    </row>
    <row r="1307" spans="1:17" ht="22.5">
      <c r="A1307" s="1" t="s">
        <v>4760</v>
      </c>
      <c r="B1307" s="1">
        <v>30724279</v>
      </c>
      <c r="C1307" s="3" t="s">
        <v>1038</v>
      </c>
      <c r="D1307" s="4" t="s">
        <v>3707</v>
      </c>
      <c r="E1307" s="7"/>
      <c r="F1307" s="8">
        <f>VLOOKUP(D1307,'Parâmetro - Portes e Uco'!$A$8:$C$49,3,0)</f>
        <v>1479.8942339999999</v>
      </c>
      <c r="G1307" s="36">
        <v>7</v>
      </c>
      <c r="H1307" s="8">
        <f>VLOOKUP(G1307,'Parâmetro - Portes e Uco'!$B$14:$E$41,4,0)</f>
        <v>1357.8812</v>
      </c>
      <c r="I1307" s="9"/>
      <c r="J1307" s="16">
        <v>0</v>
      </c>
      <c r="K1307" s="16"/>
      <c r="L1307" s="17"/>
      <c r="M1307" s="2"/>
      <c r="N1307" s="8"/>
      <c r="O1307" s="15">
        <v>2</v>
      </c>
      <c r="P1307" s="8">
        <f>(F1307*30%)+(F1307*20%)</f>
        <v>739.94711699999993</v>
      </c>
      <c r="Q1307" s="41">
        <f t="shared" si="76"/>
        <v>3577.7225509999998</v>
      </c>
    </row>
    <row r="1308" spans="1:17" ht="33.75">
      <c r="A1308" s="1" t="s">
        <v>4760</v>
      </c>
      <c r="B1308" s="1">
        <v>30724287</v>
      </c>
      <c r="C1308" s="3" t="s">
        <v>1039</v>
      </c>
      <c r="D1308" s="4" t="s">
        <v>3686</v>
      </c>
      <c r="E1308" s="7"/>
      <c r="F1308" s="8">
        <f>VLOOKUP(D1308,'Parâmetro - Portes e Uco'!$A$8:$C$49,3,0)</f>
        <v>639.47410800000011</v>
      </c>
      <c r="G1308" s="36">
        <v>5</v>
      </c>
      <c r="H1308" s="8">
        <f>VLOOKUP(G1308,'Parâmetro - Portes e Uco'!$B$14:$E$41,4,0)</f>
        <v>683.93320000000006</v>
      </c>
      <c r="I1308" s="9"/>
      <c r="J1308" s="16">
        <v>0</v>
      </c>
      <c r="K1308" s="16"/>
      <c r="L1308" s="17"/>
      <c r="M1308" s="2"/>
      <c r="N1308" s="8"/>
      <c r="O1308" s="15">
        <v>3</v>
      </c>
      <c r="P1308" s="39">
        <f>(F1308*30%)+(F1308*20%)+(F1308*20%)</f>
        <v>447.63187560000006</v>
      </c>
      <c r="Q1308" s="41">
        <f t="shared" si="76"/>
        <v>1771.0391836000003</v>
      </c>
    </row>
    <row r="1309" spans="1:17">
      <c r="A1309" s="3"/>
      <c r="B1309" s="135">
        <v>30725003</v>
      </c>
      <c r="C1309" s="263" t="s">
        <v>3828</v>
      </c>
      <c r="D1309" s="264"/>
      <c r="E1309" s="264"/>
      <c r="F1309" s="264"/>
      <c r="G1309" s="264"/>
      <c r="H1309" s="264"/>
      <c r="I1309" s="264"/>
      <c r="J1309" s="264"/>
      <c r="K1309" s="264"/>
      <c r="L1309" s="264"/>
      <c r="M1309" s="266"/>
      <c r="N1309" s="264"/>
      <c r="O1309" s="264"/>
      <c r="P1309" s="264"/>
      <c r="Q1309" s="265"/>
    </row>
    <row r="1310" spans="1:17" ht="22.5">
      <c r="A1310" s="1" t="s">
        <v>4760</v>
      </c>
      <c r="B1310" s="1">
        <v>30725011</v>
      </c>
      <c r="C1310" s="3" t="s">
        <v>1040</v>
      </c>
      <c r="D1310" s="4" t="s">
        <v>3686</v>
      </c>
      <c r="E1310" s="7"/>
      <c r="F1310" s="8">
        <f>VLOOKUP(D1310,'Parâmetro - Portes e Uco'!$A$8:$C$49,3,0)</f>
        <v>639.47410800000011</v>
      </c>
      <c r="G1310" s="36">
        <v>5</v>
      </c>
      <c r="H1310" s="8">
        <f>VLOOKUP(G1310,'Parâmetro - Portes e Uco'!$B$14:$E$41,4,0)</f>
        <v>683.93320000000006</v>
      </c>
      <c r="I1310" s="9"/>
      <c r="J1310" s="16">
        <v>0</v>
      </c>
      <c r="K1310" s="16"/>
      <c r="L1310" s="17"/>
      <c r="M1310" s="2"/>
      <c r="N1310" s="8"/>
      <c r="O1310" s="15">
        <v>2</v>
      </c>
      <c r="P1310" s="8">
        <f>(F1310*30%)+(F1310*20%)</f>
        <v>319.73705400000006</v>
      </c>
      <c r="Q1310" s="41">
        <f t="shared" ref="Q1310:Q1328" si="77">F1310+H1310+K1310+N1310+P1310</f>
        <v>1643.1443620000005</v>
      </c>
    </row>
    <row r="1311" spans="1:17">
      <c r="A1311" s="1" t="s">
        <v>4760</v>
      </c>
      <c r="B1311" s="1">
        <v>30725020</v>
      </c>
      <c r="C1311" s="3" t="s">
        <v>1041</v>
      </c>
      <c r="D1311" s="4" t="s">
        <v>3695</v>
      </c>
      <c r="E1311" s="7"/>
      <c r="F1311" s="8">
        <f>VLOOKUP(D1311,'Parâmetro - Portes e Uco'!$A$8:$C$49,3,0)</f>
        <v>609.92950200000007</v>
      </c>
      <c r="G1311" s="36">
        <v>4</v>
      </c>
      <c r="H1311" s="8">
        <f>VLOOKUP(G1311,'Parâmetro - Portes e Uco'!$B$14:$E$41,4,0)</f>
        <v>442.14720000000005</v>
      </c>
      <c r="I1311" s="9"/>
      <c r="J1311" s="16">
        <v>0</v>
      </c>
      <c r="K1311" s="16"/>
      <c r="L1311" s="17"/>
      <c r="M1311" s="2"/>
      <c r="N1311" s="8"/>
      <c r="O1311" s="15">
        <v>2</v>
      </c>
      <c r="P1311" s="8">
        <f>(F1311*30%)+(F1311*20%)</f>
        <v>304.96475100000004</v>
      </c>
      <c r="Q1311" s="41">
        <f t="shared" si="77"/>
        <v>1357.041453</v>
      </c>
    </row>
    <row r="1312" spans="1:17">
      <c r="A1312" s="1" t="s">
        <v>4760</v>
      </c>
      <c r="B1312" s="1">
        <v>30725038</v>
      </c>
      <c r="C1312" s="3" t="s">
        <v>1042</v>
      </c>
      <c r="D1312" s="4" t="s">
        <v>3686</v>
      </c>
      <c r="E1312" s="7"/>
      <c r="F1312" s="8">
        <f>VLOOKUP(D1312,'Parâmetro - Portes e Uco'!$A$8:$C$49,3,0)</f>
        <v>639.47410800000011</v>
      </c>
      <c r="G1312" s="36">
        <v>3</v>
      </c>
      <c r="H1312" s="8">
        <f>VLOOKUP(G1312,'Parâmetro - Portes e Uco'!$B$14:$E$41,4,0)</f>
        <v>299.05779999999999</v>
      </c>
      <c r="I1312" s="9"/>
      <c r="J1312" s="16">
        <v>0</v>
      </c>
      <c r="K1312" s="16"/>
      <c r="L1312" s="17"/>
      <c r="M1312" s="2"/>
      <c r="N1312" s="8"/>
      <c r="O1312" s="15">
        <v>2</v>
      </c>
      <c r="P1312" s="8">
        <f>(F1312*30%)+(F1312*20%)</f>
        <v>319.73705400000006</v>
      </c>
      <c r="Q1312" s="41">
        <f t="shared" si="77"/>
        <v>1258.2689620000001</v>
      </c>
    </row>
    <row r="1313" spans="1:17">
      <c r="A1313" s="1" t="s">
        <v>4760</v>
      </c>
      <c r="B1313" s="1">
        <v>30725046</v>
      </c>
      <c r="C1313" s="3" t="s">
        <v>1043</v>
      </c>
      <c r="D1313" s="4" t="s">
        <v>3673</v>
      </c>
      <c r="E1313" s="7"/>
      <c r="F1313" s="8">
        <f>VLOOKUP(D1313,'Parâmetro - Portes e Uco'!$A$8:$C$49,3,0)</f>
        <v>167.84640600000003</v>
      </c>
      <c r="G1313" s="36">
        <v>1</v>
      </c>
      <c r="H1313" s="8">
        <f>VLOOKUP(G1313,'Parâmetro - Portes e Uco'!$B$14:$E$41,4,0)</f>
        <v>138.81760000000003</v>
      </c>
      <c r="I1313" s="9"/>
      <c r="J1313" s="16">
        <v>0</v>
      </c>
      <c r="K1313" s="16"/>
      <c r="L1313" s="17"/>
      <c r="M1313" s="2"/>
      <c r="N1313" s="8"/>
      <c r="O1313" s="15">
        <v>1</v>
      </c>
      <c r="P1313" s="8">
        <f>F1313*30%</f>
        <v>50.353921800000009</v>
      </c>
      <c r="Q1313" s="41">
        <f t="shared" si="77"/>
        <v>357.01792780000011</v>
      </c>
    </row>
    <row r="1314" spans="1:17" ht="22.5">
      <c r="A1314" s="1" t="s">
        <v>4760</v>
      </c>
      <c r="B1314" s="1">
        <v>30725054</v>
      </c>
      <c r="C1314" s="3" t="s">
        <v>1044</v>
      </c>
      <c r="D1314" s="4" t="s">
        <v>3686</v>
      </c>
      <c r="E1314" s="7"/>
      <c r="F1314" s="8">
        <f>VLOOKUP(D1314,'Parâmetro - Portes e Uco'!$A$8:$C$49,3,0)</f>
        <v>639.47410800000011</v>
      </c>
      <c r="G1314" s="36">
        <v>4</v>
      </c>
      <c r="H1314" s="8">
        <f>VLOOKUP(G1314,'Parâmetro - Portes e Uco'!$B$14:$E$41,4,0)</f>
        <v>442.14720000000005</v>
      </c>
      <c r="I1314" s="9"/>
      <c r="J1314" s="16">
        <v>0</v>
      </c>
      <c r="K1314" s="16"/>
      <c r="L1314" s="17"/>
      <c r="M1314" s="2"/>
      <c r="N1314" s="8"/>
      <c r="O1314" s="15">
        <v>2</v>
      </c>
      <c r="P1314" s="8">
        <f>(F1314*30%)+(F1314*20%)</f>
        <v>319.73705400000006</v>
      </c>
      <c r="Q1314" s="41">
        <f t="shared" si="77"/>
        <v>1401.3583620000004</v>
      </c>
    </row>
    <row r="1315" spans="1:17" ht="22.5">
      <c r="A1315" s="1" t="s">
        <v>4760</v>
      </c>
      <c r="B1315" s="1">
        <v>30725062</v>
      </c>
      <c r="C1315" s="3" t="s">
        <v>1045</v>
      </c>
      <c r="D1315" s="4" t="s">
        <v>3671</v>
      </c>
      <c r="E1315" s="7"/>
      <c r="F1315" s="8">
        <f>VLOOKUP(D1315,'Parâmetro - Portes e Uco'!$A$8:$C$49,3,0)</f>
        <v>114.67910999999999</v>
      </c>
      <c r="G1315" s="36">
        <v>1</v>
      </c>
      <c r="H1315" s="8">
        <f>VLOOKUP(G1315,'Parâmetro - Portes e Uco'!$B$14:$E$41,4,0)</f>
        <v>138.81760000000003</v>
      </c>
      <c r="I1315" s="9"/>
      <c r="J1315" s="16">
        <v>0</v>
      </c>
      <c r="K1315" s="16"/>
      <c r="L1315" s="17"/>
      <c r="M1315" s="2"/>
      <c r="N1315" s="8"/>
      <c r="O1315" s="15">
        <v>1</v>
      </c>
      <c r="P1315" s="8">
        <f>F1315*30%</f>
        <v>34.403732999999995</v>
      </c>
      <c r="Q1315" s="41">
        <f t="shared" si="77"/>
        <v>287.900443</v>
      </c>
    </row>
    <row r="1316" spans="1:17" ht="22.5">
      <c r="A1316" s="1" t="s">
        <v>4760</v>
      </c>
      <c r="B1316" s="1">
        <v>30725070</v>
      </c>
      <c r="C1316" s="3" t="s">
        <v>1046</v>
      </c>
      <c r="D1316" s="4" t="s">
        <v>3691</v>
      </c>
      <c r="E1316" s="7"/>
      <c r="F1316" s="8">
        <f>VLOOKUP(D1316,'Parâmetro - Portes e Uco'!$A$8:$C$49,3,0)</f>
        <v>721.04432400000007</v>
      </c>
      <c r="G1316" s="36">
        <v>4</v>
      </c>
      <c r="H1316" s="8">
        <f>VLOOKUP(G1316,'Parâmetro - Portes e Uco'!$B$14:$E$41,4,0)</f>
        <v>442.14720000000005</v>
      </c>
      <c r="I1316" s="9"/>
      <c r="J1316" s="16">
        <v>0</v>
      </c>
      <c r="K1316" s="16"/>
      <c r="L1316" s="17"/>
      <c r="M1316" s="2"/>
      <c r="N1316" s="8"/>
      <c r="O1316" s="15">
        <v>2</v>
      </c>
      <c r="P1316" s="8">
        <f>(F1316*30%)+(F1316*20%)</f>
        <v>360.52216200000004</v>
      </c>
      <c r="Q1316" s="41">
        <f t="shared" si="77"/>
        <v>1523.7136860000001</v>
      </c>
    </row>
    <row r="1317" spans="1:17">
      <c r="A1317" s="1" t="s">
        <v>4760</v>
      </c>
      <c r="B1317" s="1">
        <v>30725089</v>
      </c>
      <c r="C1317" s="3" t="s">
        <v>1047</v>
      </c>
      <c r="D1317" s="4" t="s">
        <v>3695</v>
      </c>
      <c r="E1317" s="7"/>
      <c r="F1317" s="8">
        <f>VLOOKUP(D1317,'Parâmetro - Portes e Uco'!$A$8:$C$49,3,0)</f>
        <v>609.92950200000007</v>
      </c>
      <c r="G1317" s="36">
        <v>4</v>
      </c>
      <c r="H1317" s="8">
        <f>VLOOKUP(G1317,'Parâmetro - Portes e Uco'!$B$14:$E$41,4,0)</f>
        <v>442.14720000000005</v>
      </c>
      <c r="I1317" s="9"/>
      <c r="J1317" s="16">
        <v>0</v>
      </c>
      <c r="K1317" s="16"/>
      <c r="L1317" s="17"/>
      <c r="M1317" s="2"/>
      <c r="N1317" s="8"/>
      <c r="O1317" s="15">
        <v>2</v>
      </c>
      <c r="P1317" s="8">
        <f>(F1317*30%)+(F1317*20%)</f>
        <v>304.96475100000004</v>
      </c>
      <c r="Q1317" s="41">
        <f t="shared" si="77"/>
        <v>1357.041453</v>
      </c>
    </row>
    <row r="1318" spans="1:17">
      <c r="A1318" s="1" t="s">
        <v>4760</v>
      </c>
      <c r="B1318" s="1">
        <v>30725097</v>
      </c>
      <c r="C1318" s="3" t="s">
        <v>1048</v>
      </c>
      <c r="D1318" s="4" t="s">
        <v>3675</v>
      </c>
      <c r="E1318" s="7"/>
      <c r="F1318" s="8">
        <f>VLOOKUP(D1318,'Parâmetro - Portes e Uco'!$A$8:$C$49,3,0)</f>
        <v>247.04971200000003</v>
      </c>
      <c r="G1318" s="36">
        <v>2</v>
      </c>
      <c r="H1318" s="8">
        <f>VLOOKUP(G1318,'Parâmetro - Portes e Uco'!$B$14:$E$41,4,0)</f>
        <v>203.1808</v>
      </c>
      <c r="I1318" s="9"/>
      <c r="J1318" s="16">
        <v>0</v>
      </c>
      <c r="K1318" s="16"/>
      <c r="L1318" s="17"/>
      <c r="M1318" s="2"/>
      <c r="N1318" s="8"/>
      <c r="O1318" s="15">
        <v>1</v>
      </c>
      <c r="P1318" s="8">
        <f>F1318*30%</f>
        <v>74.114913600000008</v>
      </c>
      <c r="Q1318" s="41">
        <f t="shared" si="77"/>
        <v>524.3454256</v>
      </c>
    </row>
    <row r="1319" spans="1:17">
      <c r="A1319" s="1" t="s">
        <v>4760</v>
      </c>
      <c r="B1319" s="1">
        <v>30725100</v>
      </c>
      <c r="C1319" s="3" t="s">
        <v>1049</v>
      </c>
      <c r="D1319" s="4" t="s">
        <v>3671</v>
      </c>
      <c r="E1319" s="7"/>
      <c r="F1319" s="8">
        <f>VLOOKUP(D1319,'Parâmetro - Portes e Uco'!$A$8:$C$49,3,0)</f>
        <v>114.67910999999999</v>
      </c>
      <c r="G1319" s="36"/>
      <c r="H1319" s="15"/>
      <c r="I1319" s="9"/>
      <c r="J1319" s="16">
        <v>0</v>
      </c>
      <c r="K1319" s="16"/>
      <c r="L1319" s="17"/>
      <c r="M1319" s="2"/>
      <c r="N1319" s="8"/>
      <c r="O1319" s="15">
        <v>0</v>
      </c>
      <c r="P1319" s="15"/>
      <c r="Q1319" s="41">
        <f t="shared" si="77"/>
        <v>114.67910999999999</v>
      </c>
    </row>
    <row r="1320" spans="1:17">
      <c r="A1320" s="1" t="s">
        <v>4760</v>
      </c>
      <c r="B1320" s="1">
        <v>30725119</v>
      </c>
      <c r="C1320" s="3" t="s">
        <v>1050</v>
      </c>
      <c r="D1320" s="4" t="s">
        <v>3675</v>
      </c>
      <c r="E1320" s="7"/>
      <c r="F1320" s="8">
        <f>VLOOKUP(D1320,'Parâmetro - Portes e Uco'!$A$8:$C$49,3,0)</f>
        <v>247.04971200000003</v>
      </c>
      <c r="G1320" s="36">
        <v>2</v>
      </c>
      <c r="H1320" s="8">
        <f>VLOOKUP(G1320,'Parâmetro - Portes e Uco'!$B$14:$E$41,4,0)</f>
        <v>203.1808</v>
      </c>
      <c r="I1320" s="9"/>
      <c r="J1320" s="16">
        <v>0</v>
      </c>
      <c r="K1320" s="16"/>
      <c r="L1320" s="17"/>
      <c r="M1320" s="2"/>
      <c r="N1320" s="8"/>
      <c r="O1320" s="15">
        <v>1</v>
      </c>
      <c r="P1320" s="8">
        <f>F1320*30%</f>
        <v>74.114913600000008</v>
      </c>
      <c r="Q1320" s="41">
        <f t="shared" si="77"/>
        <v>524.3454256</v>
      </c>
    </row>
    <row r="1321" spans="1:17">
      <c r="A1321" s="1" t="s">
        <v>4760</v>
      </c>
      <c r="B1321" s="1">
        <v>30725127</v>
      </c>
      <c r="C1321" s="3" t="s">
        <v>1051</v>
      </c>
      <c r="D1321" s="4" t="s">
        <v>3686</v>
      </c>
      <c r="E1321" s="7"/>
      <c r="F1321" s="8">
        <f>VLOOKUP(D1321,'Parâmetro - Portes e Uco'!$A$8:$C$49,3,0)</f>
        <v>639.47410800000011</v>
      </c>
      <c r="G1321" s="36">
        <v>5</v>
      </c>
      <c r="H1321" s="8">
        <f>VLOOKUP(G1321,'Parâmetro - Portes e Uco'!$B$14:$E$41,4,0)</f>
        <v>683.93320000000006</v>
      </c>
      <c r="I1321" s="9"/>
      <c r="J1321" s="16">
        <v>0</v>
      </c>
      <c r="K1321" s="16"/>
      <c r="L1321" s="17"/>
      <c r="M1321" s="2"/>
      <c r="N1321" s="8"/>
      <c r="O1321" s="15">
        <v>2</v>
      </c>
      <c r="P1321" s="8">
        <f>(F1321*30%)+(F1321*20%)</f>
        <v>319.73705400000006</v>
      </c>
      <c r="Q1321" s="41">
        <f t="shared" si="77"/>
        <v>1643.1443620000005</v>
      </c>
    </row>
    <row r="1322" spans="1:17" ht="33.75">
      <c r="A1322" s="1" t="s">
        <v>4760</v>
      </c>
      <c r="B1322" s="1">
        <v>30725135</v>
      </c>
      <c r="C1322" s="3" t="s">
        <v>1052</v>
      </c>
      <c r="D1322" s="4" t="s">
        <v>3686</v>
      </c>
      <c r="E1322" s="7"/>
      <c r="F1322" s="8">
        <f>VLOOKUP(D1322,'Parâmetro - Portes e Uco'!$A$8:$C$49,3,0)</f>
        <v>639.47410800000011</v>
      </c>
      <c r="G1322" s="36">
        <v>4</v>
      </c>
      <c r="H1322" s="8">
        <f>VLOOKUP(G1322,'Parâmetro - Portes e Uco'!$B$14:$E$41,4,0)</f>
        <v>442.14720000000005</v>
      </c>
      <c r="I1322" s="9"/>
      <c r="J1322" s="16">
        <v>0</v>
      </c>
      <c r="K1322" s="16"/>
      <c r="L1322" s="17"/>
      <c r="M1322" s="2"/>
      <c r="N1322" s="8"/>
      <c r="O1322" s="15">
        <v>2</v>
      </c>
      <c r="P1322" s="8">
        <f>(F1322*30%)+(F1322*20%)</f>
        <v>319.73705400000006</v>
      </c>
      <c r="Q1322" s="41">
        <f t="shared" si="77"/>
        <v>1401.3583620000004</v>
      </c>
    </row>
    <row r="1323" spans="1:17">
      <c r="A1323" s="1" t="s">
        <v>4760</v>
      </c>
      <c r="B1323" s="1">
        <v>30725143</v>
      </c>
      <c r="C1323" s="3" t="s">
        <v>1053</v>
      </c>
      <c r="D1323" s="4" t="s">
        <v>3688</v>
      </c>
      <c r="E1323" s="7"/>
      <c r="F1323" s="8">
        <f>VLOOKUP(D1323,'Parâmetro - Portes e Uco'!$A$8:$C$49,3,0)</f>
        <v>868.77663600000005</v>
      </c>
      <c r="G1323" s="36">
        <v>4</v>
      </c>
      <c r="H1323" s="8">
        <f>VLOOKUP(G1323,'Parâmetro - Portes e Uco'!$B$14:$E$41,4,0)</f>
        <v>442.14720000000005</v>
      </c>
      <c r="I1323" s="9"/>
      <c r="J1323" s="16">
        <v>0</v>
      </c>
      <c r="K1323" s="16"/>
      <c r="L1323" s="17"/>
      <c r="M1323" s="2"/>
      <c r="N1323" s="8"/>
      <c r="O1323" s="15">
        <v>2</v>
      </c>
      <c r="P1323" s="8">
        <f>(F1323*30%)+(F1323*20%)</f>
        <v>434.38831800000003</v>
      </c>
      <c r="Q1323" s="41">
        <f t="shared" si="77"/>
        <v>1745.3121540000002</v>
      </c>
    </row>
    <row r="1324" spans="1:17">
      <c r="A1324" s="1" t="s">
        <v>4760</v>
      </c>
      <c r="B1324" s="1">
        <v>30725151</v>
      </c>
      <c r="C1324" s="3" t="s">
        <v>1054</v>
      </c>
      <c r="D1324" s="4" t="s">
        <v>3688</v>
      </c>
      <c r="E1324" s="7"/>
      <c r="F1324" s="8">
        <f>VLOOKUP(D1324,'Parâmetro - Portes e Uco'!$A$8:$C$49,3,0)</f>
        <v>868.77663600000005</v>
      </c>
      <c r="G1324" s="36">
        <v>5</v>
      </c>
      <c r="H1324" s="8">
        <f>VLOOKUP(G1324,'Parâmetro - Portes e Uco'!$B$14:$E$41,4,0)</f>
        <v>683.93320000000006</v>
      </c>
      <c r="I1324" s="9"/>
      <c r="J1324" s="16">
        <v>0</v>
      </c>
      <c r="K1324" s="16"/>
      <c r="L1324" s="17"/>
      <c r="M1324" s="2"/>
      <c r="N1324" s="8"/>
      <c r="O1324" s="15">
        <v>2</v>
      </c>
      <c r="P1324" s="8">
        <f>(F1324*30%)+(F1324*20%)</f>
        <v>434.38831800000003</v>
      </c>
      <c r="Q1324" s="41">
        <f t="shared" si="77"/>
        <v>1987.098154</v>
      </c>
    </row>
    <row r="1325" spans="1:17">
      <c r="A1325" s="1" t="s">
        <v>4760</v>
      </c>
      <c r="B1325" s="1">
        <v>30725160</v>
      </c>
      <c r="C1325" s="3" t="s">
        <v>894</v>
      </c>
      <c r="D1325" s="4" t="s">
        <v>3695</v>
      </c>
      <c r="E1325" s="7"/>
      <c r="F1325" s="8">
        <f>VLOOKUP(D1325,'Parâmetro - Portes e Uco'!$A$8:$C$49,3,0)</f>
        <v>609.92950200000007</v>
      </c>
      <c r="G1325" s="36">
        <v>4</v>
      </c>
      <c r="H1325" s="8">
        <f>VLOOKUP(G1325,'Parâmetro - Portes e Uco'!$B$14:$E$41,4,0)</f>
        <v>442.14720000000005</v>
      </c>
      <c r="I1325" s="9"/>
      <c r="J1325" s="16">
        <v>0</v>
      </c>
      <c r="K1325" s="16"/>
      <c r="L1325" s="17"/>
      <c r="M1325" s="2"/>
      <c r="N1325" s="8"/>
      <c r="O1325" s="15">
        <v>2</v>
      </c>
      <c r="P1325" s="8">
        <f>(F1325*30%)+(F1325*20%)</f>
        <v>304.96475100000004</v>
      </c>
      <c r="Q1325" s="41">
        <f t="shared" si="77"/>
        <v>1357.041453</v>
      </c>
    </row>
    <row r="1326" spans="1:17" ht="22.5">
      <c r="A1326" s="1" t="s">
        <v>4758</v>
      </c>
      <c r="B1326" s="1">
        <v>30725178</v>
      </c>
      <c r="C1326" s="3" t="s">
        <v>4063</v>
      </c>
      <c r="D1326" s="4" t="s">
        <v>3670</v>
      </c>
      <c r="E1326" s="7">
        <v>0</v>
      </c>
      <c r="F1326" s="8">
        <f>VLOOKUP(D1326,'Parâmetro - Portes e Uco'!$A$8:$C$49,3,0)</f>
        <v>70.914480000000012</v>
      </c>
      <c r="G1326" s="36"/>
      <c r="H1326" s="15"/>
      <c r="I1326" s="9"/>
      <c r="J1326" s="16">
        <v>0</v>
      </c>
      <c r="K1326" s="16"/>
      <c r="L1326" s="17"/>
      <c r="M1326" s="2"/>
      <c r="N1326" s="8"/>
      <c r="O1326" s="15" t="s">
        <v>3721</v>
      </c>
      <c r="P1326" s="15"/>
      <c r="Q1326" s="41">
        <f t="shared" si="77"/>
        <v>70.914480000000012</v>
      </c>
    </row>
    <row r="1327" spans="1:17" ht="22.5">
      <c r="A1327" s="1" t="s">
        <v>4758</v>
      </c>
      <c r="B1327" s="1">
        <v>30725186</v>
      </c>
      <c r="C1327" s="3" t="s">
        <v>4062</v>
      </c>
      <c r="D1327" s="4" t="s">
        <v>3670</v>
      </c>
      <c r="E1327" s="7">
        <v>0</v>
      </c>
      <c r="F1327" s="8">
        <f>VLOOKUP(D1327,'Parâmetro - Portes e Uco'!$A$8:$C$49,3,0)</f>
        <v>70.914480000000012</v>
      </c>
      <c r="G1327" s="36"/>
      <c r="H1327" s="15"/>
      <c r="I1327" s="9"/>
      <c r="J1327" s="16">
        <v>0</v>
      </c>
      <c r="K1327" s="16"/>
      <c r="L1327" s="17"/>
      <c r="M1327" s="2"/>
      <c r="N1327" s="8"/>
      <c r="O1327" s="15" t="s">
        <v>3721</v>
      </c>
      <c r="P1327" s="15"/>
      <c r="Q1327" s="41">
        <f t="shared" si="77"/>
        <v>70.914480000000012</v>
      </c>
    </row>
    <row r="1328" spans="1:17" ht="22.5">
      <c r="A1328" s="1" t="s">
        <v>4758</v>
      </c>
      <c r="B1328" s="1">
        <v>30725208</v>
      </c>
      <c r="C1328" s="3" t="s">
        <v>4049</v>
      </c>
      <c r="D1328" s="4" t="s">
        <v>3670</v>
      </c>
      <c r="E1328" s="7">
        <v>0</v>
      </c>
      <c r="F1328" s="8">
        <f>VLOOKUP(D1328,'Parâmetro - Portes e Uco'!$A$8:$C$49,3,0)</f>
        <v>70.914480000000012</v>
      </c>
      <c r="G1328" s="36"/>
      <c r="H1328" s="15"/>
      <c r="I1328" s="9"/>
      <c r="J1328" s="16">
        <v>0</v>
      </c>
      <c r="K1328" s="16"/>
      <c r="L1328" s="17"/>
      <c r="M1328" s="2"/>
      <c r="N1328" s="8"/>
      <c r="O1328" s="15" t="s">
        <v>3721</v>
      </c>
      <c r="P1328" s="15"/>
      <c r="Q1328" s="41">
        <f t="shared" si="77"/>
        <v>70.914480000000012</v>
      </c>
    </row>
    <row r="1329" spans="1:17">
      <c r="A1329" s="3"/>
      <c r="B1329" s="135">
        <v>30726000</v>
      </c>
      <c r="C1329" s="263" t="s">
        <v>3829</v>
      </c>
      <c r="D1329" s="264"/>
      <c r="E1329" s="264"/>
      <c r="F1329" s="264"/>
      <c r="G1329" s="264"/>
      <c r="H1329" s="264"/>
      <c r="I1329" s="264"/>
      <c r="J1329" s="264"/>
      <c r="K1329" s="264"/>
      <c r="L1329" s="264"/>
      <c r="M1329" s="266"/>
      <c r="N1329" s="264"/>
      <c r="O1329" s="264"/>
      <c r="P1329" s="264"/>
      <c r="Q1329" s="265"/>
    </row>
    <row r="1330" spans="1:17">
      <c r="A1330" s="1" t="s">
        <v>4760</v>
      </c>
      <c r="B1330" s="1">
        <v>30726018</v>
      </c>
      <c r="C1330" s="3" t="s">
        <v>1055</v>
      </c>
      <c r="D1330" s="4" t="s">
        <v>3682</v>
      </c>
      <c r="E1330" s="7"/>
      <c r="F1330" s="8">
        <f>VLOOKUP(D1330,'Parâmetro - Portes e Uco'!$A$8:$C$49,3,0)</f>
        <v>431.44592399999999</v>
      </c>
      <c r="G1330" s="36">
        <v>3</v>
      </c>
      <c r="H1330" s="8">
        <f>VLOOKUP(G1330,'Parâmetro - Portes e Uco'!$B$14:$E$41,4,0)</f>
        <v>299.05779999999999</v>
      </c>
      <c r="I1330" s="9"/>
      <c r="J1330" s="16">
        <v>0</v>
      </c>
      <c r="K1330" s="16"/>
      <c r="L1330" s="17"/>
      <c r="M1330" s="2"/>
      <c r="N1330" s="8"/>
      <c r="O1330" s="15">
        <v>1</v>
      </c>
      <c r="P1330" s="8">
        <f>F1330*30%</f>
        <v>129.43377719999998</v>
      </c>
      <c r="Q1330" s="41">
        <f t="shared" ref="Q1330:Q1358" si="78">F1330+H1330+K1330+N1330+P1330</f>
        <v>859.93750119999993</v>
      </c>
    </row>
    <row r="1331" spans="1:17">
      <c r="A1331" s="1" t="s">
        <v>4760</v>
      </c>
      <c r="B1331" s="1">
        <v>30726026</v>
      </c>
      <c r="C1331" s="3" t="s">
        <v>1056</v>
      </c>
      <c r="D1331" s="4" t="s">
        <v>3695</v>
      </c>
      <c r="E1331" s="7"/>
      <c r="F1331" s="8">
        <f>VLOOKUP(D1331,'Parâmetro - Portes e Uco'!$A$8:$C$49,3,0)</f>
        <v>609.92950200000007</v>
      </c>
      <c r="G1331" s="36">
        <v>4</v>
      </c>
      <c r="H1331" s="8">
        <f>VLOOKUP(G1331,'Parâmetro - Portes e Uco'!$B$14:$E$41,4,0)</f>
        <v>442.14720000000005</v>
      </c>
      <c r="I1331" s="9"/>
      <c r="J1331" s="16">
        <v>0</v>
      </c>
      <c r="K1331" s="16"/>
      <c r="L1331" s="17"/>
      <c r="M1331" s="2"/>
      <c r="N1331" s="8"/>
      <c r="O1331" s="15">
        <v>2</v>
      </c>
      <c r="P1331" s="8">
        <f>(F1331*30%)+(F1331*20%)</f>
        <v>304.96475100000004</v>
      </c>
      <c r="Q1331" s="41">
        <f t="shared" si="78"/>
        <v>1357.041453</v>
      </c>
    </row>
    <row r="1332" spans="1:17" ht="22.5">
      <c r="A1332" s="1" t="s">
        <v>4760</v>
      </c>
      <c r="B1332" s="1">
        <v>30726034</v>
      </c>
      <c r="C1332" s="3" t="s">
        <v>1057</v>
      </c>
      <c r="D1332" s="4" t="s">
        <v>3696</v>
      </c>
      <c r="E1332" s="7"/>
      <c r="F1332" s="8">
        <f>VLOOKUP(D1332,'Parâmetro - Portes e Uco'!$A$8:$C$49,3,0)</f>
        <v>1010.6334419999999</v>
      </c>
      <c r="G1332" s="36">
        <v>6</v>
      </c>
      <c r="H1332" s="8">
        <f>VLOOKUP(G1332,'Parâmetro - Portes e Uco'!$B$14:$E$41,4,0)</f>
        <v>954.3922</v>
      </c>
      <c r="I1332" s="9"/>
      <c r="J1332" s="16">
        <v>0</v>
      </c>
      <c r="K1332" s="16"/>
      <c r="L1332" s="17"/>
      <c r="M1332" s="2"/>
      <c r="N1332" s="8"/>
      <c r="O1332" s="15">
        <v>2</v>
      </c>
      <c r="P1332" s="8">
        <f>(F1332*30%)+(F1332*20%)</f>
        <v>505.31672100000003</v>
      </c>
      <c r="Q1332" s="41">
        <f t="shared" si="78"/>
        <v>2470.3423630000002</v>
      </c>
    </row>
    <row r="1333" spans="1:17">
      <c r="A1333" s="1" t="s">
        <v>4760</v>
      </c>
      <c r="B1333" s="1">
        <v>30726042</v>
      </c>
      <c r="C1333" s="3" t="s">
        <v>902</v>
      </c>
      <c r="D1333" s="4" t="s">
        <v>3682</v>
      </c>
      <c r="E1333" s="7"/>
      <c r="F1333" s="8">
        <f>VLOOKUP(D1333,'Parâmetro - Portes e Uco'!$A$8:$C$49,3,0)</f>
        <v>431.44592399999999</v>
      </c>
      <c r="G1333" s="36">
        <v>2</v>
      </c>
      <c r="H1333" s="8">
        <f>VLOOKUP(G1333,'Parâmetro - Portes e Uco'!$B$14:$E$41,4,0)</f>
        <v>203.1808</v>
      </c>
      <c r="I1333" s="9"/>
      <c r="J1333" s="16">
        <v>0</v>
      </c>
      <c r="K1333" s="16"/>
      <c r="L1333" s="17"/>
      <c r="M1333" s="2"/>
      <c r="N1333" s="8"/>
      <c r="O1333" s="15">
        <v>1</v>
      </c>
      <c r="P1333" s="8">
        <f>F1333*30%</f>
        <v>129.43377719999998</v>
      </c>
      <c r="Q1333" s="41">
        <f t="shared" si="78"/>
        <v>764.06050119999998</v>
      </c>
    </row>
    <row r="1334" spans="1:17">
      <c r="A1334" s="1" t="s">
        <v>4760</v>
      </c>
      <c r="B1334" s="1">
        <v>30726050</v>
      </c>
      <c r="C1334" s="3" t="s">
        <v>1058</v>
      </c>
      <c r="D1334" s="4" t="s">
        <v>3673</v>
      </c>
      <c r="E1334" s="7"/>
      <c r="F1334" s="8">
        <f>VLOOKUP(D1334,'Parâmetro - Portes e Uco'!$A$8:$C$49,3,0)</f>
        <v>167.84640600000003</v>
      </c>
      <c r="G1334" s="36">
        <v>2</v>
      </c>
      <c r="H1334" s="8">
        <f>VLOOKUP(G1334,'Parâmetro - Portes e Uco'!$B$14:$E$41,4,0)</f>
        <v>203.1808</v>
      </c>
      <c r="I1334" s="9"/>
      <c r="J1334" s="16">
        <v>0</v>
      </c>
      <c r="K1334" s="16"/>
      <c r="L1334" s="17"/>
      <c r="M1334" s="2"/>
      <c r="N1334" s="8"/>
      <c r="O1334" s="15">
        <v>1</v>
      </c>
      <c r="P1334" s="8">
        <f>F1334*30%</f>
        <v>50.353921800000009</v>
      </c>
      <c r="Q1334" s="41">
        <f t="shared" si="78"/>
        <v>421.38112780000006</v>
      </c>
    </row>
    <row r="1335" spans="1:17">
      <c r="A1335" s="1" t="s">
        <v>4760</v>
      </c>
      <c r="B1335" s="1">
        <v>30726069</v>
      </c>
      <c r="C1335" s="3" t="s">
        <v>1059</v>
      </c>
      <c r="D1335" s="4" t="s">
        <v>3686</v>
      </c>
      <c r="E1335" s="7"/>
      <c r="F1335" s="8">
        <f>VLOOKUP(D1335,'Parâmetro - Portes e Uco'!$A$8:$C$49,3,0)</f>
        <v>639.47410800000011</v>
      </c>
      <c r="G1335" s="36">
        <v>3</v>
      </c>
      <c r="H1335" s="8">
        <f>VLOOKUP(G1335,'Parâmetro - Portes e Uco'!$B$14:$E$41,4,0)</f>
        <v>299.05779999999999</v>
      </c>
      <c r="I1335" s="9"/>
      <c r="J1335" s="16">
        <v>0</v>
      </c>
      <c r="K1335" s="16"/>
      <c r="L1335" s="17"/>
      <c r="M1335" s="2"/>
      <c r="N1335" s="8"/>
      <c r="O1335" s="15">
        <v>2</v>
      </c>
      <c r="P1335" s="8">
        <f>(F1335*30%)+(F1335*20%)</f>
        <v>319.73705400000006</v>
      </c>
      <c r="Q1335" s="41">
        <f t="shared" si="78"/>
        <v>1258.2689620000001</v>
      </c>
    </row>
    <row r="1336" spans="1:17">
      <c r="A1336" s="1" t="s">
        <v>4760</v>
      </c>
      <c r="B1336" s="1">
        <v>30726077</v>
      </c>
      <c r="C1336" s="3" t="s">
        <v>1060</v>
      </c>
      <c r="D1336" s="4" t="s">
        <v>3695</v>
      </c>
      <c r="E1336" s="7"/>
      <c r="F1336" s="8">
        <f>VLOOKUP(D1336,'Parâmetro - Portes e Uco'!$A$8:$C$49,3,0)</f>
        <v>609.92950200000007</v>
      </c>
      <c r="G1336" s="36">
        <v>3</v>
      </c>
      <c r="H1336" s="8">
        <f>VLOOKUP(G1336,'Parâmetro - Portes e Uco'!$B$14:$E$41,4,0)</f>
        <v>299.05779999999999</v>
      </c>
      <c r="I1336" s="9"/>
      <c r="J1336" s="16">
        <v>0</v>
      </c>
      <c r="K1336" s="16"/>
      <c r="L1336" s="17"/>
      <c r="M1336" s="2"/>
      <c r="N1336" s="8"/>
      <c r="O1336" s="15">
        <v>1</v>
      </c>
      <c r="P1336" s="8">
        <f>F1336*30%</f>
        <v>182.97885060000002</v>
      </c>
      <c r="Q1336" s="41">
        <f t="shared" si="78"/>
        <v>1091.9661526</v>
      </c>
    </row>
    <row r="1337" spans="1:17">
      <c r="A1337" s="1" t="s">
        <v>4760</v>
      </c>
      <c r="B1337" s="1">
        <v>30726085</v>
      </c>
      <c r="C1337" s="3" t="s">
        <v>1061</v>
      </c>
      <c r="D1337" s="4" t="s">
        <v>3681</v>
      </c>
      <c r="E1337" s="7"/>
      <c r="F1337" s="8">
        <f>VLOOKUP(D1337,'Parâmetro - Portes e Uco'!$A$8:$C$49,3,0)</f>
        <v>83.927844000000007</v>
      </c>
      <c r="G1337" s="36"/>
      <c r="H1337" s="15"/>
      <c r="I1337" s="9"/>
      <c r="J1337" s="16">
        <v>0</v>
      </c>
      <c r="K1337" s="16"/>
      <c r="L1337" s="17"/>
      <c r="M1337" s="2"/>
      <c r="N1337" s="8"/>
      <c r="O1337" s="15">
        <v>0</v>
      </c>
      <c r="P1337" s="15"/>
      <c r="Q1337" s="41">
        <f t="shared" si="78"/>
        <v>83.927844000000007</v>
      </c>
    </row>
    <row r="1338" spans="1:17" ht="22.5">
      <c r="A1338" s="1" t="s">
        <v>4760</v>
      </c>
      <c r="B1338" s="1">
        <v>30726093</v>
      </c>
      <c r="C1338" s="3" t="s">
        <v>1063</v>
      </c>
      <c r="D1338" s="4" t="s">
        <v>3671</v>
      </c>
      <c r="E1338" s="7"/>
      <c r="F1338" s="8">
        <f>VLOOKUP(D1338,'Parâmetro - Portes e Uco'!$A$8:$C$49,3,0)</f>
        <v>114.67910999999999</v>
      </c>
      <c r="G1338" s="36">
        <v>1</v>
      </c>
      <c r="H1338" s="8">
        <f>VLOOKUP(G1338,'Parâmetro - Portes e Uco'!$B$14:$E$41,4,0)</f>
        <v>138.81760000000003</v>
      </c>
      <c r="I1338" s="9"/>
      <c r="J1338" s="16">
        <v>0</v>
      </c>
      <c r="K1338" s="16"/>
      <c r="L1338" s="17"/>
      <c r="M1338" s="2"/>
      <c r="N1338" s="8"/>
      <c r="O1338" s="15">
        <v>1</v>
      </c>
      <c r="P1338" s="8">
        <f>F1338*30%</f>
        <v>34.403732999999995</v>
      </c>
      <c r="Q1338" s="41">
        <f t="shared" si="78"/>
        <v>287.900443</v>
      </c>
    </row>
    <row r="1339" spans="1:17">
      <c r="A1339" s="1" t="s">
        <v>4760</v>
      </c>
      <c r="B1339" s="1">
        <v>30726107</v>
      </c>
      <c r="C1339" s="3" t="s">
        <v>1062</v>
      </c>
      <c r="D1339" s="4" t="s">
        <v>3702</v>
      </c>
      <c r="E1339" s="7"/>
      <c r="F1339" s="8">
        <f>VLOOKUP(D1339,'Parâmetro - Portes e Uco'!$A$8:$C$49,3,0)</f>
        <v>477.54033600000002</v>
      </c>
      <c r="G1339" s="36">
        <v>3</v>
      </c>
      <c r="H1339" s="8">
        <f>VLOOKUP(G1339,'Parâmetro - Portes e Uco'!$B$14:$E$41,4,0)</f>
        <v>299.05779999999999</v>
      </c>
      <c r="I1339" s="9"/>
      <c r="J1339" s="16">
        <v>0</v>
      </c>
      <c r="K1339" s="16"/>
      <c r="L1339" s="17"/>
      <c r="M1339" s="2"/>
      <c r="N1339" s="8"/>
      <c r="O1339" s="15">
        <v>1</v>
      </c>
      <c r="P1339" s="8">
        <f>F1339*30%</f>
        <v>143.26210080000001</v>
      </c>
      <c r="Q1339" s="41">
        <f t="shared" si="78"/>
        <v>919.86023680000005</v>
      </c>
    </row>
    <row r="1340" spans="1:17" ht="22.5">
      <c r="A1340" s="1" t="s">
        <v>4760</v>
      </c>
      <c r="B1340" s="1">
        <v>30726115</v>
      </c>
      <c r="C1340" s="3" t="s">
        <v>1064</v>
      </c>
      <c r="D1340" s="4" t="s">
        <v>3681</v>
      </c>
      <c r="E1340" s="7"/>
      <c r="F1340" s="8">
        <f>VLOOKUP(D1340,'Parâmetro - Portes e Uco'!$A$8:$C$49,3,0)</f>
        <v>83.927844000000007</v>
      </c>
      <c r="G1340" s="36">
        <v>2</v>
      </c>
      <c r="H1340" s="8">
        <f>VLOOKUP(G1340,'Parâmetro - Portes e Uco'!$B$14:$E$41,4,0)</f>
        <v>203.1808</v>
      </c>
      <c r="I1340" s="9"/>
      <c r="J1340" s="16">
        <v>0</v>
      </c>
      <c r="K1340" s="16"/>
      <c r="L1340" s="17"/>
      <c r="M1340" s="2"/>
      <c r="N1340" s="8"/>
      <c r="O1340" s="15">
        <v>1</v>
      </c>
      <c r="P1340" s="8">
        <f>F1340*30%</f>
        <v>25.1783532</v>
      </c>
      <c r="Q1340" s="41">
        <f t="shared" si="78"/>
        <v>312.28699720000003</v>
      </c>
    </row>
    <row r="1341" spans="1:17" ht="22.5">
      <c r="A1341" s="1" t="s">
        <v>4760</v>
      </c>
      <c r="B1341" s="1">
        <v>30726123</v>
      </c>
      <c r="C1341" s="3" t="s">
        <v>1065</v>
      </c>
      <c r="D1341" s="4" t="s">
        <v>3686</v>
      </c>
      <c r="E1341" s="7"/>
      <c r="F1341" s="8">
        <f>VLOOKUP(D1341,'Parâmetro - Portes e Uco'!$A$8:$C$49,3,0)</f>
        <v>639.47410800000011</v>
      </c>
      <c r="G1341" s="36">
        <v>3</v>
      </c>
      <c r="H1341" s="8">
        <f>VLOOKUP(G1341,'Parâmetro - Portes e Uco'!$B$14:$E$41,4,0)</f>
        <v>299.05779999999999</v>
      </c>
      <c r="I1341" s="9"/>
      <c r="J1341" s="16">
        <v>0</v>
      </c>
      <c r="K1341" s="16"/>
      <c r="L1341" s="17"/>
      <c r="M1341" s="2"/>
      <c r="N1341" s="8"/>
      <c r="O1341" s="15">
        <v>2</v>
      </c>
      <c r="P1341" s="8">
        <f>(F1341*30%)+(F1341*20%)</f>
        <v>319.73705400000006</v>
      </c>
      <c r="Q1341" s="41">
        <f t="shared" si="78"/>
        <v>1258.2689620000001</v>
      </c>
    </row>
    <row r="1342" spans="1:17" ht="22.5">
      <c r="A1342" s="1" t="s">
        <v>4760</v>
      </c>
      <c r="B1342" s="1">
        <v>30726131</v>
      </c>
      <c r="C1342" s="3" t="s">
        <v>1066</v>
      </c>
      <c r="D1342" s="4" t="s">
        <v>3686</v>
      </c>
      <c r="E1342" s="7"/>
      <c r="F1342" s="8">
        <f>VLOOKUP(D1342,'Parâmetro - Portes e Uco'!$A$8:$C$49,3,0)</f>
        <v>639.47410800000011</v>
      </c>
      <c r="G1342" s="36">
        <v>4</v>
      </c>
      <c r="H1342" s="8">
        <f>VLOOKUP(G1342,'Parâmetro - Portes e Uco'!$B$14:$E$41,4,0)</f>
        <v>442.14720000000005</v>
      </c>
      <c r="I1342" s="9"/>
      <c r="J1342" s="16">
        <v>0</v>
      </c>
      <c r="K1342" s="16"/>
      <c r="L1342" s="17"/>
      <c r="M1342" s="2"/>
      <c r="N1342" s="8"/>
      <c r="O1342" s="15">
        <v>2</v>
      </c>
      <c r="P1342" s="8">
        <f>(F1342*30%)+(F1342*20%)</f>
        <v>319.73705400000006</v>
      </c>
      <c r="Q1342" s="41">
        <f t="shared" si="78"/>
        <v>1401.3583620000004</v>
      </c>
    </row>
    <row r="1343" spans="1:17" ht="22.5">
      <c r="A1343" s="1" t="s">
        <v>4760</v>
      </c>
      <c r="B1343" s="1">
        <v>30726140</v>
      </c>
      <c r="C1343" s="3" t="s">
        <v>1067</v>
      </c>
      <c r="D1343" s="4" t="s">
        <v>3695</v>
      </c>
      <c r="E1343" s="7"/>
      <c r="F1343" s="8">
        <f>VLOOKUP(D1343,'Parâmetro - Portes e Uco'!$A$8:$C$49,3,0)</f>
        <v>609.92950200000007</v>
      </c>
      <c r="G1343" s="36">
        <v>4</v>
      </c>
      <c r="H1343" s="8">
        <f>VLOOKUP(G1343,'Parâmetro - Portes e Uco'!$B$14:$E$41,4,0)</f>
        <v>442.14720000000005</v>
      </c>
      <c r="I1343" s="9"/>
      <c r="J1343" s="16">
        <v>0</v>
      </c>
      <c r="K1343" s="16"/>
      <c r="L1343" s="17"/>
      <c r="M1343" s="2"/>
      <c r="N1343" s="8"/>
      <c r="O1343" s="15">
        <v>1</v>
      </c>
      <c r="P1343" s="8">
        <f>F1343*30%</f>
        <v>182.97885060000002</v>
      </c>
      <c r="Q1343" s="41">
        <f t="shared" si="78"/>
        <v>1235.0555526000001</v>
      </c>
    </row>
    <row r="1344" spans="1:17" ht="22.5">
      <c r="A1344" s="1" t="s">
        <v>4760</v>
      </c>
      <c r="B1344" s="1">
        <v>30726158</v>
      </c>
      <c r="C1344" s="3" t="s">
        <v>1068</v>
      </c>
      <c r="D1344" s="4" t="s">
        <v>3695</v>
      </c>
      <c r="E1344" s="7"/>
      <c r="F1344" s="8">
        <f>VLOOKUP(D1344,'Parâmetro - Portes e Uco'!$A$8:$C$49,3,0)</f>
        <v>609.92950200000007</v>
      </c>
      <c r="G1344" s="36">
        <v>5</v>
      </c>
      <c r="H1344" s="8">
        <f>VLOOKUP(G1344,'Parâmetro - Portes e Uco'!$B$14:$E$41,4,0)</f>
        <v>683.93320000000006</v>
      </c>
      <c r="I1344" s="9"/>
      <c r="J1344" s="16">
        <v>0</v>
      </c>
      <c r="K1344" s="16"/>
      <c r="L1344" s="17"/>
      <c r="M1344" s="2"/>
      <c r="N1344" s="8"/>
      <c r="O1344" s="15">
        <v>2</v>
      </c>
      <c r="P1344" s="8">
        <f>(F1344*30%)+(F1344*20%)</f>
        <v>304.96475100000004</v>
      </c>
      <c r="Q1344" s="41">
        <f t="shared" si="78"/>
        <v>1598.8274530000001</v>
      </c>
    </row>
    <row r="1345" spans="1:17" ht="33.75">
      <c r="A1345" s="1" t="s">
        <v>4760</v>
      </c>
      <c r="B1345" s="1">
        <v>30726166</v>
      </c>
      <c r="C1345" s="3" t="s">
        <v>1069</v>
      </c>
      <c r="D1345" s="4" t="s">
        <v>3686</v>
      </c>
      <c r="E1345" s="7"/>
      <c r="F1345" s="8">
        <f>VLOOKUP(D1345,'Parâmetro - Portes e Uco'!$A$8:$C$49,3,0)</f>
        <v>639.47410800000011</v>
      </c>
      <c r="G1345" s="36">
        <v>3</v>
      </c>
      <c r="H1345" s="8">
        <f>VLOOKUP(G1345,'Parâmetro - Portes e Uco'!$B$14:$E$41,4,0)</f>
        <v>299.05779999999999</v>
      </c>
      <c r="I1345" s="9"/>
      <c r="J1345" s="16">
        <v>0</v>
      </c>
      <c r="K1345" s="16"/>
      <c r="L1345" s="17"/>
      <c r="M1345" s="2"/>
      <c r="N1345" s="8"/>
      <c r="O1345" s="15">
        <v>1</v>
      </c>
      <c r="P1345" s="8">
        <f>F1345*30%</f>
        <v>191.84223240000003</v>
      </c>
      <c r="Q1345" s="41">
        <f t="shared" si="78"/>
        <v>1130.3741404000002</v>
      </c>
    </row>
    <row r="1346" spans="1:17">
      <c r="A1346" s="1" t="s">
        <v>4760</v>
      </c>
      <c r="B1346" s="1">
        <v>30726174</v>
      </c>
      <c r="C1346" s="3" t="s">
        <v>1071</v>
      </c>
      <c r="D1346" s="4" t="s">
        <v>3681</v>
      </c>
      <c r="E1346" s="7"/>
      <c r="F1346" s="8">
        <f>VLOOKUP(D1346,'Parâmetro - Portes e Uco'!$A$8:$C$49,3,0)</f>
        <v>83.927844000000007</v>
      </c>
      <c r="G1346" s="36">
        <v>1</v>
      </c>
      <c r="H1346" s="8">
        <f>VLOOKUP(G1346,'Parâmetro - Portes e Uco'!$B$14:$E$41,4,0)</f>
        <v>138.81760000000003</v>
      </c>
      <c r="I1346" s="9"/>
      <c r="J1346" s="16">
        <v>0</v>
      </c>
      <c r="K1346" s="16"/>
      <c r="L1346" s="17"/>
      <c r="M1346" s="2"/>
      <c r="N1346" s="8"/>
      <c r="O1346" s="15">
        <v>1</v>
      </c>
      <c r="P1346" s="8">
        <f>F1346*30%</f>
        <v>25.1783532</v>
      </c>
      <c r="Q1346" s="41">
        <f t="shared" si="78"/>
        <v>247.92379720000002</v>
      </c>
    </row>
    <row r="1347" spans="1:17">
      <c r="A1347" s="1" t="s">
        <v>4760</v>
      </c>
      <c r="B1347" s="1">
        <v>30726182</v>
      </c>
      <c r="C1347" s="3" t="s">
        <v>1070</v>
      </c>
      <c r="D1347" s="4" t="s">
        <v>3695</v>
      </c>
      <c r="E1347" s="7"/>
      <c r="F1347" s="8">
        <f>VLOOKUP(D1347,'Parâmetro - Portes e Uco'!$A$8:$C$49,3,0)</f>
        <v>609.92950200000007</v>
      </c>
      <c r="G1347" s="36">
        <v>4</v>
      </c>
      <c r="H1347" s="8">
        <f>VLOOKUP(G1347,'Parâmetro - Portes e Uco'!$B$14:$E$41,4,0)</f>
        <v>442.14720000000005</v>
      </c>
      <c r="I1347" s="9"/>
      <c r="J1347" s="16">
        <v>0</v>
      </c>
      <c r="K1347" s="16"/>
      <c r="L1347" s="17"/>
      <c r="M1347" s="2"/>
      <c r="N1347" s="8"/>
      <c r="O1347" s="15">
        <v>2</v>
      </c>
      <c r="P1347" s="8">
        <f>(F1347*30%)+(F1347*20%)</f>
        <v>304.96475100000004</v>
      </c>
      <c r="Q1347" s="41">
        <f t="shared" si="78"/>
        <v>1357.041453</v>
      </c>
    </row>
    <row r="1348" spans="1:17" ht="22.5">
      <c r="A1348" s="1" t="s">
        <v>4760</v>
      </c>
      <c r="B1348" s="1">
        <v>30726190</v>
      </c>
      <c r="C1348" s="3" t="s">
        <v>1072</v>
      </c>
      <c r="D1348" s="4" t="s">
        <v>3690</v>
      </c>
      <c r="E1348" s="7"/>
      <c r="F1348" s="8">
        <f>VLOOKUP(D1348,'Parâmetro - Portes e Uco'!$A$8:$C$49,3,0)</f>
        <v>788.42236200000002</v>
      </c>
      <c r="G1348" s="36">
        <v>3</v>
      </c>
      <c r="H1348" s="8">
        <f>VLOOKUP(G1348,'Parâmetro - Portes e Uco'!$B$14:$E$41,4,0)</f>
        <v>299.05779999999999</v>
      </c>
      <c r="I1348" s="9"/>
      <c r="J1348" s="16">
        <v>0</v>
      </c>
      <c r="K1348" s="16"/>
      <c r="L1348" s="17"/>
      <c r="M1348" s="2"/>
      <c r="N1348" s="8"/>
      <c r="O1348" s="15">
        <v>2</v>
      </c>
      <c r="P1348" s="8">
        <f>(F1348*30%)+(F1348*20%)</f>
        <v>394.21118100000001</v>
      </c>
      <c r="Q1348" s="41">
        <f t="shared" si="78"/>
        <v>1481.691343</v>
      </c>
    </row>
    <row r="1349" spans="1:17">
      <c r="A1349" s="1" t="s">
        <v>4760</v>
      </c>
      <c r="B1349" s="1">
        <v>30726204</v>
      </c>
      <c r="C1349" s="3" t="s">
        <v>1073</v>
      </c>
      <c r="D1349" s="4" t="s">
        <v>3695</v>
      </c>
      <c r="E1349" s="7"/>
      <c r="F1349" s="8">
        <f>VLOOKUP(D1349,'Parâmetro - Portes e Uco'!$A$8:$C$49,3,0)</f>
        <v>609.92950200000007</v>
      </c>
      <c r="G1349" s="36">
        <v>4</v>
      </c>
      <c r="H1349" s="8">
        <f>VLOOKUP(G1349,'Parâmetro - Portes e Uco'!$B$14:$E$41,4,0)</f>
        <v>442.14720000000005</v>
      </c>
      <c r="I1349" s="9"/>
      <c r="J1349" s="16">
        <v>0</v>
      </c>
      <c r="K1349" s="16"/>
      <c r="L1349" s="17"/>
      <c r="M1349" s="2"/>
      <c r="N1349" s="8"/>
      <c r="O1349" s="15">
        <v>1</v>
      </c>
      <c r="P1349" s="8">
        <f>F1349*30%</f>
        <v>182.97885060000002</v>
      </c>
      <c r="Q1349" s="41">
        <f t="shared" si="78"/>
        <v>1235.0555526000001</v>
      </c>
    </row>
    <row r="1350" spans="1:17">
      <c r="A1350" s="1" t="s">
        <v>4760</v>
      </c>
      <c r="B1350" s="1">
        <v>30726212</v>
      </c>
      <c r="C1350" s="3" t="s">
        <v>1074</v>
      </c>
      <c r="D1350" s="4" t="s">
        <v>3682</v>
      </c>
      <c r="E1350" s="7"/>
      <c r="F1350" s="8">
        <f>VLOOKUP(D1350,'Parâmetro - Portes e Uco'!$A$8:$C$49,3,0)</f>
        <v>431.44592399999999</v>
      </c>
      <c r="G1350" s="36">
        <v>3</v>
      </c>
      <c r="H1350" s="8">
        <f>VLOOKUP(G1350,'Parâmetro - Portes e Uco'!$B$14:$E$41,4,0)</f>
        <v>299.05779999999999</v>
      </c>
      <c r="I1350" s="9"/>
      <c r="J1350" s="16">
        <v>0</v>
      </c>
      <c r="K1350" s="16"/>
      <c r="L1350" s="17"/>
      <c r="M1350" s="2"/>
      <c r="N1350" s="8"/>
      <c r="O1350" s="15">
        <v>1</v>
      </c>
      <c r="P1350" s="8">
        <f>F1350*30%</f>
        <v>129.43377719999998</v>
      </c>
      <c r="Q1350" s="41">
        <f t="shared" si="78"/>
        <v>859.93750119999993</v>
      </c>
    </row>
    <row r="1351" spans="1:17">
      <c r="A1351" s="1" t="s">
        <v>4760</v>
      </c>
      <c r="B1351" s="1">
        <v>30726220</v>
      </c>
      <c r="C1351" s="3" t="s">
        <v>1075</v>
      </c>
      <c r="D1351" s="4" t="s">
        <v>3686</v>
      </c>
      <c r="E1351" s="7"/>
      <c r="F1351" s="8">
        <f>VLOOKUP(D1351,'Parâmetro - Portes e Uco'!$A$8:$C$49,3,0)</f>
        <v>639.47410800000011</v>
      </c>
      <c r="G1351" s="36">
        <v>3</v>
      </c>
      <c r="H1351" s="8">
        <f>VLOOKUP(G1351,'Parâmetro - Portes e Uco'!$B$14:$E$41,4,0)</f>
        <v>299.05779999999999</v>
      </c>
      <c r="I1351" s="9"/>
      <c r="J1351" s="16">
        <v>0</v>
      </c>
      <c r="K1351" s="16"/>
      <c r="L1351" s="17"/>
      <c r="M1351" s="2"/>
      <c r="N1351" s="8"/>
      <c r="O1351" s="15">
        <v>2</v>
      </c>
      <c r="P1351" s="8">
        <f>(F1351*30%)+(F1351*20%)</f>
        <v>319.73705400000006</v>
      </c>
      <c r="Q1351" s="41">
        <f t="shared" si="78"/>
        <v>1258.2689620000001</v>
      </c>
    </row>
    <row r="1352" spans="1:17" ht="22.5">
      <c r="A1352" s="1" t="s">
        <v>4760</v>
      </c>
      <c r="B1352" s="1">
        <v>30726239</v>
      </c>
      <c r="C1352" s="3" t="s">
        <v>1076</v>
      </c>
      <c r="D1352" s="4" t="s">
        <v>3702</v>
      </c>
      <c r="E1352" s="7"/>
      <c r="F1352" s="8">
        <f>VLOOKUP(D1352,'Parâmetro - Portes e Uco'!$A$8:$C$49,3,0)</f>
        <v>477.54033600000002</v>
      </c>
      <c r="G1352" s="36">
        <v>3</v>
      </c>
      <c r="H1352" s="8">
        <f>VLOOKUP(G1352,'Parâmetro - Portes e Uco'!$B$14:$E$41,4,0)</f>
        <v>299.05779999999999</v>
      </c>
      <c r="I1352" s="9"/>
      <c r="J1352" s="16">
        <v>0</v>
      </c>
      <c r="K1352" s="16"/>
      <c r="L1352" s="17"/>
      <c r="M1352" s="2"/>
      <c r="N1352" s="8"/>
      <c r="O1352" s="15">
        <v>1</v>
      </c>
      <c r="P1352" s="8">
        <f>F1352*30%</f>
        <v>143.26210080000001</v>
      </c>
      <c r="Q1352" s="41">
        <f t="shared" si="78"/>
        <v>919.86023680000005</v>
      </c>
    </row>
    <row r="1353" spans="1:17" ht="22.5">
      <c r="A1353" s="1" t="s">
        <v>4760</v>
      </c>
      <c r="B1353" s="1">
        <v>30726247</v>
      </c>
      <c r="C1353" s="3" t="s">
        <v>1077</v>
      </c>
      <c r="D1353" s="4" t="s">
        <v>3691</v>
      </c>
      <c r="E1353" s="7"/>
      <c r="F1353" s="8">
        <f>VLOOKUP(D1353,'Parâmetro - Portes e Uco'!$A$8:$C$49,3,0)</f>
        <v>721.04432400000007</v>
      </c>
      <c r="G1353" s="36">
        <v>4</v>
      </c>
      <c r="H1353" s="8">
        <f>VLOOKUP(G1353,'Parâmetro - Portes e Uco'!$B$14:$E$41,4,0)</f>
        <v>442.14720000000005</v>
      </c>
      <c r="I1353" s="9"/>
      <c r="J1353" s="16">
        <v>0</v>
      </c>
      <c r="K1353" s="16"/>
      <c r="L1353" s="17"/>
      <c r="M1353" s="2"/>
      <c r="N1353" s="8"/>
      <c r="O1353" s="15">
        <v>2</v>
      </c>
      <c r="P1353" s="8">
        <f>(F1353*30%)+(F1353*20%)</f>
        <v>360.52216200000004</v>
      </c>
      <c r="Q1353" s="41">
        <f t="shared" si="78"/>
        <v>1523.7136860000001</v>
      </c>
    </row>
    <row r="1354" spans="1:17">
      <c r="A1354" s="1" t="s">
        <v>4760</v>
      </c>
      <c r="B1354" s="1">
        <v>30726255</v>
      </c>
      <c r="C1354" s="3" t="s">
        <v>1078</v>
      </c>
      <c r="D1354" s="4" t="s">
        <v>3688</v>
      </c>
      <c r="E1354" s="7"/>
      <c r="F1354" s="8">
        <f>VLOOKUP(D1354,'Parâmetro - Portes e Uco'!$A$8:$C$49,3,0)</f>
        <v>868.77663600000005</v>
      </c>
      <c r="G1354" s="36">
        <v>6</v>
      </c>
      <c r="H1354" s="8">
        <f>VLOOKUP(G1354,'Parâmetro - Portes e Uco'!$B$14:$E$41,4,0)</f>
        <v>954.3922</v>
      </c>
      <c r="I1354" s="9"/>
      <c r="J1354" s="16">
        <v>0</v>
      </c>
      <c r="K1354" s="16"/>
      <c r="L1354" s="17"/>
      <c r="M1354" s="2"/>
      <c r="N1354" s="8"/>
      <c r="O1354" s="15">
        <v>2</v>
      </c>
      <c r="P1354" s="8">
        <f>(F1354*30%)+(F1354*20%)</f>
        <v>434.38831800000003</v>
      </c>
      <c r="Q1354" s="41">
        <f t="shared" si="78"/>
        <v>2257.5571540000001</v>
      </c>
    </row>
    <row r="1355" spans="1:17" ht="22.5">
      <c r="A1355" s="1" t="s">
        <v>4760</v>
      </c>
      <c r="B1355" s="1">
        <v>30726263</v>
      </c>
      <c r="C1355" s="3" t="s">
        <v>1079</v>
      </c>
      <c r="D1355" s="4" t="s">
        <v>3691</v>
      </c>
      <c r="E1355" s="7"/>
      <c r="F1355" s="8">
        <f>VLOOKUP(D1355,'Parâmetro - Portes e Uco'!$A$8:$C$49,3,0)</f>
        <v>721.04432400000007</v>
      </c>
      <c r="G1355" s="36">
        <v>3</v>
      </c>
      <c r="H1355" s="8">
        <f>VLOOKUP(G1355,'Parâmetro - Portes e Uco'!$B$14:$E$41,4,0)</f>
        <v>299.05779999999999</v>
      </c>
      <c r="I1355" s="9"/>
      <c r="J1355" s="16">
        <v>0</v>
      </c>
      <c r="K1355" s="16"/>
      <c r="L1355" s="17"/>
      <c r="M1355" s="2"/>
      <c r="N1355" s="8"/>
      <c r="O1355" s="15">
        <v>2</v>
      </c>
      <c r="P1355" s="8">
        <f>(F1355*30%)+(F1355*20%)</f>
        <v>360.52216200000004</v>
      </c>
      <c r="Q1355" s="41">
        <f t="shared" si="78"/>
        <v>1380.624286</v>
      </c>
    </row>
    <row r="1356" spans="1:17" ht="22.5">
      <c r="A1356" s="1" t="s">
        <v>4760</v>
      </c>
      <c r="B1356" s="1">
        <v>30726271</v>
      </c>
      <c r="C1356" s="3" t="s">
        <v>1080</v>
      </c>
      <c r="D1356" s="4" t="s">
        <v>3691</v>
      </c>
      <c r="E1356" s="7"/>
      <c r="F1356" s="8">
        <f>VLOOKUP(D1356,'Parâmetro - Portes e Uco'!$A$8:$C$49,3,0)</f>
        <v>721.04432400000007</v>
      </c>
      <c r="G1356" s="36">
        <v>3</v>
      </c>
      <c r="H1356" s="8">
        <f>VLOOKUP(G1356,'Parâmetro - Portes e Uco'!$B$14:$E$41,4,0)</f>
        <v>299.05779999999999</v>
      </c>
      <c r="I1356" s="9"/>
      <c r="J1356" s="16">
        <v>0</v>
      </c>
      <c r="K1356" s="16"/>
      <c r="L1356" s="17"/>
      <c r="M1356" s="2"/>
      <c r="N1356" s="8"/>
      <c r="O1356" s="15">
        <v>2</v>
      </c>
      <c r="P1356" s="8">
        <f>(F1356*30%)+(F1356*20%)</f>
        <v>360.52216200000004</v>
      </c>
      <c r="Q1356" s="41">
        <f t="shared" si="78"/>
        <v>1380.624286</v>
      </c>
    </row>
    <row r="1357" spans="1:17" ht="22.5">
      <c r="A1357" s="1" t="s">
        <v>4760</v>
      </c>
      <c r="B1357" s="1">
        <v>30726280</v>
      </c>
      <c r="C1357" s="3" t="s">
        <v>1081</v>
      </c>
      <c r="D1357" s="4" t="s">
        <v>3702</v>
      </c>
      <c r="E1357" s="7"/>
      <c r="F1357" s="8">
        <f>VLOOKUP(D1357,'Parâmetro - Portes e Uco'!$A$8:$C$49,3,0)</f>
        <v>477.54033600000002</v>
      </c>
      <c r="G1357" s="36">
        <v>3</v>
      </c>
      <c r="H1357" s="8">
        <f>VLOOKUP(G1357,'Parâmetro - Portes e Uco'!$B$14:$E$41,4,0)</f>
        <v>299.05779999999999</v>
      </c>
      <c r="I1357" s="9"/>
      <c r="J1357" s="16">
        <v>0</v>
      </c>
      <c r="K1357" s="16"/>
      <c r="L1357" s="17"/>
      <c r="M1357" s="2"/>
      <c r="N1357" s="8"/>
      <c r="O1357" s="15">
        <v>1</v>
      </c>
      <c r="P1357" s="8">
        <f>F1357*30%</f>
        <v>143.26210080000001</v>
      </c>
      <c r="Q1357" s="41">
        <f t="shared" si="78"/>
        <v>919.86023680000005</v>
      </c>
    </row>
    <row r="1358" spans="1:17" ht="22.5">
      <c r="A1358" s="1" t="s">
        <v>4760</v>
      </c>
      <c r="B1358" s="1">
        <v>30726301</v>
      </c>
      <c r="C1358" s="3" t="s">
        <v>1082</v>
      </c>
      <c r="D1358" s="4" t="s">
        <v>3695</v>
      </c>
      <c r="E1358" s="7"/>
      <c r="F1358" s="8">
        <f>VLOOKUP(D1358,'Parâmetro - Portes e Uco'!$A$8:$C$49,3,0)</f>
        <v>609.92950200000007</v>
      </c>
      <c r="G1358" s="36">
        <v>4</v>
      </c>
      <c r="H1358" s="8">
        <f>VLOOKUP(G1358,'Parâmetro - Portes e Uco'!$B$14:$E$41,4,0)</f>
        <v>442.14720000000005</v>
      </c>
      <c r="I1358" s="9"/>
      <c r="J1358" s="16">
        <v>0</v>
      </c>
      <c r="K1358" s="16"/>
      <c r="L1358" s="17"/>
      <c r="M1358" s="2"/>
      <c r="N1358" s="8"/>
      <c r="O1358" s="15">
        <v>2</v>
      </c>
      <c r="P1358" s="8">
        <f>(F1358*30%)+(F1358*20%)</f>
        <v>304.96475100000004</v>
      </c>
      <c r="Q1358" s="41">
        <f t="shared" si="78"/>
        <v>1357.041453</v>
      </c>
    </row>
    <row r="1359" spans="1:17">
      <c r="A1359" s="3"/>
      <c r="B1359" s="135">
        <v>30727006</v>
      </c>
      <c r="C1359" s="263" t="s">
        <v>3830</v>
      </c>
      <c r="D1359" s="264"/>
      <c r="E1359" s="264"/>
      <c r="F1359" s="264"/>
      <c r="G1359" s="264"/>
      <c r="H1359" s="264"/>
      <c r="I1359" s="264"/>
      <c r="J1359" s="264"/>
      <c r="K1359" s="264"/>
      <c r="L1359" s="264"/>
      <c r="M1359" s="266"/>
      <c r="N1359" s="264"/>
      <c r="O1359" s="264"/>
      <c r="P1359" s="264"/>
      <c r="Q1359" s="265"/>
    </row>
    <row r="1360" spans="1:17" ht="22.5">
      <c r="A1360" s="1" t="s">
        <v>4760</v>
      </c>
      <c r="B1360" s="1">
        <v>30727014</v>
      </c>
      <c r="C1360" s="3" t="s">
        <v>1040</v>
      </c>
      <c r="D1360" s="4" t="s">
        <v>3685</v>
      </c>
      <c r="E1360" s="7"/>
      <c r="F1360" s="8">
        <f>VLOOKUP(D1360,'Parâmetro - Portes e Uco'!$A$8:$C$49,3,0)</f>
        <v>564.99534000000006</v>
      </c>
      <c r="G1360" s="36">
        <v>5</v>
      </c>
      <c r="H1360" s="8">
        <f>VLOOKUP(G1360,'Parâmetro - Portes e Uco'!$B$14:$E$41,4,0)</f>
        <v>683.93320000000006</v>
      </c>
      <c r="I1360" s="9"/>
      <c r="J1360" s="16">
        <v>0</v>
      </c>
      <c r="K1360" s="16"/>
      <c r="L1360" s="17"/>
      <c r="M1360" s="2"/>
      <c r="N1360" s="8"/>
      <c r="O1360" s="15">
        <v>2</v>
      </c>
      <c r="P1360" s="8">
        <f>(F1360*30%)+(F1360*20%)</f>
        <v>282.49767000000003</v>
      </c>
      <c r="Q1360" s="41">
        <f t="shared" ref="Q1360:Q1377" si="79">F1360+H1360+K1360+N1360+P1360</f>
        <v>1531.4262100000001</v>
      </c>
    </row>
    <row r="1361" spans="1:17" ht="22.5">
      <c r="A1361" s="1" t="s">
        <v>4760</v>
      </c>
      <c r="B1361" s="1">
        <v>30727022</v>
      </c>
      <c r="C1361" s="3" t="s">
        <v>1083</v>
      </c>
      <c r="D1361" s="4" t="s">
        <v>3695</v>
      </c>
      <c r="E1361" s="7"/>
      <c r="F1361" s="8">
        <f>VLOOKUP(D1361,'Parâmetro - Portes e Uco'!$A$8:$C$49,3,0)</f>
        <v>609.92950200000007</v>
      </c>
      <c r="G1361" s="36">
        <v>4</v>
      </c>
      <c r="H1361" s="8">
        <f>VLOOKUP(G1361,'Parâmetro - Portes e Uco'!$B$14:$E$41,4,0)</f>
        <v>442.14720000000005</v>
      </c>
      <c r="I1361" s="9"/>
      <c r="J1361" s="16">
        <v>0</v>
      </c>
      <c r="K1361" s="16"/>
      <c r="L1361" s="17"/>
      <c r="M1361" s="2"/>
      <c r="N1361" s="8"/>
      <c r="O1361" s="15">
        <v>2</v>
      </c>
      <c r="P1361" s="8">
        <f>(F1361*30%)+(F1361*20%)</f>
        <v>304.96475100000004</v>
      </c>
      <c r="Q1361" s="41">
        <f t="shared" si="79"/>
        <v>1357.041453</v>
      </c>
    </row>
    <row r="1362" spans="1:17" ht="22.5">
      <c r="A1362" s="1" t="s">
        <v>4760</v>
      </c>
      <c r="B1362" s="1">
        <v>30727030</v>
      </c>
      <c r="C1362" s="3" t="s">
        <v>1084</v>
      </c>
      <c r="D1362" s="4" t="s">
        <v>3695</v>
      </c>
      <c r="E1362" s="7"/>
      <c r="F1362" s="8">
        <f>VLOOKUP(D1362,'Parâmetro - Portes e Uco'!$A$8:$C$49,3,0)</f>
        <v>609.92950200000007</v>
      </c>
      <c r="G1362" s="36">
        <v>4</v>
      </c>
      <c r="H1362" s="8">
        <f>VLOOKUP(G1362,'Parâmetro - Portes e Uco'!$B$14:$E$41,4,0)</f>
        <v>442.14720000000005</v>
      </c>
      <c r="I1362" s="9"/>
      <c r="J1362" s="16">
        <v>0</v>
      </c>
      <c r="K1362" s="16"/>
      <c r="L1362" s="17"/>
      <c r="M1362" s="2"/>
      <c r="N1362" s="8"/>
      <c r="O1362" s="15">
        <v>2</v>
      </c>
      <c r="P1362" s="8">
        <f>(F1362*30%)+(F1362*20%)</f>
        <v>304.96475100000004</v>
      </c>
      <c r="Q1362" s="41">
        <f t="shared" si="79"/>
        <v>1357.041453</v>
      </c>
    </row>
    <row r="1363" spans="1:17">
      <c r="A1363" s="1" t="s">
        <v>4760</v>
      </c>
      <c r="B1363" s="1">
        <v>30727049</v>
      </c>
      <c r="C1363" s="3" t="s">
        <v>1085</v>
      </c>
      <c r="D1363" s="4" t="s">
        <v>3685</v>
      </c>
      <c r="E1363" s="7"/>
      <c r="F1363" s="8">
        <f>VLOOKUP(D1363,'Parâmetro - Portes e Uco'!$A$8:$C$49,3,0)</f>
        <v>564.99534000000006</v>
      </c>
      <c r="G1363" s="36">
        <v>3</v>
      </c>
      <c r="H1363" s="8">
        <f>VLOOKUP(G1363,'Parâmetro - Portes e Uco'!$B$14:$E$41,4,0)</f>
        <v>299.05779999999999</v>
      </c>
      <c r="I1363" s="9"/>
      <c r="J1363" s="16">
        <v>0</v>
      </c>
      <c r="K1363" s="16"/>
      <c r="L1363" s="17"/>
      <c r="M1363" s="2"/>
      <c r="N1363" s="8"/>
      <c r="O1363" s="15">
        <v>1</v>
      </c>
      <c r="P1363" s="8">
        <f>F1363*30%</f>
        <v>169.49860200000001</v>
      </c>
      <c r="Q1363" s="41">
        <f t="shared" si="79"/>
        <v>1033.5517420000001</v>
      </c>
    </row>
    <row r="1364" spans="1:17">
      <c r="A1364" s="1" t="s">
        <v>4760</v>
      </c>
      <c r="B1364" s="1">
        <v>30727057</v>
      </c>
      <c r="C1364" s="3" t="s">
        <v>1086</v>
      </c>
      <c r="D1364" s="4" t="s">
        <v>3673</v>
      </c>
      <c r="E1364" s="7"/>
      <c r="F1364" s="8">
        <f>VLOOKUP(D1364,'Parâmetro - Portes e Uco'!$A$8:$C$49,3,0)</f>
        <v>167.84640600000003</v>
      </c>
      <c r="G1364" s="36">
        <v>1</v>
      </c>
      <c r="H1364" s="8">
        <f>VLOOKUP(G1364,'Parâmetro - Portes e Uco'!$B$14:$E$41,4,0)</f>
        <v>138.81760000000003</v>
      </c>
      <c r="I1364" s="9"/>
      <c r="J1364" s="16">
        <v>0</v>
      </c>
      <c r="K1364" s="16"/>
      <c r="L1364" s="17"/>
      <c r="M1364" s="2"/>
      <c r="N1364" s="8"/>
      <c r="O1364" s="15">
        <v>1</v>
      </c>
      <c r="P1364" s="8">
        <f>F1364*30%</f>
        <v>50.353921800000009</v>
      </c>
      <c r="Q1364" s="41">
        <f t="shared" si="79"/>
        <v>357.01792780000011</v>
      </c>
    </row>
    <row r="1365" spans="1:17" ht="22.5">
      <c r="A1365" s="1" t="s">
        <v>4760</v>
      </c>
      <c r="B1365" s="1">
        <v>30727065</v>
      </c>
      <c r="C1365" s="3" t="s">
        <v>1087</v>
      </c>
      <c r="D1365" s="4" t="s">
        <v>3695</v>
      </c>
      <c r="E1365" s="7"/>
      <c r="F1365" s="8">
        <f>VLOOKUP(D1365,'Parâmetro - Portes e Uco'!$A$8:$C$49,3,0)</f>
        <v>609.92950200000007</v>
      </c>
      <c r="G1365" s="36">
        <v>4</v>
      </c>
      <c r="H1365" s="8">
        <f>VLOOKUP(G1365,'Parâmetro - Portes e Uco'!$B$14:$E$41,4,0)</f>
        <v>442.14720000000005</v>
      </c>
      <c r="I1365" s="9"/>
      <c r="J1365" s="16">
        <v>0</v>
      </c>
      <c r="K1365" s="16"/>
      <c r="L1365" s="17"/>
      <c r="M1365" s="2"/>
      <c r="N1365" s="8"/>
      <c r="O1365" s="15">
        <v>2</v>
      </c>
      <c r="P1365" s="8">
        <f>(F1365*30%)+(F1365*20%)</f>
        <v>304.96475100000004</v>
      </c>
      <c r="Q1365" s="41">
        <f t="shared" si="79"/>
        <v>1357.041453</v>
      </c>
    </row>
    <row r="1366" spans="1:17" ht="22.5">
      <c r="A1366" s="1" t="s">
        <v>4760</v>
      </c>
      <c r="B1366" s="1">
        <v>30727073</v>
      </c>
      <c r="C1366" s="3" t="s">
        <v>1088</v>
      </c>
      <c r="D1366" s="4" t="s">
        <v>3687</v>
      </c>
      <c r="E1366" s="7"/>
      <c r="F1366" s="8">
        <f>VLOOKUP(D1366,'Parâmetro - Portes e Uco'!$A$8:$C$49,3,0)</f>
        <v>678.47707200000002</v>
      </c>
      <c r="G1366" s="36">
        <v>4</v>
      </c>
      <c r="H1366" s="8">
        <f>VLOOKUP(G1366,'Parâmetro - Portes e Uco'!$B$14:$E$41,4,0)</f>
        <v>442.14720000000005</v>
      </c>
      <c r="I1366" s="9"/>
      <c r="J1366" s="16">
        <v>0</v>
      </c>
      <c r="K1366" s="16"/>
      <c r="L1366" s="17"/>
      <c r="M1366" s="2"/>
      <c r="N1366" s="8"/>
      <c r="O1366" s="15">
        <v>2</v>
      </c>
      <c r="P1366" s="8">
        <f>(F1366*30%)+(F1366*20%)</f>
        <v>339.23853600000001</v>
      </c>
      <c r="Q1366" s="41">
        <f t="shared" si="79"/>
        <v>1459.8628080000001</v>
      </c>
    </row>
    <row r="1367" spans="1:17" ht="22.5">
      <c r="A1367" s="1" t="s">
        <v>4760</v>
      </c>
      <c r="B1367" s="1">
        <v>30727081</v>
      </c>
      <c r="C1367" s="3" t="s">
        <v>1089</v>
      </c>
      <c r="D1367" s="4" t="s">
        <v>3695</v>
      </c>
      <c r="E1367" s="7"/>
      <c r="F1367" s="8">
        <f>VLOOKUP(D1367,'Parâmetro - Portes e Uco'!$A$8:$C$49,3,0)</f>
        <v>609.92950200000007</v>
      </c>
      <c r="G1367" s="36">
        <v>3</v>
      </c>
      <c r="H1367" s="8">
        <f>VLOOKUP(G1367,'Parâmetro - Portes e Uco'!$B$14:$E$41,4,0)</f>
        <v>299.05779999999999</v>
      </c>
      <c r="I1367" s="9"/>
      <c r="J1367" s="16">
        <v>0</v>
      </c>
      <c r="K1367" s="16"/>
      <c r="L1367" s="17"/>
      <c r="M1367" s="2"/>
      <c r="N1367" s="8"/>
      <c r="O1367" s="15">
        <v>2</v>
      </c>
      <c r="P1367" s="8">
        <f>(F1367*30%)+(F1367*20%)</f>
        <v>304.96475100000004</v>
      </c>
      <c r="Q1367" s="41">
        <f t="shared" si="79"/>
        <v>1213.952053</v>
      </c>
    </row>
    <row r="1368" spans="1:17">
      <c r="A1368" s="1" t="s">
        <v>4760</v>
      </c>
      <c r="B1368" s="1">
        <v>30727090</v>
      </c>
      <c r="C1368" s="3" t="s">
        <v>1090</v>
      </c>
      <c r="D1368" s="4" t="s">
        <v>3689</v>
      </c>
      <c r="E1368" s="7"/>
      <c r="F1368" s="8">
        <f>VLOOKUP(D1368,'Parâmetro - Portes e Uco'!$A$8:$C$49,3,0)</f>
        <v>332.147088</v>
      </c>
      <c r="G1368" s="36">
        <v>2</v>
      </c>
      <c r="H1368" s="8">
        <f>VLOOKUP(G1368,'Parâmetro - Portes e Uco'!$B$14:$E$41,4,0)</f>
        <v>203.1808</v>
      </c>
      <c r="I1368" s="9"/>
      <c r="J1368" s="16">
        <v>0</v>
      </c>
      <c r="K1368" s="16"/>
      <c r="L1368" s="17"/>
      <c r="M1368" s="2"/>
      <c r="N1368" s="8"/>
      <c r="O1368" s="15">
        <v>1</v>
      </c>
      <c r="P1368" s="8">
        <f>F1368*30%</f>
        <v>99.64412639999999</v>
      </c>
      <c r="Q1368" s="41">
        <f t="shared" si="79"/>
        <v>634.97201440000003</v>
      </c>
    </row>
    <row r="1369" spans="1:17">
      <c r="A1369" s="1" t="s">
        <v>4760</v>
      </c>
      <c r="B1369" s="1">
        <v>30727103</v>
      </c>
      <c r="C1369" s="3" t="s">
        <v>1091</v>
      </c>
      <c r="D1369" s="4" t="s">
        <v>3670</v>
      </c>
      <c r="E1369" s="7"/>
      <c r="F1369" s="8">
        <f>VLOOKUP(D1369,'Parâmetro - Portes e Uco'!$A$8:$C$49,3,0)</f>
        <v>70.914480000000012</v>
      </c>
      <c r="G1369" s="36"/>
      <c r="H1369" s="15"/>
      <c r="I1369" s="9"/>
      <c r="J1369" s="16">
        <v>0</v>
      </c>
      <c r="K1369" s="16"/>
      <c r="L1369" s="17"/>
      <c r="M1369" s="2"/>
      <c r="N1369" s="8"/>
      <c r="O1369" s="15">
        <v>0</v>
      </c>
      <c r="P1369" s="15"/>
      <c r="Q1369" s="41">
        <f t="shared" si="79"/>
        <v>70.914480000000012</v>
      </c>
    </row>
    <row r="1370" spans="1:17" ht="22.5">
      <c r="A1370" s="1" t="s">
        <v>4760</v>
      </c>
      <c r="B1370" s="1">
        <v>30727111</v>
      </c>
      <c r="C1370" s="3" t="s">
        <v>1093</v>
      </c>
      <c r="D1370" s="4" t="s">
        <v>3685</v>
      </c>
      <c r="E1370" s="7"/>
      <c r="F1370" s="8">
        <f>VLOOKUP(D1370,'Parâmetro - Portes e Uco'!$A$8:$C$49,3,0)</f>
        <v>564.99534000000006</v>
      </c>
      <c r="G1370" s="36">
        <v>3</v>
      </c>
      <c r="H1370" s="8">
        <f>VLOOKUP(G1370,'Parâmetro - Portes e Uco'!$B$14:$E$41,4,0)</f>
        <v>299.05779999999999</v>
      </c>
      <c r="I1370" s="9"/>
      <c r="J1370" s="16">
        <v>0</v>
      </c>
      <c r="K1370" s="16"/>
      <c r="L1370" s="17"/>
      <c r="M1370" s="2"/>
      <c r="N1370" s="8"/>
      <c r="O1370" s="15">
        <v>1</v>
      </c>
      <c r="P1370" s="8">
        <f>F1370*30%</f>
        <v>169.49860200000001</v>
      </c>
      <c r="Q1370" s="41">
        <f t="shared" si="79"/>
        <v>1033.5517420000001</v>
      </c>
    </row>
    <row r="1371" spans="1:17" ht="22.5">
      <c r="A1371" s="1" t="s">
        <v>4760</v>
      </c>
      <c r="B1371" s="1">
        <v>30727120</v>
      </c>
      <c r="C1371" s="3" t="s">
        <v>1092</v>
      </c>
      <c r="D1371" s="4" t="s">
        <v>3671</v>
      </c>
      <c r="E1371" s="7"/>
      <c r="F1371" s="8">
        <f>VLOOKUP(D1371,'Parâmetro - Portes e Uco'!$A$8:$C$49,3,0)</f>
        <v>114.67910999999999</v>
      </c>
      <c r="G1371" s="36">
        <v>3</v>
      </c>
      <c r="H1371" s="8">
        <f>VLOOKUP(G1371,'Parâmetro - Portes e Uco'!$B$14:$E$41,4,0)</f>
        <v>299.05779999999999</v>
      </c>
      <c r="I1371" s="9"/>
      <c r="J1371" s="16">
        <v>0</v>
      </c>
      <c r="K1371" s="16"/>
      <c r="L1371" s="17"/>
      <c r="M1371" s="2"/>
      <c r="N1371" s="8"/>
      <c r="O1371" s="15">
        <v>1</v>
      </c>
      <c r="P1371" s="8">
        <f>F1371*30%</f>
        <v>34.403732999999995</v>
      </c>
      <c r="Q1371" s="41">
        <f t="shared" si="79"/>
        <v>448.14064299999995</v>
      </c>
    </row>
    <row r="1372" spans="1:17" ht="22.5">
      <c r="A1372" s="1" t="s">
        <v>4760</v>
      </c>
      <c r="B1372" s="1">
        <v>30727138</v>
      </c>
      <c r="C1372" s="3" t="s">
        <v>1094</v>
      </c>
      <c r="D1372" s="4" t="s">
        <v>3691</v>
      </c>
      <c r="E1372" s="7"/>
      <c r="F1372" s="8">
        <f>VLOOKUP(D1372,'Parâmetro - Portes e Uco'!$A$8:$C$49,3,0)</f>
        <v>721.04432400000007</v>
      </c>
      <c r="G1372" s="36">
        <v>4</v>
      </c>
      <c r="H1372" s="8">
        <f>VLOOKUP(G1372,'Parâmetro - Portes e Uco'!$B$14:$E$41,4,0)</f>
        <v>442.14720000000005</v>
      </c>
      <c r="I1372" s="9"/>
      <c r="J1372" s="16">
        <v>0</v>
      </c>
      <c r="K1372" s="16"/>
      <c r="L1372" s="17"/>
      <c r="M1372" s="2"/>
      <c r="N1372" s="8"/>
      <c r="O1372" s="15">
        <v>2</v>
      </c>
      <c r="P1372" s="8">
        <f>(F1372*30%)+(F1372*20%)</f>
        <v>360.52216200000004</v>
      </c>
      <c r="Q1372" s="41">
        <f t="shared" si="79"/>
        <v>1523.7136860000001</v>
      </c>
    </row>
    <row r="1373" spans="1:17" ht="22.5">
      <c r="A1373" s="1" t="s">
        <v>4760</v>
      </c>
      <c r="B1373" s="1">
        <v>30727146</v>
      </c>
      <c r="C1373" s="3" t="s">
        <v>1095</v>
      </c>
      <c r="D1373" s="4" t="s">
        <v>3671</v>
      </c>
      <c r="E1373" s="7"/>
      <c r="F1373" s="8">
        <f>VLOOKUP(D1373,'Parâmetro - Portes e Uco'!$A$8:$C$49,3,0)</f>
        <v>114.67910999999999</v>
      </c>
      <c r="G1373" s="36">
        <v>3</v>
      </c>
      <c r="H1373" s="8">
        <f>VLOOKUP(G1373,'Parâmetro - Portes e Uco'!$B$14:$E$41,4,0)</f>
        <v>299.05779999999999</v>
      </c>
      <c r="I1373" s="9"/>
      <c r="J1373" s="16">
        <v>0</v>
      </c>
      <c r="K1373" s="16"/>
      <c r="L1373" s="17"/>
      <c r="M1373" s="2"/>
      <c r="N1373" s="8"/>
      <c r="O1373" s="15">
        <v>1</v>
      </c>
      <c r="P1373" s="8">
        <f>F1373*30%</f>
        <v>34.403732999999995</v>
      </c>
      <c r="Q1373" s="41">
        <f t="shared" si="79"/>
        <v>448.14064299999995</v>
      </c>
    </row>
    <row r="1374" spans="1:17">
      <c r="A1374" s="1" t="s">
        <v>4760</v>
      </c>
      <c r="B1374" s="1">
        <v>30727154</v>
      </c>
      <c r="C1374" s="3" t="s">
        <v>1096</v>
      </c>
      <c r="D1374" s="4" t="s">
        <v>3689</v>
      </c>
      <c r="E1374" s="7"/>
      <c r="F1374" s="8">
        <f>VLOOKUP(D1374,'Parâmetro - Portes e Uco'!$A$8:$C$49,3,0)</f>
        <v>332.147088</v>
      </c>
      <c r="G1374" s="36">
        <v>2</v>
      </c>
      <c r="H1374" s="8">
        <f>VLOOKUP(G1374,'Parâmetro - Portes e Uco'!$B$14:$E$41,4,0)</f>
        <v>203.1808</v>
      </c>
      <c r="I1374" s="9"/>
      <c r="J1374" s="16">
        <v>0</v>
      </c>
      <c r="K1374" s="16"/>
      <c r="L1374" s="17"/>
      <c r="M1374" s="2"/>
      <c r="N1374" s="8"/>
      <c r="O1374" s="15">
        <v>1</v>
      </c>
      <c r="P1374" s="8">
        <f>F1374*30%</f>
        <v>99.64412639999999</v>
      </c>
      <c r="Q1374" s="41">
        <f t="shared" si="79"/>
        <v>634.97201440000003</v>
      </c>
    </row>
    <row r="1375" spans="1:17">
      <c r="A1375" s="1" t="s">
        <v>4760</v>
      </c>
      <c r="B1375" s="1">
        <v>30727162</v>
      </c>
      <c r="C1375" s="3" t="s">
        <v>1097</v>
      </c>
      <c r="D1375" s="4" t="s">
        <v>3691</v>
      </c>
      <c r="E1375" s="7"/>
      <c r="F1375" s="8">
        <f>VLOOKUP(D1375,'Parâmetro - Portes e Uco'!$A$8:$C$49,3,0)</f>
        <v>721.04432400000007</v>
      </c>
      <c r="G1375" s="36">
        <v>3</v>
      </c>
      <c r="H1375" s="8">
        <f>VLOOKUP(G1375,'Parâmetro - Portes e Uco'!$B$14:$E$41,4,0)</f>
        <v>299.05779999999999</v>
      </c>
      <c r="I1375" s="9"/>
      <c r="J1375" s="16">
        <v>0</v>
      </c>
      <c r="K1375" s="16"/>
      <c r="L1375" s="17"/>
      <c r="M1375" s="2"/>
      <c r="N1375" s="8"/>
      <c r="O1375" s="15">
        <v>2</v>
      </c>
      <c r="P1375" s="8">
        <f>(F1375*30%)+(F1375*20%)</f>
        <v>360.52216200000004</v>
      </c>
      <c r="Q1375" s="41">
        <f t="shared" si="79"/>
        <v>1380.624286</v>
      </c>
    </row>
    <row r="1376" spans="1:17">
      <c r="A1376" s="1" t="s">
        <v>4760</v>
      </c>
      <c r="B1376" s="1">
        <v>30727170</v>
      </c>
      <c r="C1376" s="3" t="s">
        <v>1098</v>
      </c>
      <c r="D1376" s="4" t="s">
        <v>3687</v>
      </c>
      <c r="E1376" s="7"/>
      <c r="F1376" s="8">
        <f>VLOOKUP(D1376,'Parâmetro - Portes e Uco'!$A$8:$C$49,3,0)</f>
        <v>678.47707200000002</v>
      </c>
      <c r="G1376" s="36">
        <v>4</v>
      </c>
      <c r="H1376" s="8">
        <f>VLOOKUP(G1376,'Parâmetro - Portes e Uco'!$B$14:$E$41,4,0)</f>
        <v>442.14720000000005</v>
      </c>
      <c r="I1376" s="9"/>
      <c r="J1376" s="16">
        <v>0</v>
      </c>
      <c r="K1376" s="16"/>
      <c r="L1376" s="17"/>
      <c r="M1376" s="2"/>
      <c r="N1376" s="8"/>
      <c r="O1376" s="15">
        <v>2</v>
      </c>
      <c r="P1376" s="8">
        <f>(F1376*30%)+(F1376*20%)</f>
        <v>339.23853600000001</v>
      </c>
      <c r="Q1376" s="41">
        <f t="shared" si="79"/>
        <v>1459.8628080000001</v>
      </c>
    </row>
    <row r="1377" spans="1:17" ht="22.5">
      <c r="A1377" s="1" t="s">
        <v>4760</v>
      </c>
      <c r="B1377" s="1">
        <v>30727189</v>
      </c>
      <c r="C1377" s="3" t="s">
        <v>1099</v>
      </c>
      <c r="D1377" s="4" t="s">
        <v>3689</v>
      </c>
      <c r="E1377" s="7"/>
      <c r="F1377" s="8">
        <f>VLOOKUP(D1377,'Parâmetro - Portes e Uco'!$A$8:$C$49,3,0)</f>
        <v>332.147088</v>
      </c>
      <c r="G1377" s="36">
        <v>4</v>
      </c>
      <c r="H1377" s="8">
        <f>VLOOKUP(G1377,'Parâmetro - Portes e Uco'!$B$14:$E$41,4,0)</f>
        <v>442.14720000000005</v>
      </c>
      <c r="I1377" s="9"/>
      <c r="J1377" s="16">
        <v>0</v>
      </c>
      <c r="K1377" s="16"/>
      <c r="L1377" s="17"/>
      <c r="M1377" s="2"/>
      <c r="N1377" s="8"/>
      <c r="O1377" s="15">
        <v>2</v>
      </c>
      <c r="P1377" s="8">
        <f>(F1377*30%)+(F1377*20%)</f>
        <v>166.073544</v>
      </c>
      <c r="Q1377" s="41">
        <f t="shared" si="79"/>
        <v>940.36783200000002</v>
      </c>
    </row>
    <row r="1378" spans="1:17">
      <c r="A1378" s="3"/>
      <c r="B1378" s="135">
        <v>30728002</v>
      </c>
      <c r="C1378" s="263" t="s">
        <v>3831</v>
      </c>
      <c r="D1378" s="264"/>
      <c r="E1378" s="264"/>
      <c r="F1378" s="264"/>
      <c r="G1378" s="264"/>
      <c r="H1378" s="264"/>
      <c r="I1378" s="264"/>
      <c r="J1378" s="264"/>
      <c r="K1378" s="264"/>
      <c r="L1378" s="264"/>
      <c r="M1378" s="266"/>
      <c r="N1378" s="264"/>
      <c r="O1378" s="264"/>
      <c r="P1378" s="264"/>
      <c r="Q1378" s="265"/>
    </row>
    <row r="1379" spans="1:17">
      <c r="A1379" s="1" t="s">
        <v>4760</v>
      </c>
      <c r="B1379" s="1">
        <v>30728010</v>
      </c>
      <c r="C1379" s="3" t="s">
        <v>1100</v>
      </c>
      <c r="D1379" s="4" t="s">
        <v>3685</v>
      </c>
      <c r="E1379" s="7"/>
      <c r="F1379" s="8">
        <f>VLOOKUP(D1379,'Parâmetro - Portes e Uco'!$A$8:$C$49,3,0)</f>
        <v>564.99534000000006</v>
      </c>
      <c r="G1379" s="36">
        <v>3</v>
      </c>
      <c r="H1379" s="8">
        <f>VLOOKUP(G1379,'Parâmetro - Portes e Uco'!$B$14:$E$41,4,0)</f>
        <v>299.05779999999999</v>
      </c>
      <c r="I1379" s="9"/>
      <c r="J1379" s="16">
        <v>0</v>
      </c>
      <c r="K1379" s="16"/>
      <c r="L1379" s="17"/>
      <c r="M1379" s="2"/>
      <c r="N1379" s="8"/>
      <c r="O1379" s="15">
        <v>1</v>
      </c>
      <c r="P1379" s="8">
        <f>F1379*30%</f>
        <v>169.49860200000001</v>
      </c>
      <c r="Q1379" s="41">
        <f t="shared" ref="Q1379:Q1395" si="80">F1379+H1379+K1379+N1379+P1379</f>
        <v>1033.5517420000001</v>
      </c>
    </row>
    <row r="1380" spans="1:17">
      <c r="A1380" s="1" t="s">
        <v>4760</v>
      </c>
      <c r="B1380" s="1">
        <v>30728029</v>
      </c>
      <c r="C1380" s="3" t="s">
        <v>1101</v>
      </c>
      <c r="D1380" s="4" t="s">
        <v>3689</v>
      </c>
      <c r="E1380" s="7"/>
      <c r="F1380" s="8">
        <f>VLOOKUP(D1380,'Parâmetro - Portes e Uco'!$A$8:$C$49,3,0)</f>
        <v>332.147088</v>
      </c>
      <c r="G1380" s="36">
        <v>2</v>
      </c>
      <c r="H1380" s="8">
        <f>VLOOKUP(G1380,'Parâmetro - Portes e Uco'!$B$14:$E$41,4,0)</f>
        <v>203.1808</v>
      </c>
      <c r="I1380" s="9"/>
      <c r="J1380" s="16">
        <v>0</v>
      </c>
      <c r="K1380" s="16"/>
      <c r="L1380" s="17"/>
      <c r="M1380" s="2"/>
      <c r="N1380" s="8"/>
      <c r="O1380" s="15">
        <v>1</v>
      </c>
      <c r="P1380" s="8">
        <f>F1380*30%</f>
        <v>99.64412639999999</v>
      </c>
      <c r="Q1380" s="41">
        <f t="shared" si="80"/>
        <v>634.97201440000003</v>
      </c>
    </row>
    <row r="1381" spans="1:17" ht="22.5">
      <c r="A1381" s="1" t="s">
        <v>4760</v>
      </c>
      <c r="B1381" s="1">
        <v>30728037</v>
      </c>
      <c r="C1381" s="3" t="s">
        <v>1102</v>
      </c>
      <c r="D1381" s="4" t="s">
        <v>3687</v>
      </c>
      <c r="E1381" s="7"/>
      <c r="F1381" s="8">
        <f>VLOOKUP(D1381,'Parâmetro - Portes e Uco'!$A$8:$C$49,3,0)</f>
        <v>678.47707200000002</v>
      </c>
      <c r="G1381" s="36">
        <v>4</v>
      </c>
      <c r="H1381" s="8">
        <f>VLOOKUP(G1381,'Parâmetro - Portes e Uco'!$B$14:$E$41,4,0)</f>
        <v>442.14720000000005</v>
      </c>
      <c r="I1381" s="9"/>
      <c r="J1381" s="16">
        <v>0</v>
      </c>
      <c r="K1381" s="16"/>
      <c r="L1381" s="17"/>
      <c r="M1381" s="2"/>
      <c r="N1381" s="8"/>
      <c r="O1381" s="15">
        <v>2</v>
      </c>
      <c r="P1381" s="8">
        <f>(F1381*30%)+(F1381*20%)</f>
        <v>339.23853600000001</v>
      </c>
      <c r="Q1381" s="41">
        <f t="shared" si="80"/>
        <v>1459.8628080000001</v>
      </c>
    </row>
    <row r="1382" spans="1:17">
      <c r="A1382" s="1" t="s">
        <v>4760</v>
      </c>
      <c r="B1382" s="1">
        <v>30728045</v>
      </c>
      <c r="C1382" s="3" t="s">
        <v>1103</v>
      </c>
      <c r="D1382" s="4" t="s">
        <v>3687</v>
      </c>
      <c r="E1382" s="7"/>
      <c r="F1382" s="8">
        <f>VLOOKUP(D1382,'Parâmetro - Portes e Uco'!$A$8:$C$49,3,0)</f>
        <v>678.47707200000002</v>
      </c>
      <c r="G1382" s="36">
        <v>3</v>
      </c>
      <c r="H1382" s="8">
        <f>VLOOKUP(G1382,'Parâmetro - Portes e Uco'!$B$14:$E$41,4,0)</f>
        <v>299.05779999999999</v>
      </c>
      <c r="I1382" s="9"/>
      <c r="J1382" s="16">
        <v>0</v>
      </c>
      <c r="K1382" s="16"/>
      <c r="L1382" s="17"/>
      <c r="M1382" s="2"/>
      <c r="N1382" s="8"/>
      <c r="O1382" s="15">
        <v>1</v>
      </c>
      <c r="P1382" s="8">
        <f>F1382*30%</f>
        <v>203.54312160000001</v>
      </c>
      <c r="Q1382" s="41">
        <f t="shared" si="80"/>
        <v>1181.0779935999999</v>
      </c>
    </row>
    <row r="1383" spans="1:17" ht="22.5">
      <c r="A1383" s="1" t="s">
        <v>4760</v>
      </c>
      <c r="B1383" s="1">
        <v>30728053</v>
      </c>
      <c r="C1383" s="3" t="s">
        <v>1104</v>
      </c>
      <c r="D1383" s="4" t="s">
        <v>3690</v>
      </c>
      <c r="E1383" s="7"/>
      <c r="F1383" s="8">
        <f>VLOOKUP(D1383,'Parâmetro - Portes e Uco'!$A$8:$C$49,3,0)</f>
        <v>788.42236200000002</v>
      </c>
      <c r="G1383" s="36">
        <v>5</v>
      </c>
      <c r="H1383" s="8">
        <f>VLOOKUP(G1383,'Parâmetro - Portes e Uco'!$B$14:$E$41,4,0)</f>
        <v>683.93320000000006</v>
      </c>
      <c r="I1383" s="9"/>
      <c r="J1383" s="16">
        <v>0</v>
      </c>
      <c r="K1383" s="16"/>
      <c r="L1383" s="17"/>
      <c r="M1383" s="2"/>
      <c r="N1383" s="8"/>
      <c r="O1383" s="15">
        <v>2</v>
      </c>
      <c r="P1383" s="8">
        <f>(F1383*30%)+(F1383*20%)</f>
        <v>394.21118100000001</v>
      </c>
      <c r="Q1383" s="41">
        <f t="shared" si="80"/>
        <v>1866.5667430000003</v>
      </c>
    </row>
    <row r="1384" spans="1:17">
      <c r="A1384" s="1" t="s">
        <v>4760</v>
      </c>
      <c r="B1384" s="1">
        <v>30728061</v>
      </c>
      <c r="C1384" s="3" t="s">
        <v>1105</v>
      </c>
      <c r="D1384" s="4" t="s">
        <v>3695</v>
      </c>
      <c r="E1384" s="7"/>
      <c r="F1384" s="8">
        <f>VLOOKUP(D1384,'Parâmetro - Portes e Uco'!$A$8:$C$49,3,0)</f>
        <v>609.92950200000007</v>
      </c>
      <c r="G1384" s="36">
        <v>3</v>
      </c>
      <c r="H1384" s="8">
        <f>VLOOKUP(G1384,'Parâmetro - Portes e Uco'!$B$14:$E$41,4,0)</f>
        <v>299.05779999999999</v>
      </c>
      <c r="I1384" s="9"/>
      <c r="J1384" s="16">
        <v>0</v>
      </c>
      <c r="K1384" s="16"/>
      <c r="L1384" s="17"/>
      <c r="M1384" s="2"/>
      <c r="N1384" s="8"/>
      <c r="O1384" s="15">
        <v>1</v>
      </c>
      <c r="P1384" s="8">
        <f>F1384*30%</f>
        <v>182.97885060000002</v>
      </c>
      <c r="Q1384" s="41">
        <f t="shared" si="80"/>
        <v>1091.9661526</v>
      </c>
    </row>
    <row r="1385" spans="1:17">
      <c r="A1385" s="1" t="s">
        <v>4760</v>
      </c>
      <c r="B1385" s="1">
        <v>30728070</v>
      </c>
      <c r="C1385" s="3" t="s">
        <v>1106</v>
      </c>
      <c r="D1385" s="4" t="s">
        <v>3703</v>
      </c>
      <c r="E1385" s="7"/>
      <c r="F1385" s="8">
        <f>VLOOKUP(D1385,'Parâmetro - Portes e Uco'!$A$8:$C$49,3,0)</f>
        <v>399.525126</v>
      </c>
      <c r="G1385" s="36">
        <v>2</v>
      </c>
      <c r="H1385" s="8">
        <f>VLOOKUP(G1385,'Parâmetro - Portes e Uco'!$B$14:$E$41,4,0)</f>
        <v>203.1808</v>
      </c>
      <c r="I1385" s="9"/>
      <c r="J1385" s="16">
        <v>0</v>
      </c>
      <c r="K1385" s="16"/>
      <c r="L1385" s="17"/>
      <c r="M1385" s="2"/>
      <c r="N1385" s="8"/>
      <c r="O1385" s="15">
        <v>1</v>
      </c>
      <c r="P1385" s="8">
        <f>F1385*30%</f>
        <v>119.85753779999999</v>
      </c>
      <c r="Q1385" s="41">
        <f t="shared" si="80"/>
        <v>722.56346379999991</v>
      </c>
    </row>
    <row r="1386" spans="1:17">
      <c r="A1386" s="1" t="s">
        <v>4760</v>
      </c>
      <c r="B1386" s="1">
        <v>30728088</v>
      </c>
      <c r="C1386" s="3" t="s">
        <v>1107</v>
      </c>
      <c r="D1386" s="4" t="s">
        <v>3673</v>
      </c>
      <c r="E1386" s="7"/>
      <c r="F1386" s="8">
        <f>VLOOKUP(D1386,'Parâmetro - Portes e Uco'!$A$8:$C$49,3,0)</f>
        <v>167.84640600000003</v>
      </c>
      <c r="G1386" s="36">
        <v>1</v>
      </c>
      <c r="H1386" s="8">
        <f>VLOOKUP(G1386,'Parâmetro - Portes e Uco'!$B$14:$E$41,4,0)</f>
        <v>138.81760000000003</v>
      </c>
      <c r="I1386" s="9"/>
      <c r="J1386" s="16">
        <v>0</v>
      </c>
      <c r="K1386" s="16"/>
      <c r="L1386" s="17"/>
      <c r="M1386" s="2"/>
      <c r="N1386" s="8"/>
      <c r="O1386" s="15">
        <v>1</v>
      </c>
      <c r="P1386" s="8">
        <f>F1386*30%</f>
        <v>50.353921800000009</v>
      </c>
      <c r="Q1386" s="41">
        <f t="shared" si="80"/>
        <v>357.01792780000011</v>
      </c>
    </row>
    <row r="1387" spans="1:17">
      <c r="A1387" s="1" t="s">
        <v>4760</v>
      </c>
      <c r="B1387" s="1">
        <v>30728096</v>
      </c>
      <c r="C1387" s="3" t="s">
        <v>1108</v>
      </c>
      <c r="D1387" s="4" t="s">
        <v>3672</v>
      </c>
      <c r="E1387" s="7"/>
      <c r="F1387" s="8">
        <f>VLOOKUP(D1387,'Parâmetro - Portes e Uco'!$A$8:$C$49,3,0)</f>
        <v>53.798472000000004</v>
      </c>
      <c r="G1387" s="36"/>
      <c r="H1387" s="15"/>
      <c r="I1387" s="9"/>
      <c r="J1387" s="16">
        <v>0</v>
      </c>
      <c r="K1387" s="16"/>
      <c r="L1387" s="17"/>
      <c r="M1387" s="2"/>
      <c r="N1387" s="8"/>
      <c r="O1387" s="15">
        <v>0</v>
      </c>
      <c r="P1387" s="15"/>
      <c r="Q1387" s="41">
        <f t="shared" si="80"/>
        <v>53.798472000000004</v>
      </c>
    </row>
    <row r="1388" spans="1:17" ht="22.5">
      <c r="A1388" s="1" t="s">
        <v>4760</v>
      </c>
      <c r="B1388" s="1">
        <v>30728100</v>
      </c>
      <c r="C1388" s="3" t="s">
        <v>873</v>
      </c>
      <c r="D1388" s="4" t="s">
        <v>3686</v>
      </c>
      <c r="E1388" s="7"/>
      <c r="F1388" s="8">
        <f>VLOOKUP(D1388,'Parâmetro - Portes e Uco'!$A$8:$C$49,3,0)</f>
        <v>639.47410800000011</v>
      </c>
      <c r="G1388" s="36">
        <v>4</v>
      </c>
      <c r="H1388" s="8">
        <f>VLOOKUP(G1388,'Parâmetro - Portes e Uco'!$B$14:$E$41,4,0)</f>
        <v>442.14720000000005</v>
      </c>
      <c r="I1388" s="9"/>
      <c r="J1388" s="16">
        <v>0</v>
      </c>
      <c r="K1388" s="16"/>
      <c r="L1388" s="17"/>
      <c r="M1388" s="2"/>
      <c r="N1388" s="8"/>
      <c r="O1388" s="15">
        <v>2</v>
      </c>
      <c r="P1388" s="8">
        <f>(F1388*30%)+(F1388*20%)</f>
        <v>319.73705400000006</v>
      </c>
      <c r="Q1388" s="41">
        <f t="shared" si="80"/>
        <v>1401.3583620000004</v>
      </c>
    </row>
    <row r="1389" spans="1:17" ht="22.5">
      <c r="A1389" s="1" t="s">
        <v>4760</v>
      </c>
      <c r="B1389" s="1">
        <v>30728118</v>
      </c>
      <c r="C1389" s="3" t="s">
        <v>1109</v>
      </c>
      <c r="D1389" s="4" t="s">
        <v>3671</v>
      </c>
      <c r="E1389" s="7"/>
      <c r="F1389" s="8">
        <f>VLOOKUP(D1389,'Parâmetro - Portes e Uco'!$A$8:$C$49,3,0)</f>
        <v>114.67910999999999</v>
      </c>
      <c r="G1389" s="36">
        <v>1</v>
      </c>
      <c r="H1389" s="8">
        <f>VLOOKUP(G1389,'Parâmetro - Portes e Uco'!$B$14:$E$41,4,0)</f>
        <v>138.81760000000003</v>
      </c>
      <c r="I1389" s="9"/>
      <c r="J1389" s="16">
        <v>0</v>
      </c>
      <c r="K1389" s="16"/>
      <c r="L1389" s="17"/>
      <c r="M1389" s="2"/>
      <c r="N1389" s="8"/>
      <c r="O1389" s="15">
        <v>1</v>
      </c>
      <c r="P1389" s="8">
        <f>F1389*30%</f>
        <v>34.403732999999995</v>
      </c>
      <c r="Q1389" s="41">
        <f t="shared" si="80"/>
        <v>287.900443</v>
      </c>
    </row>
    <row r="1390" spans="1:17" ht="22.5">
      <c r="A1390" s="1" t="s">
        <v>4760</v>
      </c>
      <c r="B1390" s="1">
        <v>30728126</v>
      </c>
      <c r="C1390" s="3" t="s">
        <v>1110</v>
      </c>
      <c r="D1390" s="4" t="s">
        <v>3687</v>
      </c>
      <c r="E1390" s="7"/>
      <c r="F1390" s="8">
        <f>VLOOKUP(D1390,'Parâmetro - Portes e Uco'!$A$8:$C$49,3,0)</f>
        <v>678.47707200000002</v>
      </c>
      <c r="G1390" s="36">
        <v>3</v>
      </c>
      <c r="H1390" s="8">
        <f>VLOOKUP(G1390,'Parâmetro - Portes e Uco'!$B$14:$E$41,4,0)</f>
        <v>299.05779999999999</v>
      </c>
      <c r="I1390" s="9"/>
      <c r="J1390" s="16">
        <v>0</v>
      </c>
      <c r="K1390" s="16"/>
      <c r="L1390" s="17"/>
      <c r="M1390" s="2"/>
      <c r="N1390" s="8"/>
      <c r="O1390" s="15">
        <v>2</v>
      </c>
      <c r="P1390" s="8">
        <f>(F1390*30%)+(F1390*20%)</f>
        <v>339.23853600000001</v>
      </c>
      <c r="Q1390" s="41">
        <f t="shared" si="80"/>
        <v>1316.773408</v>
      </c>
    </row>
    <row r="1391" spans="1:17" ht="22.5">
      <c r="A1391" s="1" t="s">
        <v>4760</v>
      </c>
      <c r="B1391" s="1">
        <v>30728134</v>
      </c>
      <c r="C1391" s="3" t="s">
        <v>1112</v>
      </c>
      <c r="D1391" s="4" t="s">
        <v>3671</v>
      </c>
      <c r="E1391" s="7"/>
      <c r="F1391" s="8">
        <f>VLOOKUP(D1391,'Parâmetro - Portes e Uco'!$A$8:$C$49,3,0)</f>
        <v>114.67910999999999</v>
      </c>
      <c r="G1391" s="36">
        <v>1</v>
      </c>
      <c r="H1391" s="8">
        <f>VLOOKUP(G1391,'Parâmetro - Portes e Uco'!$B$14:$E$41,4,0)</f>
        <v>138.81760000000003</v>
      </c>
      <c r="I1391" s="9"/>
      <c r="J1391" s="16">
        <v>0</v>
      </c>
      <c r="K1391" s="16"/>
      <c r="L1391" s="17"/>
      <c r="M1391" s="2"/>
      <c r="N1391" s="8"/>
      <c r="O1391" s="15">
        <v>1</v>
      </c>
      <c r="P1391" s="8">
        <f>F1391*30%</f>
        <v>34.403732999999995</v>
      </c>
      <c r="Q1391" s="41">
        <f t="shared" si="80"/>
        <v>287.900443</v>
      </c>
    </row>
    <row r="1392" spans="1:17" ht="22.5">
      <c r="A1392" s="1" t="s">
        <v>4760</v>
      </c>
      <c r="B1392" s="1">
        <v>30728142</v>
      </c>
      <c r="C1392" s="3" t="s">
        <v>1111</v>
      </c>
      <c r="D1392" s="4" t="s">
        <v>3687</v>
      </c>
      <c r="E1392" s="7"/>
      <c r="F1392" s="8">
        <f>VLOOKUP(D1392,'Parâmetro - Portes e Uco'!$A$8:$C$49,3,0)</f>
        <v>678.47707200000002</v>
      </c>
      <c r="G1392" s="36">
        <v>3</v>
      </c>
      <c r="H1392" s="8">
        <f>VLOOKUP(G1392,'Parâmetro - Portes e Uco'!$B$14:$E$41,4,0)</f>
        <v>299.05779999999999</v>
      </c>
      <c r="I1392" s="9"/>
      <c r="J1392" s="16">
        <v>0</v>
      </c>
      <c r="K1392" s="16"/>
      <c r="L1392" s="17"/>
      <c r="M1392" s="2"/>
      <c r="N1392" s="8"/>
      <c r="O1392" s="15">
        <v>1</v>
      </c>
      <c r="P1392" s="8">
        <f>F1392*30%</f>
        <v>203.54312160000001</v>
      </c>
      <c r="Q1392" s="41">
        <f t="shared" si="80"/>
        <v>1181.0779935999999</v>
      </c>
    </row>
    <row r="1393" spans="1:17" ht="22.5">
      <c r="A1393" s="1" t="s">
        <v>4760</v>
      </c>
      <c r="B1393" s="1">
        <v>30728150</v>
      </c>
      <c r="C1393" s="3" t="s">
        <v>1113</v>
      </c>
      <c r="D1393" s="4" t="s">
        <v>3685</v>
      </c>
      <c r="E1393" s="7"/>
      <c r="F1393" s="8">
        <f>VLOOKUP(D1393,'Parâmetro - Portes e Uco'!$A$8:$C$49,3,0)</f>
        <v>564.99534000000006</v>
      </c>
      <c r="G1393" s="36">
        <v>3</v>
      </c>
      <c r="H1393" s="8">
        <f>VLOOKUP(G1393,'Parâmetro - Portes e Uco'!$B$14:$E$41,4,0)</f>
        <v>299.05779999999999</v>
      </c>
      <c r="I1393" s="9"/>
      <c r="J1393" s="16">
        <v>0</v>
      </c>
      <c r="K1393" s="16"/>
      <c r="L1393" s="17"/>
      <c r="M1393" s="2"/>
      <c r="N1393" s="8"/>
      <c r="O1393" s="15">
        <v>1</v>
      </c>
      <c r="P1393" s="8">
        <f>F1393*30%</f>
        <v>169.49860200000001</v>
      </c>
      <c r="Q1393" s="41">
        <f t="shared" si="80"/>
        <v>1033.5517420000001</v>
      </c>
    </row>
    <row r="1394" spans="1:17">
      <c r="A1394" s="1" t="s">
        <v>4760</v>
      </c>
      <c r="B1394" s="1">
        <v>30728169</v>
      </c>
      <c r="C1394" s="3" t="s">
        <v>1114</v>
      </c>
      <c r="D1394" s="4" t="s">
        <v>3702</v>
      </c>
      <c r="E1394" s="7"/>
      <c r="F1394" s="8">
        <f>VLOOKUP(D1394,'Parâmetro - Portes e Uco'!$A$8:$C$49,3,0)</f>
        <v>477.54033600000002</v>
      </c>
      <c r="G1394" s="36">
        <v>3</v>
      </c>
      <c r="H1394" s="8">
        <f>VLOOKUP(G1394,'Parâmetro - Portes e Uco'!$B$14:$E$41,4,0)</f>
        <v>299.05779999999999</v>
      </c>
      <c r="I1394" s="9"/>
      <c r="J1394" s="16">
        <v>0</v>
      </c>
      <c r="K1394" s="16"/>
      <c r="L1394" s="17"/>
      <c r="M1394" s="2"/>
      <c r="N1394" s="8"/>
      <c r="O1394" s="15">
        <v>1</v>
      </c>
      <c r="P1394" s="8">
        <f>F1394*30%</f>
        <v>143.26210080000001</v>
      </c>
      <c r="Q1394" s="41">
        <f t="shared" si="80"/>
        <v>919.86023680000005</v>
      </c>
    </row>
    <row r="1395" spans="1:17">
      <c r="A1395" s="1" t="s">
        <v>4760</v>
      </c>
      <c r="B1395" s="1">
        <v>30728177</v>
      </c>
      <c r="C1395" s="3" t="s">
        <v>1115</v>
      </c>
      <c r="D1395" s="4" t="s">
        <v>3686</v>
      </c>
      <c r="E1395" s="7"/>
      <c r="F1395" s="8">
        <f>VLOOKUP(D1395,'Parâmetro - Portes e Uco'!$A$8:$C$49,3,0)</f>
        <v>639.47410800000011</v>
      </c>
      <c r="G1395" s="36">
        <v>3</v>
      </c>
      <c r="H1395" s="8">
        <f>VLOOKUP(G1395,'Parâmetro - Portes e Uco'!$B$14:$E$41,4,0)</f>
        <v>299.05779999999999</v>
      </c>
      <c r="I1395" s="9"/>
      <c r="J1395" s="16">
        <v>0</v>
      </c>
      <c r="K1395" s="16"/>
      <c r="L1395" s="17"/>
      <c r="M1395" s="2"/>
      <c r="N1395" s="8"/>
      <c r="O1395" s="15">
        <v>2</v>
      </c>
      <c r="P1395" s="8">
        <f>(F1395*30%)+(F1395*20%)</f>
        <v>319.73705400000006</v>
      </c>
      <c r="Q1395" s="41">
        <f t="shared" si="80"/>
        <v>1258.2689620000001</v>
      </c>
    </row>
    <row r="1396" spans="1:17">
      <c r="A1396" s="3"/>
      <c r="B1396" s="135">
        <v>30729009</v>
      </c>
      <c r="C1396" s="263" t="s">
        <v>3832</v>
      </c>
      <c r="D1396" s="264"/>
      <c r="E1396" s="264"/>
      <c r="F1396" s="264"/>
      <c r="G1396" s="264"/>
      <c r="H1396" s="264"/>
      <c r="I1396" s="264"/>
      <c r="J1396" s="264"/>
      <c r="K1396" s="264"/>
      <c r="L1396" s="264"/>
      <c r="M1396" s="266"/>
      <c r="N1396" s="264"/>
      <c r="O1396" s="264"/>
      <c r="P1396" s="264"/>
      <c r="Q1396" s="265"/>
    </row>
    <row r="1397" spans="1:17">
      <c r="A1397" s="1" t="s">
        <v>4760</v>
      </c>
      <c r="B1397" s="1">
        <v>30729017</v>
      </c>
      <c r="C1397" s="3" t="s">
        <v>1116</v>
      </c>
      <c r="D1397" s="4" t="s">
        <v>3685</v>
      </c>
      <c r="E1397" s="7"/>
      <c r="F1397" s="8">
        <f>VLOOKUP(D1397,'Parâmetro - Portes e Uco'!$A$8:$C$49,3,0)</f>
        <v>564.99534000000006</v>
      </c>
      <c r="G1397" s="36">
        <v>3</v>
      </c>
      <c r="H1397" s="8">
        <f>VLOOKUP(G1397,'Parâmetro - Portes e Uco'!$B$14:$E$41,4,0)</f>
        <v>299.05779999999999</v>
      </c>
      <c r="I1397" s="9"/>
      <c r="J1397" s="16">
        <v>0</v>
      </c>
      <c r="K1397" s="16"/>
      <c r="L1397" s="17"/>
      <c r="M1397" s="2"/>
      <c r="N1397" s="8"/>
      <c r="O1397" s="15">
        <v>1</v>
      </c>
      <c r="P1397" s="8">
        <f t="shared" ref="P1397:P1403" si="81">F1397*30%</f>
        <v>169.49860200000001</v>
      </c>
      <c r="Q1397" s="41">
        <f t="shared" ref="Q1397:Q1429" si="82">F1397+H1397+K1397+N1397+P1397</f>
        <v>1033.5517420000001</v>
      </c>
    </row>
    <row r="1398" spans="1:17" ht="22.5">
      <c r="A1398" s="1" t="s">
        <v>4760</v>
      </c>
      <c r="B1398" s="1">
        <v>30729025</v>
      </c>
      <c r="C1398" s="3" t="s">
        <v>1117</v>
      </c>
      <c r="D1398" s="4" t="s">
        <v>3675</v>
      </c>
      <c r="E1398" s="7"/>
      <c r="F1398" s="8">
        <f>VLOOKUP(D1398,'Parâmetro - Portes e Uco'!$A$8:$C$49,3,0)</f>
        <v>247.04971200000003</v>
      </c>
      <c r="G1398" s="36">
        <v>1</v>
      </c>
      <c r="H1398" s="8">
        <f>VLOOKUP(G1398,'Parâmetro - Portes e Uco'!$B$14:$E$41,4,0)</f>
        <v>138.81760000000003</v>
      </c>
      <c r="I1398" s="9"/>
      <c r="J1398" s="16">
        <v>0</v>
      </c>
      <c r="K1398" s="16"/>
      <c r="L1398" s="17"/>
      <c r="M1398" s="2"/>
      <c r="N1398" s="8"/>
      <c r="O1398" s="15">
        <v>1</v>
      </c>
      <c r="P1398" s="8">
        <f t="shared" si="81"/>
        <v>74.114913600000008</v>
      </c>
      <c r="Q1398" s="41">
        <f t="shared" si="82"/>
        <v>459.98222560000011</v>
      </c>
    </row>
    <row r="1399" spans="1:17" ht="22.5">
      <c r="A1399" s="1" t="s">
        <v>4760</v>
      </c>
      <c r="B1399" s="1">
        <v>30729033</v>
      </c>
      <c r="C1399" s="3" t="s">
        <v>1118</v>
      </c>
      <c r="D1399" s="4" t="s">
        <v>3673</v>
      </c>
      <c r="E1399" s="7"/>
      <c r="F1399" s="8">
        <f>VLOOKUP(D1399,'Parâmetro - Portes e Uco'!$A$8:$C$49,3,0)</f>
        <v>167.84640600000003</v>
      </c>
      <c r="G1399" s="36">
        <v>2</v>
      </c>
      <c r="H1399" s="8">
        <f>VLOOKUP(G1399,'Parâmetro - Portes e Uco'!$B$14:$E$41,4,0)</f>
        <v>203.1808</v>
      </c>
      <c r="I1399" s="9"/>
      <c r="J1399" s="16">
        <v>0</v>
      </c>
      <c r="K1399" s="16"/>
      <c r="L1399" s="17"/>
      <c r="M1399" s="2"/>
      <c r="N1399" s="8"/>
      <c r="O1399" s="15">
        <v>1</v>
      </c>
      <c r="P1399" s="8">
        <f t="shared" si="81"/>
        <v>50.353921800000009</v>
      </c>
      <c r="Q1399" s="41">
        <f t="shared" si="82"/>
        <v>421.38112780000006</v>
      </c>
    </row>
    <row r="1400" spans="1:17" ht="22.5">
      <c r="A1400" s="1" t="s">
        <v>4760</v>
      </c>
      <c r="B1400" s="1">
        <v>30729041</v>
      </c>
      <c r="C1400" s="3" t="s">
        <v>1119</v>
      </c>
      <c r="D1400" s="4" t="s">
        <v>3695</v>
      </c>
      <c r="E1400" s="7"/>
      <c r="F1400" s="8">
        <f>VLOOKUP(D1400,'Parâmetro - Portes e Uco'!$A$8:$C$49,3,0)</f>
        <v>609.92950200000007</v>
      </c>
      <c r="G1400" s="36">
        <v>3</v>
      </c>
      <c r="H1400" s="8">
        <f>VLOOKUP(G1400,'Parâmetro - Portes e Uco'!$B$14:$E$41,4,0)</f>
        <v>299.05779999999999</v>
      </c>
      <c r="I1400" s="9"/>
      <c r="J1400" s="16">
        <v>0</v>
      </c>
      <c r="K1400" s="16"/>
      <c r="L1400" s="17"/>
      <c r="M1400" s="2"/>
      <c r="N1400" s="8"/>
      <c r="O1400" s="15">
        <v>1</v>
      </c>
      <c r="P1400" s="8">
        <f t="shared" si="81"/>
        <v>182.97885060000002</v>
      </c>
      <c r="Q1400" s="41">
        <f t="shared" si="82"/>
        <v>1091.9661526</v>
      </c>
    </row>
    <row r="1401" spans="1:17" ht="22.5">
      <c r="A1401" s="1" t="s">
        <v>4760</v>
      </c>
      <c r="B1401" s="1">
        <v>30729050</v>
      </c>
      <c r="C1401" s="3" t="s">
        <v>1120</v>
      </c>
      <c r="D1401" s="4" t="s">
        <v>3689</v>
      </c>
      <c r="E1401" s="7"/>
      <c r="F1401" s="8">
        <f>VLOOKUP(D1401,'Parâmetro - Portes e Uco'!$A$8:$C$49,3,0)</f>
        <v>332.147088</v>
      </c>
      <c r="G1401" s="36">
        <v>2</v>
      </c>
      <c r="H1401" s="8">
        <f>VLOOKUP(G1401,'Parâmetro - Portes e Uco'!$B$14:$E$41,4,0)</f>
        <v>203.1808</v>
      </c>
      <c r="I1401" s="9"/>
      <c r="J1401" s="16">
        <v>0</v>
      </c>
      <c r="K1401" s="16"/>
      <c r="L1401" s="17"/>
      <c r="M1401" s="2"/>
      <c r="N1401" s="8"/>
      <c r="O1401" s="15">
        <v>1</v>
      </c>
      <c r="P1401" s="8">
        <f t="shared" si="81"/>
        <v>99.64412639999999</v>
      </c>
      <c r="Q1401" s="41">
        <f t="shared" si="82"/>
        <v>634.97201440000003</v>
      </c>
    </row>
    <row r="1402" spans="1:17">
      <c r="A1402" s="1" t="s">
        <v>4760</v>
      </c>
      <c r="B1402" s="1">
        <v>30729068</v>
      </c>
      <c r="C1402" s="3" t="s">
        <v>1121</v>
      </c>
      <c r="D1402" s="4" t="s">
        <v>3677</v>
      </c>
      <c r="E1402" s="7"/>
      <c r="F1402" s="8">
        <f>VLOOKUP(D1402,'Parâmetro - Portes e Uco'!$A$8:$C$49,3,0)</f>
        <v>146.53493400000002</v>
      </c>
      <c r="G1402" s="36">
        <v>1</v>
      </c>
      <c r="H1402" s="8">
        <f>VLOOKUP(G1402,'Parâmetro - Portes e Uco'!$B$14:$E$41,4,0)</f>
        <v>138.81760000000003</v>
      </c>
      <c r="I1402" s="9"/>
      <c r="J1402" s="16">
        <v>0</v>
      </c>
      <c r="K1402" s="16"/>
      <c r="L1402" s="17"/>
      <c r="M1402" s="2"/>
      <c r="N1402" s="8"/>
      <c r="O1402" s="15">
        <v>1</v>
      </c>
      <c r="P1402" s="8">
        <f t="shared" si="81"/>
        <v>43.960480200000006</v>
      </c>
      <c r="Q1402" s="41">
        <f t="shared" si="82"/>
        <v>329.31301420000005</v>
      </c>
    </row>
    <row r="1403" spans="1:17" ht="22.5">
      <c r="A1403" s="1" t="s">
        <v>4760</v>
      </c>
      <c r="B1403" s="1">
        <v>30729084</v>
      </c>
      <c r="C1403" s="3" t="s">
        <v>1122</v>
      </c>
      <c r="D1403" s="4" t="s">
        <v>3689</v>
      </c>
      <c r="E1403" s="7"/>
      <c r="F1403" s="8">
        <f>VLOOKUP(D1403,'Parâmetro - Portes e Uco'!$A$8:$C$49,3,0)</f>
        <v>332.147088</v>
      </c>
      <c r="G1403" s="36">
        <v>4</v>
      </c>
      <c r="H1403" s="8">
        <f>VLOOKUP(G1403,'Parâmetro - Portes e Uco'!$B$14:$E$41,4,0)</f>
        <v>442.14720000000005</v>
      </c>
      <c r="I1403" s="9"/>
      <c r="J1403" s="16">
        <v>0</v>
      </c>
      <c r="K1403" s="16"/>
      <c r="L1403" s="17"/>
      <c r="M1403" s="2"/>
      <c r="N1403" s="8"/>
      <c r="O1403" s="15">
        <v>1</v>
      </c>
      <c r="P1403" s="8">
        <f t="shared" si="81"/>
        <v>99.64412639999999</v>
      </c>
      <c r="Q1403" s="41">
        <f t="shared" si="82"/>
        <v>873.93841440000006</v>
      </c>
    </row>
    <row r="1404" spans="1:17">
      <c r="A1404" s="1" t="s">
        <v>4760</v>
      </c>
      <c r="B1404" s="1">
        <v>30729092</v>
      </c>
      <c r="C1404" s="3" t="s">
        <v>1123</v>
      </c>
      <c r="D1404" s="4" t="s">
        <v>3689</v>
      </c>
      <c r="E1404" s="7"/>
      <c r="F1404" s="8">
        <f>VLOOKUP(D1404,'Parâmetro - Portes e Uco'!$A$8:$C$49,3,0)</f>
        <v>332.147088</v>
      </c>
      <c r="G1404" s="36">
        <v>3</v>
      </c>
      <c r="H1404" s="8">
        <f>VLOOKUP(G1404,'Parâmetro - Portes e Uco'!$B$14:$E$41,4,0)</f>
        <v>299.05779999999999</v>
      </c>
      <c r="I1404" s="9"/>
      <c r="J1404" s="16">
        <v>0</v>
      </c>
      <c r="K1404" s="16"/>
      <c r="L1404" s="17"/>
      <c r="M1404" s="2"/>
      <c r="N1404" s="8"/>
      <c r="O1404" s="15">
        <v>2</v>
      </c>
      <c r="P1404" s="8">
        <f>(F1404*30%)+(F1404*20%)</f>
        <v>166.073544</v>
      </c>
      <c r="Q1404" s="41">
        <f t="shared" si="82"/>
        <v>797.27843199999995</v>
      </c>
    </row>
    <row r="1405" spans="1:17">
      <c r="A1405" s="1" t="s">
        <v>4760</v>
      </c>
      <c r="B1405" s="1">
        <v>30729106</v>
      </c>
      <c r="C1405" s="3" t="s">
        <v>1124</v>
      </c>
      <c r="D1405" s="4" t="s">
        <v>3673</v>
      </c>
      <c r="E1405" s="7"/>
      <c r="F1405" s="8">
        <f>VLOOKUP(D1405,'Parâmetro - Portes e Uco'!$A$8:$C$49,3,0)</f>
        <v>167.84640600000003</v>
      </c>
      <c r="G1405" s="36">
        <v>2</v>
      </c>
      <c r="H1405" s="8">
        <f>VLOOKUP(G1405,'Parâmetro - Portes e Uco'!$B$14:$E$41,4,0)</f>
        <v>203.1808</v>
      </c>
      <c r="I1405" s="9"/>
      <c r="J1405" s="16">
        <v>0</v>
      </c>
      <c r="K1405" s="16"/>
      <c r="L1405" s="17"/>
      <c r="M1405" s="2"/>
      <c r="N1405" s="8"/>
      <c r="O1405" s="15">
        <v>1</v>
      </c>
      <c r="P1405" s="8">
        <f>F1405*30%</f>
        <v>50.353921800000009</v>
      </c>
      <c r="Q1405" s="41">
        <f t="shared" si="82"/>
        <v>421.38112780000006</v>
      </c>
    </row>
    <row r="1406" spans="1:17">
      <c r="A1406" s="1" t="s">
        <v>4760</v>
      </c>
      <c r="B1406" s="1">
        <v>30729114</v>
      </c>
      <c r="C1406" s="3" t="s">
        <v>1125</v>
      </c>
      <c r="D1406" s="4" t="s">
        <v>3670</v>
      </c>
      <c r="E1406" s="7"/>
      <c r="F1406" s="8">
        <f>VLOOKUP(D1406,'Parâmetro - Portes e Uco'!$A$8:$C$49,3,0)</f>
        <v>70.914480000000012</v>
      </c>
      <c r="G1406" s="36">
        <v>1</v>
      </c>
      <c r="H1406" s="8">
        <f>VLOOKUP(G1406,'Parâmetro - Portes e Uco'!$B$14:$E$41,4,0)</f>
        <v>138.81760000000003</v>
      </c>
      <c r="I1406" s="9"/>
      <c r="J1406" s="16">
        <v>0</v>
      </c>
      <c r="K1406" s="16"/>
      <c r="L1406" s="17"/>
      <c r="M1406" s="2"/>
      <c r="N1406" s="8"/>
      <c r="O1406" s="15">
        <v>0</v>
      </c>
      <c r="P1406" s="15"/>
      <c r="Q1406" s="41">
        <f t="shared" si="82"/>
        <v>209.73208000000005</v>
      </c>
    </row>
    <row r="1407" spans="1:17" ht="22.5">
      <c r="A1407" s="1" t="s">
        <v>4760</v>
      </c>
      <c r="B1407" s="1">
        <v>30729122</v>
      </c>
      <c r="C1407" s="3" t="s">
        <v>1126</v>
      </c>
      <c r="D1407" s="4" t="s">
        <v>3675</v>
      </c>
      <c r="E1407" s="7"/>
      <c r="F1407" s="8">
        <f>VLOOKUP(D1407,'Parâmetro - Portes e Uco'!$A$8:$C$49,3,0)</f>
        <v>247.04971200000003</v>
      </c>
      <c r="G1407" s="36">
        <v>1</v>
      </c>
      <c r="H1407" s="8">
        <f>VLOOKUP(G1407,'Parâmetro - Portes e Uco'!$B$14:$E$41,4,0)</f>
        <v>138.81760000000003</v>
      </c>
      <c r="I1407" s="9"/>
      <c r="J1407" s="16">
        <v>0</v>
      </c>
      <c r="K1407" s="16"/>
      <c r="L1407" s="17"/>
      <c r="M1407" s="2"/>
      <c r="N1407" s="8"/>
      <c r="O1407" s="15">
        <v>1</v>
      </c>
      <c r="P1407" s="8">
        <f>F1407*30%</f>
        <v>74.114913600000008</v>
      </c>
      <c r="Q1407" s="41">
        <f t="shared" si="82"/>
        <v>459.98222560000011</v>
      </c>
    </row>
    <row r="1408" spans="1:17">
      <c r="A1408" s="1" t="s">
        <v>4760</v>
      </c>
      <c r="B1408" s="1">
        <v>30729130</v>
      </c>
      <c r="C1408" s="3" t="s">
        <v>1127</v>
      </c>
      <c r="D1408" s="4" t="s">
        <v>3672</v>
      </c>
      <c r="E1408" s="7"/>
      <c r="F1408" s="8">
        <f>VLOOKUP(D1408,'Parâmetro - Portes e Uco'!$A$8:$C$49,3,0)</f>
        <v>53.798472000000004</v>
      </c>
      <c r="G1408" s="36"/>
      <c r="H1408" s="15"/>
      <c r="I1408" s="9"/>
      <c r="J1408" s="16">
        <v>0</v>
      </c>
      <c r="K1408" s="16"/>
      <c r="L1408" s="17"/>
      <c r="M1408" s="2"/>
      <c r="N1408" s="8"/>
      <c r="O1408" s="15">
        <v>0</v>
      </c>
      <c r="P1408" s="15"/>
      <c r="Q1408" s="41">
        <f t="shared" si="82"/>
        <v>53.798472000000004</v>
      </c>
    </row>
    <row r="1409" spans="1:17" ht="22.5">
      <c r="A1409" s="1" t="s">
        <v>4760</v>
      </c>
      <c r="B1409" s="1">
        <v>30729149</v>
      </c>
      <c r="C1409" s="3" t="s">
        <v>1128</v>
      </c>
      <c r="D1409" s="4" t="s">
        <v>3681</v>
      </c>
      <c r="E1409" s="7"/>
      <c r="F1409" s="8">
        <f>VLOOKUP(D1409,'Parâmetro - Portes e Uco'!$A$8:$C$49,3,0)</f>
        <v>83.927844000000007</v>
      </c>
      <c r="G1409" s="36">
        <v>1</v>
      </c>
      <c r="H1409" s="8">
        <f>VLOOKUP(G1409,'Parâmetro - Portes e Uco'!$B$14:$E$41,4,0)</f>
        <v>138.81760000000003</v>
      </c>
      <c r="I1409" s="9"/>
      <c r="J1409" s="16">
        <v>0</v>
      </c>
      <c r="K1409" s="16"/>
      <c r="L1409" s="17"/>
      <c r="M1409" s="2"/>
      <c r="N1409" s="8"/>
      <c r="O1409" s="15">
        <v>1</v>
      </c>
      <c r="P1409" s="8">
        <f>F1409*30%</f>
        <v>25.1783532</v>
      </c>
      <c r="Q1409" s="41">
        <f t="shared" si="82"/>
        <v>247.92379720000002</v>
      </c>
    </row>
    <row r="1410" spans="1:17" ht="22.5">
      <c r="A1410" s="1" t="s">
        <v>4760</v>
      </c>
      <c r="B1410" s="1">
        <v>30729157</v>
      </c>
      <c r="C1410" s="3" t="s">
        <v>1129</v>
      </c>
      <c r="D1410" s="4" t="s">
        <v>3689</v>
      </c>
      <c r="E1410" s="7"/>
      <c r="F1410" s="8">
        <f>VLOOKUP(D1410,'Parâmetro - Portes e Uco'!$A$8:$C$49,3,0)</f>
        <v>332.147088</v>
      </c>
      <c r="G1410" s="36">
        <v>2</v>
      </c>
      <c r="H1410" s="8">
        <f>VLOOKUP(G1410,'Parâmetro - Portes e Uco'!$B$14:$E$41,4,0)</f>
        <v>203.1808</v>
      </c>
      <c r="I1410" s="9"/>
      <c r="J1410" s="16">
        <v>0</v>
      </c>
      <c r="K1410" s="16"/>
      <c r="L1410" s="17"/>
      <c r="M1410" s="2"/>
      <c r="N1410" s="8"/>
      <c r="O1410" s="15">
        <v>2</v>
      </c>
      <c r="P1410" s="8">
        <f>(F1410*30%)+(F1410*20%)</f>
        <v>166.073544</v>
      </c>
      <c r="Q1410" s="41">
        <f t="shared" si="82"/>
        <v>701.401432</v>
      </c>
    </row>
    <row r="1411" spans="1:17">
      <c r="A1411" s="1" t="s">
        <v>4760</v>
      </c>
      <c r="B1411" s="1">
        <v>30729165</v>
      </c>
      <c r="C1411" s="3" t="s">
        <v>1130</v>
      </c>
      <c r="D1411" s="4" t="s">
        <v>3670</v>
      </c>
      <c r="E1411" s="7"/>
      <c r="F1411" s="8">
        <f>VLOOKUP(D1411,'Parâmetro - Portes e Uco'!$A$8:$C$49,3,0)</f>
        <v>70.914480000000012</v>
      </c>
      <c r="G1411" s="36">
        <v>1</v>
      </c>
      <c r="H1411" s="8">
        <f>VLOOKUP(G1411,'Parâmetro - Portes e Uco'!$B$14:$E$41,4,0)</f>
        <v>138.81760000000003</v>
      </c>
      <c r="I1411" s="9"/>
      <c r="J1411" s="16">
        <v>0</v>
      </c>
      <c r="K1411" s="16"/>
      <c r="L1411" s="17"/>
      <c r="M1411" s="2"/>
      <c r="N1411" s="8"/>
      <c r="O1411" s="15">
        <v>1</v>
      </c>
      <c r="P1411" s="8">
        <f t="shared" ref="P1411:P1422" si="83">F1411*30%</f>
        <v>21.274344000000003</v>
      </c>
      <c r="Q1411" s="41">
        <f t="shared" si="82"/>
        <v>231.00642400000007</v>
      </c>
    </row>
    <row r="1412" spans="1:17" ht="22.5">
      <c r="A1412" s="1" t="s">
        <v>4760</v>
      </c>
      <c r="B1412" s="1">
        <v>30729173</v>
      </c>
      <c r="C1412" s="3" t="s">
        <v>1131</v>
      </c>
      <c r="D1412" s="4" t="s">
        <v>3694</v>
      </c>
      <c r="E1412" s="7"/>
      <c r="F1412" s="8">
        <f>VLOOKUP(D1412,'Parâmetro - Portes e Uco'!$A$8:$C$49,3,0)</f>
        <v>265.94786399999998</v>
      </c>
      <c r="G1412" s="36">
        <v>2</v>
      </c>
      <c r="H1412" s="8">
        <f>VLOOKUP(G1412,'Parâmetro - Portes e Uco'!$B$14:$E$41,4,0)</f>
        <v>203.1808</v>
      </c>
      <c r="I1412" s="9"/>
      <c r="J1412" s="16">
        <v>0</v>
      </c>
      <c r="K1412" s="16"/>
      <c r="L1412" s="17"/>
      <c r="M1412" s="2"/>
      <c r="N1412" s="8"/>
      <c r="O1412" s="15">
        <v>1</v>
      </c>
      <c r="P1412" s="8">
        <f t="shared" si="83"/>
        <v>79.784359199999997</v>
      </c>
      <c r="Q1412" s="41">
        <f t="shared" si="82"/>
        <v>548.9130232</v>
      </c>
    </row>
    <row r="1413" spans="1:17">
      <c r="A1413" s="1" t="s">
        <v>4760</v>
      </c>
      <c r="B1413" s="1">
        <v>30729181</v>
      </c>
      <c r="C1413" s="3" t="s">
        <v>1132</v>
      </c>
      <c r="D1413" s="4" t="s">
        <v>3682</v>
      </c>
      <c r="E1413" s="7"/>
      <c r="F1413" s="8">
        <f>VLOOKUP(D1413,'Parâmetro - Portes e Uco'!$A$8:$C$49,3,0)</f>
        <v>431.44592399999999</v>
      </c>
      <c r="G1413" s="36">
        <v>2</v>
      </c>
      <c r="H1413" s="8">
        <f>VLOOKUP(G1413,'Parâmetro - Portes e Uco'!$B$14:$E$41,4,0)</f>
        <v>203.1808</v>
      </c>
      <c r="I1413" s="9"/>
      <c r="J1413" s="16">
        <v>0</v>
      </c>
      <c r="K1413" s="16"/>
      <c r="L1413" s="17"/>
      <c r="M1413" s="2"/>
      <c r="N1413" s="8"/>
      <c r="O1413" s="15">
        <v>1</v>
      </c>
      <c r="P1413" s="8">
        <f t="shared" si="83"/>
        <v>129.43377719999998</v>
      </c>
      <c r="Q1413" s="41">
        <f t="shared" si="82"/>
        <v>764.06050119999998</v>
      </c>
    </row>
    <row r="1414" spans="1:17" ht="22.5">
      <c r="A1414" s="1" t="s">
        <v>4760</v>
      </c>
      <c r="B1414" s="1">
        <v>30729190</v>
      </c>
      <c r="C1414" s="3" t="s">
        <v>1133</v>
      </c>
      <c r="D1414" s="4" t="s">
        <v>3703</v>
      </c>
      <c r="E1414" s="7"/>
      <c r="F1414" s="8">
        <f>VLOOKUP(D1414,'Parâmetro - Portes e Uco'!$A$8:$C$49,3,0)</f>
        <v>399.525126</v>
      </c>
      <c r="G1414" s="36">
        <v>2</v>
      </c>
      <c r="H1414" s="8">
        <f>VLOOKUP(G1414,'Parâmetro - Portes e Uco'!$B$14:$E$41,4,0)</f>
        <v>203.1808</v>
      </c>
      <c r="I1414" s="9"/>
      <c r="J1414" s="16">
        <v>0</v>
      </c>
      <c r="K1414" s="16"/>
      <c r="L1414" s="17"/>
      <c r="M1414" s="2"/>
      <c r="N1414" s="8"/>
      <c r="O1414" s="15">
        <v>1</v>
      </c>
      <c r="P1414" s="8">
        <f t="shared" si="83"/>
        <v>119.85753779999999</v>
      </c>
      <c r="Q1414" s="41">
        <f t="shared" si="82"/>
        <v>722.56346379999991</v>
      </c>
    </row>
    <row r="1415" spans="1:17" ht="22.5">
      <c r="A1415" s="1" t="s">
        <v>4760</v>
      </c>
      <c r="B1415" s="1">
        <v>30729203</v>
      </c>
      <c r="C1415" s="3" t="s">
        <v>1134</v>
      </c>
      <c r="D1415" s="4" t="s">
        <v>3699</v>
      </c>
      <c r="E1415" s="7"/>
      <c r="F1415" s="8">
        <f>VLOOKUP(D1415,'Parâmetro - Portes e Uco'!$A$8:$C$49,3,0)</f>
        <v>365.25598200000002</v>
      </c>
      <c r="G1415" s="36">
        <v>2</v>
      </c>
      <c r="H1415" s="8">
        <f>VLOOKUP(G1415,'Parâmetro - Portes e Uco'!$B$14:$E$41,4,0)</f>
        <v>203.1808</v>
      </c>
      <c r="I1415" s="9"/>
      <c r="J1415" s="16">
        <v>0</v>
      </c>
      <c r="K1415" s="16"/>
      <c r="L1415" s="17"/>
      <c r="M1415" s="2"/>
      <c r="N1415" s="8"/>
      <c r="O1415" s="15">
        <v>1</v>
      </c>
      <c r="P1415" s="8">
        <f t="shared" si="83"/>
        <v>109.5767946</v>
      </c>
      <c r="Q1415" s="41">
        <f t="shared" si="82"/>
        <v>678.01357659999996</v>
      </c>
    </row>
    <row r="1416" spans="1:17">
      <c r="A1416" s="1" t="s">
        <v>4760</v>
      </c>
      <c r="B1416" s="1">
        <v>30729211</v>
      </c>
      <c r="C1416" s="3" t="s">
        <v>1135</v>
      </c>
      <c r="D1416" s="4" t="s">
        <v>3693</v>
      </c>
      <c r="E1416" s="7"/>
      <c r="F1416" s="8">
        <f>VLOOKUP(D1416,'Parâmetro - Portes e Uco'!$A$8:$C$49,3,0)</f>
        <v>304.950828</v>
      </c>
      <c r="G1416" s="36">
        <v>3</v>
      </c>
      <c r="H1416" s="8">
        <f>VLOOKUP(G1416,'Parâmetro - Portes e Uco'!$B$14:$E$41,4,0)</f>
        <v>299.05779999999999</v>
      </c>
      <c r="I1416" s="9"/>
      <c r="J1416" s="16">
        <v>0</v>
      </c>
      <c r="K1416" s="16"/>
      <c r="L1416" s="17"/>
      <c r="M1416" s="2"/>
      <c r="N1416" s="8"/>
      <c r="O1416" s="15">
        <v>1</v>
      </c>
      <c r="P1416" s="8">
        <f t="shared" si="83"/>
        <v>91.485248400000003</v>
      </c>
      <c r="Q1416" s="41">
        <f t="shared" si="82"/>
        <v>695.49387640000009</v>
      </c>
    </row>
    <row r="1417" spans="1:17">
      <c r="A1417" s="1" t="s">
        <v>4760</v>
      </c>
      <c r="B1417" s="1">
        <v>30729220</v>
      </c>
      <c r="C1417" s="3" t="s">
        <v>1136</v>
      </c>
      <c r="D1417" s="4" t="s">
        <v>3695</v>
      </c>
      <c r="E1417" s="7"/>
      <c r="F1417" s="8">
        <f>VLOOKUP(D1417,'Parâmetro - Portes e Uco'!$A$8:$C$49,3,0)</f>
        <v>609.92950200000007</v>
      </c>
      <c r="G1417" s="36">
        <v>4</v>
      </c>
      <c r="H1417" s="8">
        <f>VLOOKUP(G1417,'Parâmetro - Portes e Uco'!$B$14:$E$41,4,0)</f>
        <v>442.14720000000005</v>
      </c>
      <c r="I1417" s="9"/>
      <c r="J1417" s="16">
        <v>0</v>
      </c>
      <c r="K1417" s="16"/>
      <c r="L1417" s="17"/>
      <c r="M1417" s="2"/>
      <c r="N1417" s="8"/>
      <c r="O1417" s="15">
        <v>1</v>
      </c>
      <c r="P1417" s="8">
        <f t="shared" si="83"/>
        <v>182.97885060000002</v>
      </c>
      <c r="Q1417" s="41">
        <f t="shared" si="82"/>
        <v>1235.0555526000001</v>
      </c>
    </row>
    <row r="1418" spans="1:17">
      <c r="A1418" s="1" t="s">
        <v>4760</v>
      </c>
      <c r="B1418" s="1">
        <v>30729238</v>
      </c>
      <c r="C1418" s="3" t="s">
        <v>1137</v>
      </c>
      <c r="D1418" s="4" t="s">
        <v>3686</v>
      </c>
      <c r="E1418" s="7"/>
      <c r="F1418" s="8">
        <f>VLOOKUP(D1418,'Parâmetro - Portes e Uco'!$A$8:$C$49,3,0)</f>
        <v>639.47410800000011</v>
      </c>
      <c r="G1418" s="36">
        <v>4</v>
      </c>
      <c r="H1418" s="8">
        <f>VLOOKUP(G1418,'Parâmetro - Portes e Uco'!$B$14:$E$41,4,0)</f>
        <v>442.14720000000005</v>
      </c>
      <c r="I1418" s="9"/>
      <c r="J1418" s="16">
        <v>0</v>
      </c>
      <c r="K1418" s="16"/>
      <c r="L1418" s="17"/>
      <c r="M1418" s="2"/>
      <c r="N1418" s="8"/>
      <c r="O1418" s="15">
        <v>1</v>
      </c>
      <c r="P1418" s="8">
        <f t="shared" si="83"/>
        <v>191.84223240000003</v>
      </c>
      <c r="Q1418" s="41">
        <f t="shared" si="82"/>
        <v>1273.4635404000003</v>
      </c>
    </row>
    <row r="1419" spans="1:17">
      <c r="A1419" s="1" t="s">
        <v>4760</v>
      </c>
      <c r="B1419" s="1">
        <v>30729246</v>
      </c>
      <c r="C1419" s="3" t="s">
        <v>1138</v>
      </c>
      <c r="D1419" s="4" t="s">
        <v>3693</v>
      </c>
      <c r="E1419" s="7"/>
      <c r="F1419" s="8">
        <f>VLOOKUP(D1419,'Parâmetro - Portes e Uco'!$A$8:$C$49,3,0)</f>
        <v>304.950828</v>
      </c>
      <c r="G1419" s="36">
        <v>2</v>
      </c>
      <c r="H1419" s="8">
        <f>VLOOKUP(G1419,'Parâmetro - Portes e Uco'!$B$14:$E$41,4,0)</f>
        <v>203.1808</v>
      </c>
      <c r="I1419" s="9"/>
      <c r="J1419" s="16">
        <v>0</v>
      </c>
      <c r="K1419" s="16"/>
      <c r="L1419" s="17"/>
      <c r="M1419" s="2"/>
      <c r="N1419" s="8"/>
      <c r="O1419" s="15">
        <v>1</v>
      </c>
      <c r="P1419" s="8">
        <f t="shared" si="83"/>
        <v>91.485248400000003</v>
      </c>
      <c r="Q1419" s="41">
        <f t="shared" si="82"/>
        <v>599.61687640000002</v>
      </c>
    </row>
    <row r="1420" spans="1:17">
      <c r="A1420" s="1" t="s">
        <v>4760</v>
      </c>
      <c r="B1420" s="1">
        <v>30729254</v>
      </c>
      <c r="C1420" s="3" t="s">
        <v>1139</v>
      </c>
      <c r="D1420" s="4" t="s">
        <v>3674</v>
      </c>
      <c r="E1420" s="7"/>
      <c r="F1420" s="8">
        <f>VLOOKUP(D1420,'Parâmetro - Portes e Uco'!$A$8:$C$49,3,0)</f>
        <v>287.23149000000001</v>
      </c>
      <c r="G1420" s="36">
        <v>2</v>
      </c>
      <c r="H1420" s="8">
        <f>VLOOKUP(G1420,'Parâmetro - Portes e Uco'!$B$14:$E$41,4,0)</f>
        <v>203.1808</v>
      </c>
      <c r="I1420" s="9"/>
      <c r="J1420" s="16">
        <v>0</v>
      </c>
      <c r="K1420" s="16"/>
      <c r="L1420" s="17"/>
      <c r="M1420" s="2"/>
      <c r="N1420" s="8"/>
      <c r="O1420" s="15">
        <v>1</v>
      </c>
      <c r="P1420" s="8">
        <f t="shared" si="83"/>
        <v>86.169447000000005</v>
      </c>
      <c r="Q1420" s="41">
        <f t="shared" si="82"/>
        <v>576.58173699999998</v>
      </c>
    </row>
    <row r="1421" spans="1:17">
      <c r="A1421" s="1" t="s">
        <v>4760</v>
      </c>
      <c r="B1421" s="1">
        <v>30729262</v>
      </c>
      <c r="C1421" s="3" t="s">
        <v>1141</v>
      </c>
      <c r="D1421" s="4" t="s">
        <v>3681</v>
      </c>
      <c r="E1421" s="7"/>
      <c r="F1421" s="8">
        <f>VLOOKUP(D1421,'Parâmetro - Portes e Uco'!$A$8:$C$49,3,0)</f>
        <v>83.927844000000007</v>
      </c>
      <c r="G1421" s="36">
        <v>1</v>
      </c>
      <c r="H1421" s="8">
        <f>VLOOKUP(G1421,'Parâmetro - Portes e Uco'!$B$14:$E$41,4,0)</f>
        <v>138.81760000000003</v>
      </c>
      <c r="I1421" s="9"/>
      <c r="J1421" s="16">
        <v>0</v>
      </c>
      <c r="K1421" s="16"/>
      <c r="L1421" s="17"/>
      <c r="M1421" s="2"/>
      <c r="N1421" s="8"/>
      <c r="O1421" s="15">
        <v>1</v>
      </c>
      <c r="P1421" s="8">
        <f t="shared" si="83"/>
        <v>25.1783532</v>
      </c>
      <c r="Q1421" s="41">
        <f t="shared" si="82"/>
        <v>247.92379720000002</v>
      </c>
    </row>
    <row r="1422" spans="1:17">
      <c r="A1422" s="1" t="s">
        <v>4760</v>
      </c>
      <c r="B1422" s="1">
        <v>30729270</v>
      </c>
      <c r="C1422" s="3" t="s">
        <v>1140</v>
      </c>
      <c r="D1422" s="4" t="s">
        <v>3689</v>
      </c>
      <c r="E1422" s="7"/>
      <c r="F1422" s="8">
        <f>VLOOKUP(D1422,'Parâmetro - Portes e Uco'!$A$8:$C$49,3,0)</f>
        <v>332.147088</v>
      </c>
      <c r="G1422" s="36">
        <v>2</v>
      </c>
      <c r="H1422" s="8">
        <f>VLOOKUP(G1422,'Parâmetro - Portes e Uco'!$B$14:$E$41,4,0)</f>
        <v>203.1808</v>
      </c>
      <c r="I1422" s="9"/>
      <c r="J1422" s="16">
        <v>0</v>
      </c>
      <c r="K1422" s="16"/>
      <c r="L1422" s="17"/>
      <c r="M1422" s="2"/>
      <c r="N1422" s="8"/>
      <c r="O1422" s="15">
        <v>1</v>
      </c>
      <c r="P1422" s="8">
        <f t="shared" si="83"/>
        <v>99.64412639999999</v>
      </c>
      <c r="Q1422" s="41">
        <f t="shared" si="82"/>
        <v>634.97201440000003</v>
      </c>
    </row>
    <row r="1423" spans="1:17" ht="22.5">
      <c r="A1423" s="1" t="s">
        <v>4760</v>
      </c>
      <c r="B1423" s="1">
        <v>30729289</v>
      </c>
      <c r="C1423" s="3" t="s">
        <v>1142</v>
      </c>
      <c r="D1423" s="4" t="s">
        <v>3691</v>
      </c>
      <c r="E1423" s="7"/>
      <c r="F1423" s="8">
        <f>VLOOKUP(D1423,'Parâmetro - Portes e Uco'!$A$8:$C$49,3,0)</f>
        <v>721.04432400000007</v>
      </c>
      <c r="G1423" s="36">
        <v>3</v>
      </c>
      <c r="H1423" s="8">
        <f>VLOOKUP(G1423,'Parâmetro - Portes e Uco'!$B$14:$E$41,4,0)</f>
        <v>299.05779999999999</v>
      </c>
      <c r="I1423" s="9"/>
      <c r="J1423" s="16">
        <v>0</v>
      </c>
      <c r="K1423" s="16"/>
      <c r="L1423" s="17"/>
      <c r="M1423" s="2"/>
      <c r="N1423" s="8"/>
      <c r="O1423" s="15">
        <v>2</v>
      </c>
      <c r="P1423" s="8">
        <f>(F1423*30%)+(F1423*20%)</f>
        <v>360.52216200000004</v>
      </c>
      <c r="Q1423" s="41">
        <f t="shared" si="82"/>
        <v>1380.624286</v>
      </c>
    </row>
    <row r="1424" spans="1:17">
      <c r="A1424" s="1" t="s">
        <v>4760</v>
      </c>
      <c r="B1424" s="1">
        <v>30729297</v>
      </c>
      <c r="C1424" s="3" t="s">
        <v>1143</v>
      </c>
      <c r="D1424" s="4" t="s">
        <v>3689</v>
      </c>
      <c r="E1424" s="7"/>
      <c r="F1424" s="8">
        <f>VLOOKUP(D1424,'Parâmetro - Portes e Uco'!$A$8:$C$49,3,0)</f>
        <v>332.147088</v>
      </c>
      <c r="G1424" s="36">
        <v>3</v>
      </c>
      <c r="H1424" s="8">
        <f>VLOOKUP(G1424,'Parâmetro - Portes e Uco'!$B$14:$E$41,4,0)</f>
        <v>299.05779999999999</v>
      </c>
      <c r="I1424" s="9"/>
      <c r="J1424" s="16">
        <v>0</v>
      </c>
      <c r="K1424" s="16"/>
      <c r="L1424" s="17"/>
      <c r="M1424" s="2"/>
      <c r="N1424" s="8"/>
      <c r="O1424" s="15">
        <v>1</v>
      </c>
      <c r="P1424" s="8">
        <f>F1424*30%</f>
        <v>99.64412639999999</v>
      </c>
      <c r="Q1424" s="41">
        <f t="shared" si="82"/>
        <v>730.84901439999999</v>
      </c>
    </row>
    <row r="1425" spans="1:17">
      <c r="A1425" s="1" t="s">
        <v>4760</v>
      </c>
      <c r="B1425" s="1">
        <v>30729300</v>
      </c>
      <c r="C1425" s="3" t="s">
        <v>1144</v>
      </c>
      <c r="D1425" s="4" t="s">
        <v>3690</v>
      </c>
      <c r="E1425" s="7"/>
      <c r="F1425" s="8">
        <f>VLOOKUP(D1425,'Parâmetro - Portes e Uco'!$A$8:$C$49,3,0)</f>
        <v>788.42236200000002</v>
      </c>
      <c r="G1425" s="36">
        <v>3</v>
      </c>
      <c r="H1425" s="8">
        <f>VLOOKUP(G1425,'Parâmetro - Portes e Uco'!$B$14:$E$41,4,0)</f>
        <v>299.05779999999999</v>
      </c>
      <c r="I1425" s="9"/>
      <c r="J1425" s="16">
        <v>0</v>
      </c>
      <c r="K1425" s="16"/>
      <c r="L1425" s="17"/>
      <c r="M1425" s="2"/>
      <c r="N1425" s="8"/>
      <c r="O1425" s="15">
        <v>1</v>
      </c>
      <c r="P1425" s="8">
        <f>F1425*30%</f>
        <v>236.52670860000001</v>
      </c>
      <c r="Q1425" s="41">
        <f t="shared" si="82"/>
        <v>1324.0068706000002</v>
      </c>
    </row>
    <row r="1426" spans="1:17">
      <c r="A1426" s="1" t="s">
        <v>4760</v>
      </c>
      <c r="B1426" s="1">
        <v>30729319</v>
      </c>
      <c r="C1426" s="3" t="s">
        <v>1145</v>
      </c>
      <c r="D1426" s="4" t="s">
        <v>3691</v>
      </c>
      <c r="E1426" s="7"/>
      <c r="F1426" s="8">
        <f>VLOOKUP(D1426,'Parâmetro - Portes e Uco'!$A$8:$C$49,3,0)</f>
        <v>721.04432400000007</v>
      </c>
      <c r="G1426" s="36">
        <v>3</v>
      </c>
      <c r="H1426" s="8">
        <f>VLOOKUP(G1426,'Parâmetro - Portes e Uco'!$B$14:$E$41,4,0)</f>
        <v>299.05779999999999</v>
      </c>
      <c r="I1426" s="9"/>
      <c r="J1426" s="16">
        <v>0</v>
      </c>
      <c r="K1426" s="16"/>
      <c r="L1426" s="17"/>
      <c r="M1426" s="2"/>
      <c r="N1426" s="8"/>
      <c r="O1426" s="15">
        <v>2</v>
      </c>
      <c r="P1426" s="8">
        <f>(F1426*30%)+(F1426*20%)</f>
        <v>360.52216200000004</v>
      </c>
      <c r="Q1426" s="41">
        <f t="shared" si="82"/>
        <v>1380.624286</v>
      </c>
    </row>
    <row r="1427" spans="1:17" ht="22.5">
      <c r="A1427" s="1" t="s">
        <v>4760</v>
      </c>
      <c r="B1427" s="1">
        <v>30729327</v>
      </c>
      <c r="C1427" s="3" t="s">
        <v>1146</v>
      </c>
      <c r="D1427" s="4" t="s">
        <v>3690</v>
      </c>
      <c r="E1427" s="7"/>
      <c r="F1427" s="8">
        <f>VLOOKUP(D1427,'Parâmetro - Portes e Uco'!$A$8:$C$49,3,0)</f>
        <v>788.42236200000002</v>
      </c>
      <c r="G1427" s="36">
        <v>3</v>
      </c>
      <c r="H1427" s="8">
        <f>VLOOKUP(G1427,'Parâmetro - Portes e Uco'!$B$14:$E$41,4,0)</f>
        <v>299.05779999999999</v>
      </c>
      <c r="I1427" s="9"/>
      <c r="J1427" s="16">
        <v>0</v>
      </c>
      <c r="K1427" s="16"/>
      <c r="L1427" s="17"/>
      <c r="M1427" s="2"/>
      <c r="N1427" s="8"/>
      <c r="O1427" s="15">
        <v>1</v>
      </c>
      <c r="P1427" s="8">
        <f>F1427*30%</f>
        <v>236.52670860000001</v>
      </c>
      <c r="Q1427" s="41">
        <f t="shared" si="82"/>
        <v>1324.0068706000002</v>
      </c>
    </row>
    <row r="1428" spans="1:17">
      <c r="A1428" s="1" t="s">
        <v>4760</v>
      </c>
      <c r="B1428" s="1">
        <v>30729335</v>
      </c>
      <c r="C1428" s="3" t="s">
        <v>1147</v>
      </c>
      <c r="D1428" s="4" t="s">
        <v>3673</v>
      </c>
      <c r="E1428" s="7"/>
      <c r="F1428" s="8">
        <f>VLOOKUP(D1428,'Parâmetro - Portes e Uco'!$A$8:$C$49,3,0)</f>
        <v>167.84640600000003</v>
      </c>
      <c r="G1428" s="36">
        <v>2</v>
      </c>
      <c r="H1428" s="8">
        <f>VLOOKUP(G1428,'Parâmetro - Portes e Uco'!$B$14:$E$41,4,0)</f>
        <v>203.1808</v>
      </c>
      <c r="I1428" s="9"/>
      <c r="J1428" s="16">
        <v>0</v>
      </c>
      <c r="K1428" s="16"/>
      <c r="L1428" s="17"/>
      <c r="M1428" s="2"/>
      <c r="N1428" s="8"/>
      <c r="O1428" s="15">
        <v>1</v>
      </c>
      <c r="P1428" s="8">
        <f>F1428*30%</f>
        <v>50.353921800000009</v>
      </c>
      <c r="Q1428" s="41">
        <f t="shared" si="82"/>
        <v>421.38112780000006</v>
      </c>
    </row>
    <row r="1429" spans="1:17">
      <c r="A1429" s="1" t="s">
        <v>4760</v>
      </c>
      <c r="B1429" s="1">
        <v>30729343</v>
      </c>
      <c r="C1429" s="3" t="s">
        <v>1148</v>
      </c>
      <c r="D1429" s="4" t="s">
        <v>3690</v>
      </c>
      <c r="E1429" s="7"/>
      <c r="F1429" s="8">
        <f>VLOOKUP(D1429,'Parâmetro - Portes e Uco'!$A$8:$C$49,3,0)</f>
        <v>788.42236200000002</v>
      </c>
      <c r="G1429" s="36">
        <v>3</v>
      </c>
      <c r="H1429" s="8">
        <f>VLOOKUP(G1429,'Parâmetro - Portes e Uco'!$B$14:$E$41,4,0)</f>
        <v>299.05779999999999</v>
      </c>
      <c r="I1429" s="9"/>
      <c r="J1429" s="16">
        <v>0</v>
      </c>
      <c r="K1429" s="16"/>
      <c r="L1429" s="17"/>
      <c r="M1429" s="2"/>
      <c r="N1429" s="8"/>
      <c r="O1429" s="15">
        <v>1</v>
      </c>
      <c r="P1429" s="8">
        <f>F1429*30%</f>
        <v>236.52670860000001</v>
      </c>
      <c r="Q1429" s="41">
        <f t="shared" si="82"/>
        <v>1324.0068706000002</v>
      </c>
    </row>
    <row r="1430" spans="1:17">
      <c r="A1430" s="3"/>
      <c r="B1430" s="135">
        <v>30730007</v>
      </c>
      <c r="C1430" s="263" t="s">
        <v>3833</v>
      </c>
      <c r="D1430" s="264"/>
      <c r="E1430" s="264"/>
      <c r="F1430" s="264"/>
      <c r="G1430" s="264"/>
      <c r="H1430" s="264"/>
      <c r="I1430" s="264"/>
      <c r="J1430" s="264"/>
      <c r="K1430" s="264"/>
      <c r="L1430" s="264"/>
      <c r="M1430" s="266"/>
      <c r="N1430" s="264"/>
      <c r="O1430" s="264"/>
      <c r="P1430" s="264"/>
      <c r="Q1430" s="265"/>
    </row>
    <row r="1431" spans="1:17">
      <c r="A1431" s="1" t="s">
        <v>4760</v>
      </c>
      <c r="B1431" s="1">
        <v>30730015</v>
      </c>
      <c r="C1431" s="3" t="s">
        <v>1149</v>
      </c>
      <c r="D1431" s="4" t="s">
        <v>3681</v>
      </c>
      <c r="E1431" s="7"/>
      <c r="F1431" s="8">
        <f>VLOOKUP(D1431,'Parâmetro - Portes e Uco'!$A$8:$C$49,3,0)</f>
        <v>83.927844000000007</v>
      </c>
      <c r="G1431" s="36">
        <v>2</v>
      </c>
      <c r="H1431" s="8">
        <f>VLOOKUP(G1431,'Parâmetro - Portes e Uco'!$B$14:$E$41,4,0)</f>
        <v>203.1808</v>
      </c>
      <c r="I1431" s="9"/>
      <c r="J1431" s="16">
        <v>0</v>
      </c>
      <c r="K1431" s="16"/>
      <c r="L1431" s="17"/>
      <c r="M1431" s="2"/>
      <c r="N1431" s="8"/>
      <c r="O1431" s="15">
        <v>1</v>
      </c>
      <c r="P1431" s="8">
        <f t="shared" ref="P1431:P1437" si="84">F1431*30%</f>
        <v>25.1783532</v>
      </c>
      <c r="Q1431" s="41">
        <f t="shared" ref="Q1431:Q1443" si="85">F1431+H1431+K1431+N1431+P1431</f>
        <v>312.28699720000003</v>
      </c>
    </row>
    <row r="1432" spans="1:17">
      <c r="A1432" s="1" t="s">
        <v>4760</v>
      </c>
      <c r="B1432" s="1">
        <v>30730023</v>
      </c>
      <c r="C1432" s="3" t="s">
        <v>1150</v>
      </c>
      <c r="D1432" s="4" t="s">
        <v>3670</v>
      </c>
      <c r="E1432" s="7"/>
      <c r="F1432" s="8">
        <f>VLOOKUP(D1432,'Parâmetro - Portes e Uco'!$A$8:$C$49,3,0)</f>
        <v>70.914480000000012</v>
      </c>
      <c r="G1432" s="36">
        <v>1</v>
      </c>
      <c r="H1432" s="8">
        <f>VLOOKUP(G1432,'Parâmetro - Portes e Uco'!$B$14:$E$41,4,0)</f>
        <v>138.81760000000003</v>
      </c>
      <c r="I1432" s="9"/>
      <c r="J1432" s="16">
        <v>0</v>
      </c>
      <c r="K1432" s="16"/>
      <c r="L1432" s="17"/>
      <c r="M1432" s="2"/>
      <c r="N1432" s="8"/>
      <c r="O1432" s="15">
        <v>1</v>
      </c>
      <c r="P1432" s="8">
        <f t="shared" si="84"/>
        <v>21.274344000000003</v>
      </c>
      <c r="Q1432" s="41">
        <f t="shared" si="85"/>
        <v>231.00642400000007</v>
      </c>
    </row>
    <row r="1433" spans="1:17">
      <c r="A1433" s="1" t="s">
        <v>4760</v>
      </c>
      <c r="B1433" s="1">
        <v>30730031</v>
      </c>
      <c r="C1433" s="3" t="s">
        <v>1151</v>
      </c>
      <c r="D1433" s="4" t="s">
        <v>3677</v>
      </c>
      <c r="E1433" s="7"/>
      <c r="F1433" s="8">
        <f>VLOOKUP(D1433,'Parâmetro - Portes e Uco'!$A$8:$C$49,3,0)</f>
        <v>146.53493400000002</v>
      </c>
      <c r="G1433" s="36">
        <v>2</v>
      </c>
      <c r="H1433" s="8">
        <f>VLOOKUP(G1433,'Parâmetro - Portes e Uco'!$B$14:$E$41,4,0)</f>
        <v>203.1808</v>
      </c>
      <c r="I1433" s="9"/>
      <c r="J1433" s="16">
        <v>0</v>
      </c>
      <c r="K1433" s="16"/>
      <c r="L1433" s="17"/>
      <c r="M1433" s="2"/>
      <c r="N1433" s="8"/>
      <c r="O1433" s="15">
        <v>1</v>
      </c>
      <c r="P1433" s="8">
        <f t="shared" si="84"/>
        <v>43.960480200000006</v>
      </c>
      <c r="Q1433" s="41">
        <f t="shared" si="85"/>
        <v>393.6762142</v>
      </c>
    </row>
    <row r="1434" spans="1:17">
      <c r="A1434" s="1" t="s">
        <v>4760</v>
      </c>
      <c r="B1434" s="1">
        <v>30730040</v>
      </c>
      <c r="C1434" s="3" t="s">
        <v>1152</v>
      </c>
      <c r="D1434" s="4" t="s">
        <v>3673</v>
      </c>
      <c r="E1434" s="7"/>
      <c r="F1434" s="8">
        <f>VLOOKUP(D1434,'Parâmetro - Portes e Uco'!$A$8:$C$49,3,0)</f>
        <v>167.84640600000003</v>
      </c>
      <c r="G1434" s="36">
        <v>1</v>
      </c>
      <c r="H1434" s="8">
        <f>VLOOKUP(G1434,'Parâmetro - Portes e Uco'!$B$14:$E$41,4,0)</f>
        <v>138.81760000000003</v>
      </c>
      <c r="I1434" s="9"/>
      <c r="J1434" s="16">
        <v>0</v>
      </c>
      <c r="K1434" s="16"/>
      <c r="L1434" s="17"/>
      <c r="M1434" s="2"/>
      <c r="N1434" s="8"/>
      <c r="O1434" s="15">
        <v>1</v>
      </c>
      <c r="P1434" s="8">
        <f t="shared" si="84"/>
        <v>50.353921800000009</v>
      </c>
      <c r="Q1434" s="41">
        <f t="shared" si="85"/>
        <v>357.01792780000011</v>
      </c>
    </row>
    <row r="1435" spans="1:17">
      <c r="A1435" s="1" t="s">
        <v>4760</v>
      </c>
      <c r="B1435" s="1">
        <v>30730058</v>
      </c>
      <c r="C1435" s="3" t="s">
        <v>1153</v>
      </c>
      <c r="D1435" s="4" t="s">
        <v>3673</v>
      </c>
      <c r="E1435" s="7"/>
      <c r="F1435" s="8">
        <f>VLOOKUP(D1435,'Parâmetro - Portes e Uco'!$A$8:$C$49,3,0)</f>
        <v>167.84640600000003</v>
      </c>
      <c r="G1435" s="36">
        <v>1</v>
      </c>
      <c r="H1435" s="8">
        <f>VLOOKUP(G1435,'Parâmetro - Portes e Uco'!$B$14:$E$41,4,0)</f>
        <v>138.81760000000003</v>
      </c>
      <c r="I1435" s="9"/>
      <c r="J1435" s="16">
        <v>0</v>
      </c>
      <c r="K1435" s="16"/>
      <c r="L1435" s="17"/>
      <c r="M1435" s="2"/>
      <c r="N1435" s="8"/>
      <c r="O1435" s="15">
        <v>1</v>
      </c>
      <c r="P1435" s="8">
        <f t="shared" si="84"/>
        <v>50.353921800000009</v>
      </c>
      <c r="Q1435" s="41">
        <f t="shared" si="85"/>
        <v>357.01792780000011</v>
      </c>
    </row>
    <row r="1436" spans="1:17">
      <c r="A1436" s="1" t="s">
        <v>4760</v>
      </c>
      <c r="B1436" s="1">
        <v>30730066</v>
      </c>
      <c r="C1436" s="3" t="s">
        <v>1154</v>
      </c>
      <c r="D1436" s="4" t="s">
        <v>3674</v>
      </c>
      <c r="E1436" s="7"/>
      <c r="F1436" s="8">
        <f>VLOOKUP(D1436,'Parâmetro - Portes e Uco'!$A$8:$C$49,3,0)</f>
        <v>287.23149000000001</v>
      </c>
      <c r="G1436" s="36">
        <v>2</v>
      </c>
      <c r="H1436" s="8">
        <f>VLOOKUP(G1436,'Parâmetro - Portes e Uco'!$B$14:$E$41,4,0)</f>
        <v>203.1808</v>
      </c>
      <c r="I1436" s="9"/>
      <c r="J1436" s="16">
        <v>0</v>
      </c>
      <c r="K1436" s="16"/>
      <c r="L1436" s="17"/>
      <c r="M1436" s="2"/>
      <c r="N1436" s="8"/>
      <c r="O1436" s="15">
        <v>1</v>
      </c>
      <c r="P1436" s="8">
        <f t="shared" si="84"/>
        <v>86.169447000000005</v>
      </c>
      <c r="Q1436" s="41">
        <f t="shared" si="85"/>
        <v>576.58173699999998</v>
      </c>
    </row>
    <row r="1437" spans="1:17">
      <c r="A1437" s="1" t="s">
        <v>4760</v>
      </c>
      <c r="B1437" s="1">
        <v>30730074</v>
      </c>
      <c r="C1437" s="3" t="s">
        <v>1155</v>
      </c>
      <c r="D1437" s="4" t="s">
        <v>3675</v>
      </c>
      <c r="E1437" s="7"/>
      <c r="F1437" s="8">
        <f>VLOOKUP(D1437,'Parâmetro - Portes e Uco'!$A$8:$C$49,3,0)</f>
        <v>247.04971200000003</v>
      </c>
      <c r="G1437" s="36">
        <v>2</v>
      </c>
      <c r="H1437" s="8">
        <f>VLOOKUP(G1437,'Parâmetro - Portes e Uco'!$B$14:$E$41,4,0)</f>
        <v>203.1808</v>
      </c>
      <c r="I1437" s="9"/>
      <c r="J1437" s="16">
        <v>0</v>
      </c>
      <c r="K1437" s="16"/>
      <c r="L1437" s="17"/>
      <c r="M1437" s="2"/>
      <c r="N1437" s="8"/>
      <c r="O1437" s="15">
        <v>1</v>
      </c>
      <c r="P1437" s="8">
        <f t="shared" si="84"/>
        <v>74.114913600000008</v>
      </c>
      <c r="Q1437" s="41">
        <f t="shared" si="85"/>
        <v>524.3454256</v>
      </c>
    </row>
    <row r="1438" spans="1:17">
      <c r="A1438" s="1" t="s">
        <v>4760</v>
      </c>
      <c r="B1438" s="1">
        <v>30730082</v>
      </c>
      <c r="C1438" s="3" t="s">
        <v>1156</v>
      </c>
      <c r="D1438" s="4" t="s">
        <v>3677</v>
      </c>
      <c r="E1438" s="7"/>
      <c r="F1438" s="8">
        <f>VLOOKUP(D1438,'Parâmetro - Portes e Uco'!$A$8:$C$49,3,0)</f>
        <v>146.53493400000002</v>
      </c>
      <c r="G1438" s="36">
        <v>3</v>
      </c>
      <c r="H1438" s="8">
        <f>VLOOKUP(G1438,'Parâmetro - Portes e Uco'!$B$14:$E$41,4,0)</f>
        <v>299.05779999999999</v>
      </c>
      <c r="I1438" s="9"/>
      <c r="J1438" s="16">
        <v>0</v>
      </c>
      <c r="K1438" s="16"/>
      <c r="L1438" s="17"/>
      <c r="M1438" s="2"/>
      <c r="N1438" s="8"/>
      <c r="O1438" s="15">
        <v>2</v>
      </c>
      <c r="P1438" s="8">
        <f>(F1438*30%)+(F1438*20%)</f>
        <v>73.267467000000011</v>
      </c>
      <c r="Q1438" s="41">
        <f t="shared" si="85"/>
        <v>518.86020099999996</v>
      </c>
    </row>
    <row r="1439" spans="1:17">
      <c r="A1439" s="1" t="s">
        <v>4760</v>
      </c>
      <c r="B1439" s="1">
        <v>30730090</v>
      </c>
      <c r="C1439" s="3" t="s">
        <v>1157</v>
      </c>
      <c r="D1439" s="4" t="s">
        <v>3675</v>
      </c>
      <c r="E1439" s="7"/>
      <c r="F1439" s="8">
        <f>VLOOKUP(D1439,'Parâmetro - Portes e Uco'!$A$8:$C$49,3,0)</f>
        <v>247.04971200000003</v>
      </c>
      <c r="G1439" s="36">
        <v>3</v>
      </c>
      <c r="H1439" s="8">
        <f>VLOOKUP(G1439,'Parâmetro - Portes e Uco'!$B$14:$E$41,4,0)</f>
        <v>299.05779999999999</v>
      </c>
      <c r="I1439" s="9"/>
      <c r="J1439" s="16">
        <v>0</v>
      </c>
      <c r="K1439" s="16"/>
      <c r="L1439" s="17"/>
      <c r="M1439" s="2"/>
      <c r="N1439" s="8"/>
      <c r="O1439" s="15">
        <v>1</v>
      </c>
      <c r="P1439" s="8">
        <f>F1439*30%</f>
        <v>74.114913600000008</v>
      </c>
      <c r="Q1439" s="41">
        <f t="shared" si="85"/>
        <v>620.22242560000007</v>
      </c>
    </row>
    <row r="1440" spans="1:17">
      <c r="A1440" s="1" t="s">
        <v>4760</v>
      </c>
      <c r="B1440" s="1">
        <v>30730104</v>
      </c>
      <c r="C1440" s="3" t="s">
        <v>1158</v>
      </c>
      <c r="D1440" s="4" t="s">
        <v>3675</v>
      </c>
      <c r="E1440" s="7"/>
      <c r="F1440" s="8">
        <f>VLOOKUP(D1440,'Parâmetro - Portes e Uco'!$A$8:$C$49,3,0)</f>
        <v>247.04971200000003</v>
      </c>
      <c r="G1440" s="36">
        <v>2</v>
      </c>
      <c r="H1440" s="8">
        <f>VLOOKUP(G1440,'Parâmetro - Portes e Uco'!$B$14:$E$41,4,0)</f>
        <v>203.1808</v>
      </c>
      <c r="I1440" s="9"/>
      <c r="J1440" s="16">
        <v>0</v>
      </c>
      <c r="K1440" s="16"/>
      <c r="L1440" s="17"/>
      <c r="M1440" s="2"/>
      <c r="N1440" s="8"/>
      <c r="O1440" s="15">
        <v>1</v>
      </c>
      <c r="P1440" s="8">
        <f>F1440*30%</f>
        <v>74.114913600000008</v>
      </c>
      <c r="Q1440" s="41">
        <f t="shared" si="85"/>
        <v>524.3454256</v>
      </c>
    </row>
    <row r="1441" spans="1:17">
      <c r="A1441" s="1" t="s">
        <v>4760</v>
      </c>
      <c r="B1441" s="1">
        <v>30730112</v>
      </c>
      <c r="C1441" s="3" t="s">
        <v>1159</v>
      </c>
      <c r="D1441" s="4" t="s">
        <v>3673</v>
      </c>
      <c r="E1441" s="7"/>
      <c r="F1441" s="8">
        <f>VLOOKUP(D1441,'Parâmetro - Portes e Uco'!$A$8:$C$49,3,0)</f>
        <v>167.84640600000003</v>
      </c>
      <c r="G1441" s="36">
        <v>1</v>
      </c>
      <c r="H1441" s="8">
        <f>VLOOKUP(G1441,'Parâmetro - Portes e Uco'!$B$14:$E$41,4,0)</f>
        <v>138.81760000000003</v>
      </c>
      <c r="I1441" s="9"/>
      <c r="J1441" s="16">
        <v>0</v>
      </c>
      <c r="K1441" s="16"/>
      <c r="L1441" s="17"/>
      <c r="M1441" s="2"/>
      <c r="N1441" s="8"/>
      <c r="O1441" s="15">
        <v>1</v>
      </c>
      <c r="P1441" s="8">
        <f>F1441*30%</f>
        <v>50.353921800000009</v>
      </c>
      <c r="Q1441" s="41">
        <f t="shared" si="85"/>
        <v>357.01792780000011</v>
      </c>
    </row>
    <row r="1442" spans="1:17">
      <c r="A1442" s="1" t="s">
        <v>4760</v>
      </c>
      <c r="B1442" s="1">
        <v>30730155</v>
      </c>
      <c r="C1442" s="3" t="s">
        <v>1160</v>
      </c>
      <c r="D1442" s="4" t="s">
        <v>3675</v>
      </c>
      <c r="E1442" s="7"/>
      <c r="F1442" s="8">
        <f>VLOOKUP(D1442,'Parâmetro - Portes e Uco'!$A$8:$C$49,3,0)</f>
        <v>247.04971200000003</v>
      </c>
      <c r="G1442" s="36">
        <v>3</v>
      </c>
      <c r="H1442" s="8">
        <f>VLOOKUP(G1442,'Parâmetro - Portes e Uco'!$B$14:$E$41,4,0)</f>
        <v>299.05779999999999</v>
      </c>
      <c r="I1442" s="9"/>
      <c r="J1442" s="16">
        <v>0</v>
      </c>
      <c r="K1442" s="16"/>
      <c r="L1442" s="17"/>
      <c r="M1442" s="2"/>
      <c r="N1442" s="8"/>
      <c r="O1442" s="15">
        <v>1</v>
      </c>
      <c r="P1442" s="8">
        <f>F1442*30%</f>
        <v>74.114913600000008</v>
      </c>
      <c r="Q1442" s="41">
        <f t="shared" si="85"/>
        <v>620.22242560000007</v>
      </c>
    </row>
    <row r="1443" spans="1:17">
      <c r="A1443" s="1" t="s">
        <v>4758</v>
      </c>
      <c r="B1443" s="1">
        <v>30730163</v>
      </c>
      <c r="C1443" s="3" t="s">
        <v>4050</v>
      </c>
      <c r="D1443" s="4" t="s">
        <v>3670</v>
      </c>
      <c r="E1443" s="7">
        <v>0</v>
      </c>
      <c r="F1443" s="8">
        <f>VLOOKUP(D1443,'Parâmetro - Portes e Uco'!$A$8:$C$49,3,0)</f>
        <v>70.914480000000012</v>
      </c>
      <c r="G1443" s="36"/>
      <c r="H1443" s="15"/>
      <c r="I1443" s="9"/>
      <c r="J1443" s="16">
        <v>0</v>
      </c>
      <c r="K1443" s="16"/>
      <c r="L1443" s="17"/>
      <c r="M1443" s="2"/>
      <c r="N1443" s="8"/>
      <c r="O1443" s="15" t="s">
        <v>3721</v>
      </c>
      <c r="P1443" s="15"/>
      <c r="Q1443" s="41">
        <f t="shared" si="85"/>
        <v>70.914480000000012</v>
      </c>
    </row>
    <row r="1444" spans="1:17">
      <c r="A1444" s="3"/>
      <c r="B1444" s="135">
        <v>30731003</v>
      </c>
      <c r="C1444" s="263" t="s">
        <v>3834</v>
      </c>
      <c r="D1444" s="264"/>
      <c r="E1444" s="264"/>
      <c r="F1444" s="264"/>
      <c r="G1444" s="264"/>
      <c r="H1444" s="264"/>
      <c r="I1444" s="264"/>
      <c r="J1444" s="264"/>
      <c r="K1444" s="264"/>
      <c r="L1444" s="264"/>
      <c r="M1444" s="266"/>
      <c r="N1444" s="264"/>
      <c r="O1444" s="264"/>
      <c r="P1444" s="264"/>
      <c r="Q1444" s="265"/>
    </row>
    <row r="1445" spans="1:17">
      <c r="A1445" s="1" t="s">
        <v>4760</v>
      </c>
      <c r="B1445" s="1">
        <v>30731011</v>
      </c>
      <c r="C1445" s="3" t="s">
        <v>1161</v>
      </c>
      <c r="D1445" s="4" t="s">
        <v>3673</v>
      </c>
      <c r="E1445" s="7"/>
      <c r="F1445" s="8">
        <f>VLOOKUP(D1445,'Parâmetro - Portes e Uco'!$A$8:$C$49,3,0)</f>
        <v>167.84640600000003</v>
      </c>
      <c r="G1445" s="36">
        <v>1</v>
      </c>
      <c r="H1445" s="8">
        <f>VLOOKUP(G1445,'Parâmetro - Portes e Uco'!$B$14:$E$41,4,0)</f>
        <v>138.81760000000003</v>
      </c>
      <c r="I1445" s="9"/>
      <c r="J1445" s="16">
        <v>0</v>
      </c>
      <c r="K1445" s="16"/>
      <c r="L1445" s="17"/>
      <c r="M1445" s="2"/>
      <c r="N1445" s="8"/>
      <c r="O1445" s="15">
        <v>1</v>
      </c>
      <c r="P1445" s="8">
        <f t="shared" ref="P1445:P1455" si="86">F1445*30%</f>
        <v>50.353921800000009</v>
      </c>
      <c r="Q1445" s="41">
        <f t="shared" ref="Q1445:Q1468" si="87">F1445+H1445+K1445+N1445+P1445</f>
        <v>357.01792780000011</v>
      </c>
    </row>
    <row r="1446" spans="1:17">
      <c r="A1446" s="1" t="s">
        <v>4760</v>
      </c>
      <c r="B1446" s="1">
        <v>30731020</v>
      </c>
      <c r="C1446" s="3" t="s">
        <v>1162</v>
      </c>
      <c r="D1446" s="4" t="s">
        <v>3677</v>
      </c>
      <c r="E1446" s="7"/>
      <c r="F1446" s="8">
        <f>VLOOKUP(D1446,'Parâmetro - Portes e Uco'!$A$8:$C$49,3,0)</f>
        <v>146.53493400000002</v>
      </c>
      <c r="G1446" s="36">
        <v>1</v>
      </c>
      <c r="H1446" s="8">
        <f>VLOOKUP(G1446,'Parâmetro - Portes e Uco'!$B$14:$E$41,4,0)</f>
        <v>138.81760000000003</v>
      </c>
      <c r="I1446" s="9"/>
      <c r="J1446" s="16">
        <v>0</v>
      </c>
      <c r="K1446" s="16"/>
      <c r="L1446" s="17"/>
      <c r="M1446" s="2"/>
      <c r="N1446" s="8"/>
      <c r="O1446" s="15">
        <v>1</v>
      </c>
      <c r="P1446" s="8">
        <f t="shared" si="86"/>
        <v>43.960480200000006</v>
      </c>
      <c r="Q1446" s="41">
        <f t="shared" si="87"/>
        <v>329.31301420000005</v>
      </c>
    </row>
    <row r="1447" spans="1:17">
      <c r="A1447" s="1" t="s">
        <v>4760</v>
      </c>
      <c r="B1447" s="1">
        <v>30731038</v>
      </c>
      <c r="C1447" s="3" t="s">
        <v>1163</v>
      </c>
      <c r="D1447" s="4" t="s">
        <v>3673</v>
      </c>
      <c r="E1447" s="7"/>
      <c r="F1447" s="8">
        <f>VLOOKUP(D1447,'Parâmetro - Portes e Uco'!$A$8:$C$49,3,0)</f>
        <v>167.84640600000003</v>
      </c>
      <c r="G1447" s="36">
        <v>1</v>
      </c>
      <c r="H1447" s="8">
        <f>VLOOKUP(G1447,'Parâmetro - Portes e Uco'!$B$14:$E$41,4,0)</f>
        <v>138.81760000000003</v>
      </c>
      <c r="I1447" s="9"/>
      <c r="J1447" s="16">
        <v>0</v>
      </c>
      <c r="K1447" s="16"/>
      <c r="L1447" s="17"/>
      <c r="M1447" s="2"/>
      <c r="N1447" s="8"/>
      <c r="O1447" s="15">
        <v>1</v>
      </c>
      <c r="P1447" s="8">
        <f t="shared" si="86"/>
        <v>50.353921800000009</v>
      </c>
      <c r="Q1447" s="41">
        <f t="shared" si="87"/>
        <v>357.01792780000011</v>
      </c>
    </row>
    <row r="1448" spans="1:17">
      <c r="A1448" s="1" t="s">
        <v>4760</v>
      </c>
      <c r="B1448" s="1">
        <v>30731046</v>
      </c>
      <c r="C1448" s="3" t="s">
        <v>1164</v>
      </c>
      <c r="D1448" s="4" t="s">
        <v>3677</v>
      </c>
      <c r="E1448" s="7"/>
      <c r="F1448" s="8">
        <f>VLOOKUP(D1448,'Parâmetro - Portes e Uco'!$A$8:$C$49,3,0)</f>
        <v>146.53493400000002</v>
      </c>
      <c r="G1448" s="36">
        <v>1</v>
      </c>
      <c r="H1448" s="8">
        <f>VLOOKUP(G1448,'Parâmetro - Portes e Uco'!$B$14:$E$41,4,0)</f>
        <v>138.81760000000003</v>
      </c>
      <c r="I1448" s="9"/>
      <c r="J1448" s="16">
        <v>0</v>
      </c>
      <c r="K1448" s="16"/>
      <c r="L1448" s="17"/>
      <c r="M1448" s="2"/>
      <c r="N1448" s="8"/>
      <c r="O1448" s="15">
        <v>1</v>
      </c>
      <c r="P1448" s="8">
        <f t="shared" si="86"/>
        <v>43.960480200000006</v>
      </c>
      <c r="Q1448" s="41">
        <f t="shared" si="87"/>
        <v>329.31301420000005</v>
      </c>
    </row>
    <row r="1449" spans="1:17">
      <c r="A1449" s="1" t="s">
        <v>4760</v>
      </c>
      <c r="B1449" s="1">
        <v>30731054</v>
      </c>
      <c r="C1449" s="3" t="s">
        <v>1165</v>
      </c>
      <c r="D1449" s="4" t="s">
        <v>3673</v>
      </c>
      <c r="E1449" s="7"/>
      <c r="F1449" s="8">
        <f>VLOOKUP(D1449,'Parâmetro - Portes e Uco'!$A$8:$C$49,3,0)</f>
        <v>167.84640600000003</v>
      </c>
      <c r="G1449" s="36">
        <v>2</v>
      </c>
      <c r="H1449" s="8">
        <f>VLOOKUP(G1449,'Parâmetro - Portes e Uco'!$B$14:$E$41,4,0)</f>
        <v>203.1808</v>
      </c>
      <c r="I1449" s="9"/>
      <c r="J1449" s="16">
        <v>0</v>
      </c>
      <c r="K1449" s="16"/>
      <c r="L1449" s="17"/>
      <c r="M1449" s="2"/>
      <c r="N1449" s="8"/>
      <c r="O1449" s="15">
        <v>1</v>
      </c>
      <c r="P1449" s="8">
        <f t="shared" si="86"/>
        <v>50.353921800000009</v>
      </c>
      <c r="Q1449" s="41">
        <f t="shared" si="87"/>
        <v>421.38112780000006</v>
      </c>
    </row>
    <row r="1450" spans="1:17">
      <c r="A1450" s="1" t="s">
        <v>4760</v>
      </c>
      <c r="B1450" s="1">
        <v>30731062</v>
      </c>
      <c r="C1450" s="3" t="s">
        <v>1166</v>
      </c>
      <c r="D1450" s="4" t="s">
        <v>3674</v>
      </c>
      <c r="E1450" s="7"/>
      <c r="F1450" s="8">
        <f>VLOOKUP(D1450,'Parâmetro - Portes e Uco'!$A$8:$C$49,3,0)</f>
        <v>287.23149000000001</v>
      </c>
      <c r="G1450" s="36">
        <v>2</v>
      </c>
      <c r="H1450" s="8">
        <f>VLOOKUP(G1450,'Parâmetro - Portes e Uco'!$B$14:$E$41,4,0)</f>
        <v>203.1808</v>
      </c>
      <c r="I1450" s="9"/>
      <c r="J1450" s="16">
        <v>0</v>
      </c>
      <c r="K1450" s="16"/>
      <c r="L1450" s="17"/>
      <c r="M1450" s="2"/>
      <c r="N1450" s="8"/>
      <c r="O1450" s="15">
        <v>1</v>
      </c>
      <c r="P1450" s="8">
        <f t="shared" si="86"/>
        <v>86.169447000000005</v>
      </c>
      <c r="Q1450" s="41">
        <f t="shared" si="87"/>
        <v>576.58173699999998</v>
      </c>
    </row>
    <row r="1451" spans="1:17">
      <c r="A1451" s="1" t="s">
        <v>4760</v>
      </c>
      <c r="B1451" s="1">
        <v>30731070</v>
      </c>
      <c r="C1451" s="3" t="s">
        <v>1167</v>
      </c>
      <c r="D1451" s="4" t="s">
        <v>3689</v>
      </c>
      <c r="E1451" s="7"/>
      <c r="F1451" s="8">
        <f>VLOOKUP(D1451,'Parâmetro - Portes e Uco'!$A$8:$C$49,3,0)</f>
        <v>332.147088</v>
      </c>
      <c r="G1451" s="36">
        <v>3</v>
      </c>
      <c r="H1451" s="8">
        <f>VLOOKUP(G1451,'Parâmetro - Portes e Uco'!$B$14:$E$41,4,0)</f>
        <v>299.05779999999999</v>
      </c>
      <c r="I1451" s="9"/>
      <c r="J1451" s="16">
        <v>0</v>
      </c>
      <c r="K1451" s="16"/>
      <c r="L1451" s="17"/>
      <c r="M1451" s="2"/>
      <c r="N1451" s="8"/>
      <c r="O1451" s="15">
        <v>1</v>
      </c>
      <c r="P1451" s="8">
        <f t="shared" si="86"/>
        <v>99.64412639999999</v>
      </c>
      <c r="Q1451" s="41">
        <f t="shared" si="87"/>
        <v>730.84901439999999</v>
      </c>
    </row>
    <row r="1452" spans="1:17">
      <c r="A1452" s="1" t="s">
        <v>4760</v>
      </c>
      <c r="B1452" s="1">
        <v>30731089</v>
      </c>
      <c r="C1452" s="3" t="s">
        <v>1168</v>
      </c>
      <c r="D1452" s="4" t="s">
        <v>3674</v>
      </c>
      <c r="E1452" s="7"/>
      <c r="F1452" s="8">
        <f>VLOOKUP(D1452,'Parâmetro - Portes e Uco'!$A$8:$C$49,3,0)</f>
        <v>287.23149000000001</v>
      </c>
      <c r="G1452" s="36">
        <v>1</v>
      </c>
      <c r="H1452" s="8">
        <f>VLOOKUP(G1452,'Parâmetro - Portes e Uco'!$B$14:$E$41,4,0)</f>
        <v>138.81760000000003</v>
      </c>
      <c r="I1452" s="9"/>
      <c r="J1452" s="16">
        <v>0</v>
      </c>
      <c r="K1452" s="16"/>
      <c r="L1452" s="17"/>
      <c r="M1452" s="2"/>
      <c r="N1452" s="8"/>
      <c r="O1452" s="15">
        <v>1</v>
      </c>
      <c r="P1452" s="8">
        <f t="shared" si="86"/>
        <v>86.169447000000005</v>
      </c>
      <c r="Q1452" s="41">
        <f t="shared" si="87"/>
        <v>512.21853700000008</v>
      </c>
    </row>
    <row r="1453" spans="1:17">
      <c r="A1453" s="1" t="s">
        <v>4760</v>
      </c>
      <c r="B1453" s="1">
        <v>30731097</v>
      </c>
      <c r="C1453" s="3" t="s">
        <v>1169</v>
      </c>
      <c r="D1453" s="4" t="s">
        <v>3689</v>
      </c>
      <c r="E1453" s="7"/>
      <c r="F1453" s="8">
        <f>VLOOKUP(D1453,'Parâmetro - Portes e Uco'!$A$8:$C$49,3,0)</f>
        <v>332.147088</v>
      </c>
      <c r="G1453" s="36">
        <v>3</v>
      </c>
      <c r="H1453" s="8">
        <f>VLOOKUP(G1453,'Parâmetro - Portes e Uco'!$B$14:$E$41,4,0)</f>
        <v>299.05779999999999</v>
      </c>
      <c r="I1453" s="9"/>
      <c r="J1453" s="16">
        <v>0</v>
      </c>
      <c r="K1453" s="16"/>
      <c r="L1453" s="17"/>
      <c r="M1453" s="2"/>
      <c r="N1453" s="8"/>
      <c r="O1453" s="15">
        <v>1</v>
      </c>
      <c r="P1453" s="8">
        <f t="shared" si="86"/>
        <v>99.64412639999999</v>
      </c>
      <c r="Q1453" s="41">
        <f t="shared" si="87"/>
        <v>730.84901439999999</v>
      </c>
    </row>
    <row r="1454" spans="1:17">
      <c r="A1454" s="1" t="s">
        <v>4760</v>
      </c>
      <c r="B1454" s="1">
        <v>30731100</v>
      </c>
      <c r="C1454" s="3" t="s">
        <v>1170</v>
      </c>
      <c r="D1454" s="4" t="s">
        <v>3675</v>
      </c>
      <c r="E1454" s="7"/>
      <c r="F1454" s="8">
        <f>VLOOKUP(D1454,'Parâmetro - Portes e Uco'!$A$8:$C$49,3,0)</f>
        <v>247.04971200000003</v>
      </c>
      <c r="G1454" s="36">
        <v>2</v>
      </c>
      <c r="H1454" s="8">
        <f>VLOOKUP(G1454,'Parâmetro - Portes e Uco'!$B$14:$E$41,4,0)</f>
        <v>203.1808</v>
      </c>
      <c r="I1454" s="9"/>
      <c r="J1454" s="16">
        <v>0</v>
      </c>
      <c r="K1454" s="16"/>
      <c r="L1454" s="17"/>
      <c r="M1454" s="2"/>
      <c r="N1454" s="8"/>
      <c r="O1454" s="15">
        <v>1</v>
      </c>
      <c r="P1454" s="8">
        <f t="shared" si="86"/>
        <v>74.114913600000008</v>
      </c>
      <c r="Q1454" s="41">
        <f t="shared" si="87"/>
        <v>524.3454256</v>
      </c>
    </row>
    <row r="1455" spans="1:17">
      <c r="A1455" s="1" t="s">
        <v>4760</v>
      </c>
      <c r="B1455" s="1">
        <v>30731119</v>
      </c>
      <c r="C1455" s="3" t="s">
        <v>1171</v>
      </c>
      <c r="D1455" s="4" t="s">
        <v>3689</v>
      </c>
      <c r="E1455" s="7"/>
      <c r="F1455" s="8">
        <f>VLOOKUP(D1455,'Parâmetro - Portes e Uco'!$A$8:$C$49,3,0)</f>
        <v>332.147088</v>
      </c>
      <c r="G1455" s="36">
        <v>3</v>
      </c>
      <c r="H1455" s="8">
        <f>VLOOKUP(G1455,'Parâmetro - Portes e Uco'!$B$14:$E$41,4,0)</f>
        <v>299.05779999999999</v>
      </c>
      <c r="I1455" s="9"/>
      <c r="J1455" s="16">
        <v>0</v>
      </c>
      <c r="K1455" s="16"/>
      <c r="L1455" s="17"/>
      <c r="M1455" s="2"/>
      <c r="N1455" s="8"/>
      <c r="O1455" s="15">
        <v>1</v>
      </c>
      <c r="P1455" s="8">
        <f t="shared" si="86"/>
        <v>99.64412639999999</v>
      </c>
      <c r="Q1455" s="41">
        <f t="shared" si="87"/>
        <v>730.84901439999999</v>
      </c>
    </row>
    <row r="1456" spans="1:17">
      <c r="A1456" s="1" t="s">
        <v>4760</v>
      </c>
      <c r="B1456" s="1">
        <v>30731127</v>
      </c>
      <c r="C1456" s="3" t="s">
        <v>1172</v>
      </c>
      <c r="D1456" s="4" t="s">
        <v>3675</v>
      </c>
      <c r="E1456" s="7"/>
      <c r="F1456" s="8">
        <f>VLOOKUP(D1456,'Parâmetro - Portes e Uco'!$A$8:$C$49,3,0)</f>
        <v>247.04971200000003</v>
      </c>
      <c r="G1456" s="36">
        <v>4</v>
      </c>
      <c r="H1456" s="8">
        <f>VLOOKUP(G1456,'Parâmetro - Portes e Uco'!$B$14:$E$41,4,0)</f>
        <v>442.14720000000005</v>
      </c>
      <c r="I1456" s="9"/>
      <c r="J1456" s="16">
        <v>0</v>
      </c>
      <c r="K1456" s="16"/>
      <c r="L1456" s="17"/>
      <c r="M1456" s="2"/>
      <c r="N1456" s="8"/>
      <c r="O1456" s="15">
        <v>2</v>
      </c>
      <c r="P1456" s="8">
        <f>(F1456*30%)+(F1456*20%)</f>
        <v>123.52485600000001</v>
      </c>
      <c r="Q1456" s="41">
        <f t="shared" si="87"/>
        <v>812.72176800000011</v>
      </c>
    </row>
    <row r="1457" spans="1:17">
      <c r="A1457" s="1" t="s">
        <v>4760</v>
      </c>
      <c r="B1457" s="1">
        <v>30731135</v>
      </c>
      <c r="C1457" s="3" t="s">
        <v>1173</v>
      </c>
      <c r="D1457" s="4" t="s">
        <v>3675</v>
      </c>
      <c r="E1457" s="7"/>
      <c r="F1457" s="8">
        <f>VLOOKUP(D1457,'Parâmetro - Portes e Uco'!$A$8:$C$49,3,0)</f>
        <v>247.04971200000003</v>
      </c>
      <c r="G1457" s="36">
        <v>3</v>
      </c>
      <c r="H1457" s="8">
        <f>VLOOKUP(G1457,'Parâmetro - Portes e Uco'!$B$14:$E$41,4,0)</f>
        <v>299.05779999999999</v>
      </c>
      <c r="I1457" s="9"/>
      <c r="J1457" s="16">
        <v>0</v>
      </c>
      <c r="K1457" s="16"/>
      <c r="L1457" s="17"/>
      <c r="M1457" s="2"/>
      <c r="N1457" s="8"/>
      <c r="O1457" s="15">
        <v>1</v>
      </c>
      <c r="P1457" s="8">
        <f t="shared" ref="P1457:P1465" si="88">F1457*30%</f>
        <v>74.114913600000008</v>
      </c>
      <c r="Q1457" s="41">
        <f t="shared" si="87"/>
        <v>620.22242560000007</v>
      </c>
    </row>
    <row r="1458" spans="1:17">
      <c r="A1458" s="1" t="s">
        <v>4760</v>
      </c>
      <c r="B1458" s="1">
        <v>30731143</v>
      </c>
      <c r="C1458" s="3" t="s">
        <v>1174</v>
      </c>
      <c r="D1458" s="4" t="s">
        <v>3689</v>
      </c>
      <c r="E1458" s="7"/>
      <c r="F1458" s="8">
        <f>VLOOKUP(D1458,'Parâmetro - Portes e Uco'!$A$8:$C$49,3,0)</f>
        <v>332.147088</v>
      </c>
      <c r="G1458" s="36">
        <v>3</v>
      </c>
      <c r="H1458" s="8">
        <f>VLOOKUP(G1458,'Parâmetro - Portes e Uco'!$B$14:$E$41,4,0)</f>
        <v>299.05779999999999</v>
      </c>
      <c r="I1458" s="9"/>
      <c r="J1458" s="16">
        <v>0</v>
      </c>
      <c r="K1458" s="16"/>
      <c r="L1458" s="17"/>
      <c r="M1458" s="2"/>
      <c r="N1458" s="8"/>
      <c r="O1458" s="15">
        <v>1</v>
      </c>
      <c r="P1458" s="8">
        <f t="shared" si="88"/>
        <v>99.64412639999999</v>
      </c>
      <c r="Q1458" s="41">
        <f t="shared" si="87"/>
        <v>730.84901439999999</v>
      </c>
    </row>
    <row r="1459" spans="1:17">
      <c r="A1459" s="1" t="s">
        <v>4760</v>
      </c>
      <c r="B1459" s="1">
        <v>30731151</v>
      </c>
      <c r="C1459" s="3" t="s">
        <v>1175</v>
      </c>
      <c r="D1459" s="4" t="s">
        <v>3675</v>
      </c>
      <c r="E1459" s="7"/>
      <c r="F1459" s="8">
        <f>VLOOKUP(D1459,'Parâmetro - Portes e Uco'!$A$8:$C$49,3,0)</f>
        <v>247.04971200000003</v>
      </c>
      <c r="G1459" s="36">
        <v>2</v>
      </c>
      <c r="H1459" s="8">
        <f>VLOOKUP(G1459,'Parâmetro - Portes e Uco'!$B$14:$E$41,4,0)</f>
        <v>203.1808</v>
      </c>
      <c r="I1459" s="9"/>
      <c r="J1459" s="16">
        <v>0</v>
      </c>
      <c r="K1459" s="16"/>
      <c r="L1459" s="17"/>
      <c r="M1459" s="2"/>
      <c r="N1459" s="8"/>
      <c r="O1459" s="15">
        <v>1</v>
      </c>
      <c r="P1459" s="8">
        <f t="shared" si="88"/>
        <v>74.114913600000008</v>
      </c>
      <c r="Q1459" s="41">
        <f t="shared" si="87"/>
        <v>524.3454256</v>
      </c>
    </row>
    <row r="1460" spans="1:17">
      <c r="A1460" s="1" t="s">
        <v>4760</v>
      </c>
      <c r="B1460" s="1">
        <v>30731160</v>
      </c>
      <c r="C1460" s="3" t="s">
        <v>1176</v>
      </c>
      <c r="D1460" s="4" t="s">
        <v>3673</v>
      </c>
      <c r="E1460" s="7"/>
      <c r="F1460" s="8">
        <f>VLOOKUP(D1460,'Parâmetro - Portes e Uco'!$A$8:$C$49,3,0)</f>
        <v>167.84640600000003</v>
      </c>
      <c r="G1460" s="36">
        <v>2</v>
      </c>
      <c r="H1460" s="8">
        <f>VLOOKUP(G1460,'Parâmetro - Portes e Uco'!$B$14:$E$41,4,0)</f>
        <v>203.1808</v>
      </c>
      <c r="I1460" s="9"/>
      <c r="J1460" s="16">
        <v>0</v>
      </c>
      <c r="K1460" s="16"/>
      <c r="L1460" s="17"/>
      <c r="M1460" s="2"/>
      <c r="N1460" s="8"/>
      <c r="O1460" s="15">
        <v>1</v>
      </c>
      <c r="P1460" s="8">
        <f t="shared" si="88"/>
        <v>50.353921800000009</v>
      </c>
      <c r="Q1460" s="41">
        <f t="shared" si="87"/>
        <v>421.38112780000006</v>
      </c>
    </row>
    <row r="1461" spans="1:17">
      <c r="A1461" s="1" t="s">
        <v>4760</v>
      </c>
      <c r="B1461" s="1">
        <v>30731178</v>
      </c>
      <c r="C1461" s="3" t="s">
        <v>1177</v>
      </c>
      <c r="D1461" s="4" t="s">
        <v>3675</v>
      </c>
      <c r="E1461" s="7"/>
      <c r="F1461" s="8">
        <f>VLOOKUP(D1461,'Parâmetro - Portes e Uco'!$A$8:$C$49,3,0)</f>
        <v>247.04971200000003</v>
      </c>
      <c r="G1461" s="36">
        <v>2</v>
      </c>
      <c r="H1461" s="8">
        <f>VLOOKUP(G1461,'Parâmetro - Portes e Uco'!$B$14:$E$41,4,0)</f>
        <v>203.1808</v>
      </c>
      <c r="I1461" s="9"/>
      <c r="J1461" s="16">
        <v>0</v>
      </c>
      <c r="K1461" s="16"/>
      <c r="L1461" s="17"/>
      <c r="M1461" s="2"/>
      <c r="N1461" s="8"/>
      <c r="O1461" s="15">
        <v>1</v>
      </c>
      <c r="P1461" s="8">
        <f t="shared" si="88"/>
        <v>74.114913600000008</v>
      </c>
      <c r="Q1461" s="41">
        <f t="shared" si="87"/>
        <v>524.3454256</v>
      </c>
    </row>
    <row r="1462" spans="1:17">
      <c r="A1462" s="1" t="s">
        <v>4760</v>
      </c>
      <c r="B1462" s="1">
        <v>30731186</v>
      </c>
      <c r="C1462" s="3" t="s">
        <v>1178</v>
      </c>
      <c r="D1462" s="4" t="s">
        <v>3681</v>
      </c>
      <c r="E1462" s="7"/>
      <c r="F1462" s="8">
        <f>VLOOKUP(D1462,'Parâmetro - Portes e Uco'!$A$8:$C$49,3,0)</f>
        <v>83.927844000000007</v>
      </c>
      <c r="G1462" s="36">
        <v>1</v>
      </c>
      <c r="H1462" s="8">
        <f>VLOOKUP(G1462,'Parâmetro - Portes e Uco'!$B$14:$E$41,4,0)</f>
        <v>138.81760000000003</v>
      </c>
      <c r="I1462" s="9"/>
      <c r="J1462" s="16">
        <v>0</v>
      </c>
      <c r="K1462" s="16"/>
      <c r="L1462" s="17"/>
      <c r="M1462" s="2"/>
      <c r="N1462" s="8"/>
      <c r="O1462" s="15">
        <v>1</v>
      </c>
      <c r="P1462" s="8">
        <f t="shared" si="88"/>
        <v>25.1783532</v>
      </c>
      <c r="Q1462" s="41">
        <f t="shared" si="87"/>
        <v>247.92379720000002</v>
      </c>
    </row>
    <row r="1463" spans="1:17">
      <c r="A1463" s="1" t="s">
        <v>4760</v>
      </c>
      <c r="B1463" s="1">
        <v>30731194</v>
      </c>
      <c r="C1463" s="3" t="s">
        <v>1179</v>
      </c>
      <c r="D1463" s="4" t="s">
        <v>3677</v>
      </c>
      <c r="E1463" s="7"/>
      <c r="F1463" s="8">
        <f>VLOOKUP(D1463,'Parâmetro - Portes e Uco'!$A$8:$C$49,3,0)</f>
        <v>146.53493400000002</v>
      </c>
      <c r="G1463" s="36">
        <v>1</v>
      </c>
      <c r="H1463" s="8">
        <f>VLOOKUP(G1463,'Parâmetro - Portes e Uco'!$B$14:$E$41,4,0)</f>
        <v>138.81760000000003</v>
      </c>
      <c r="I1463" s="9"/>
      <c r="J1463" s="16">
        <v>0</v>
      </c>
      <c r="K1463" s="16"/>
      <c r="L1463" s="17"/>
      <c r="M1463" s="2"/>
      <c r="N1463" s="8"/>
      <c r="O1463" s="15">
        <v>1</v>
      </c>
      <c r="P1463" s="8">
        <f t="shared" si="88"/>
        <v>43.960480200000006</v>
      </c>
      <c r="Q1463" s="41">
        <f t="shared" si="87"/>
        <v>329.31301420000005</v>
      </c>
    </row>
    <row r="1464" spans="1:17">
      <c r="A1464" s="1" t="s">
        <v>4760</v>
      </c>
      <c r="B1464" s="1">
        <v>30731208</v>
      </c>
      <c r="C1464" s="3" t="s">
        <v>1180</v>
      </c>
      <c r="D1464" s="4" t="s">
        <v>3674</v>
      </c>
      <c r="E1464" s="7"/>
      <c r="F1464" s="8">
        <f>VLOOKUP(D1464,'Parâmetro - Portes e Uco'!$A$8:$C$49,3,0)</f>
        <v>287.23149000000001</v>
      </c>
      <c r="G1464" s="36">
        <v>1</v>
      </c>
      <c r="H1464" s="8">
        <f>VLOOKUP(G1464,'Parâmetro - Portes e Uco'!$B$14:$E$41,4,0)</f>
        <v>138.81760000000003</v>
      </c>
      <c r="I1464" s="9"/>
      <c r="J1464" s="16">
        <v>0</v>
      </c>
      <c r="K1464" s="16"/>
      <c r="L1464" s="17"/>
      <c r="M1464" s="2"/>
      <c r="N1464" s="8"/>
      <c r="O1464" s="15">
        <v>1</v>
      </c>
      <c r="P1464" s="8">
        <f t="shared" si="88"/>
        <v>86.169447000000005</v>
      </c>
      <c r="Q1464" s="41">
        <f t="shared" si="87"/>
        <v>512.21853700000008</v>
      </c>
    </row>
    <row r="1465" spans="1:17" ht="22.5">
      <c r="A1465" s="1" t="s">
        <v>4760</v>
      </c>
      <c r="B1465" s="1">
        <v>30731216</v>
      </c>
      <c r="C1465" s="3" t="s">
        <v>1181</v>
      </c>
      <c r="D1465" s="4" t="s">
        <v>3689</v>
      </c>
      <c r="E1465" s="7"/>
      <c r="F1465" s="8">
        <f>VLOOKUP(D1465,'Parâmetro - Portes e Uco'!$A$8:$C$49,3,0)</f>
        <v>332.147088</v>
      </c>
      <c r="G1465" s="36">
        <v>4</v>
      </c>
      <c r="H1465" s="8">
        <f>VLOOKUP(G1465,'Parâmetro - Portes e Uco'!$B$14:$E$41,4,0)</f>
        <v>442.14720000000005</v>
      </c>
      <c r="I1465" s="9"/>
      <c r="J1465" s="16">
        <v>0</v>
      </c>
      <c r="K1465" s="16"/>
      <c r="L1465" s="17"/>
      <c r="M1465" s="2"/>
      <c r="N1465" s="8"/>
      <c r="O1465" s="15">
        <v>1</v>
      </c>
      <c r="P1465" s="8">
        <f t="shared" si="88"/>
        <v>99.64412639999999</v>
      </c>
      <c r="Q1465" s="41">
        <f t="shared" si="87"/>
        <v>873.93841440000006</v>
      </c>
    </row>
    <row r="1466" spans="1:17">
      <c r="A1466" s="1" t="s">
        <v>4760</v>
      </c>
      <c r="B1466" s="1">
        <v>30731224</v>
      </c>
      <c r="C1466" s="3" t="s">
        <v>1182</v>
      </c>
      <c r="D1466" s="4" t="s">
        <v>3675</v>
      </c>
      <c r="E1466" s="7"/>
      <c r="F1466" s="8">
        <f>VLOOKUP(D1466,'Parâmetro - Portes e Uco'!$A$8:$C$49,3,0)</f>
        <v>247.04971200000003</v>
      </c>
      <c r="G1466" s="36">
        <v>4</v>
      </c>
      <c r="H1466" s="8">
        <f>VLOOKUP(G1466,'Parâmetro - Portes e Uco'!$B$14:$E$41,4,0)</f>
        <v>442.14720000000005</v>
      </c>
      <c r="I1466" s="9"/>
      <c r="J1466" s="16">
        <v>0</v>
      </c>
      <c r="K1466" s="16"/>
      <c r="L1466" s="17"/>
      <c r="M1466" s="2"/>
      <c r="N1466" s="8"/>
      <c r="O1466" s="15">
        <v>2</v>
      </c>
      <c r="P1466" s="8">
        <f>(F1466*30%)+(F1466*20%)</f>
        <v>123.52485600000001</v>
      </c>
      <c r="Q1466" s="41">
        <f t="shared" si="87"/>
        <v>812.72176800000011</v>
      </c>
    </row>
    <row r="1467" spans="1:17">
      <c r="A1467" s="1" t="s">
        <v>4760</v>
      </c>
      <c r="B1467" s="1">
        <v>30731232</v>
      </c>
      <c r="C1467" s="3" t="s">
        <v>1183</v>
      </c>
      <c r="D1467" s="4" t="s">
        <v>3673</v>
      </c>
      <c r="E1467" s="7"/>
      <c r="F1467" s="8">
        <f>VLOOKUP(D1467,'Parâmetro - Portes e Uco'!$A$8:$C$49,3,0)</f>
        <v>167.84640600000003</v>
      </c>
      <c r="G1467" s="36">
        <v>1</v>
      </c>
      <c r="H1467" s="8">
        <f>VLOOKUP(G1467,'Parâmetro - Portes e Uco'!$B$14:$E$41,4,0)</f>
        <v>138.81760000000003</v>
      </c>
      <c r="I1467" s="9"/>
      <c r="J1467" s="16">
        <v>0</v>
      </c>
      <c r="K1467" s="16"/>
      <c r="L1467" s="17"/>
      <c r="M1467" s="2"/>
      <c r="N1467" s="8"/>
      <c r="O1467" s="15">
        <v>1</v>
      </c>
      <c r="P1467" s="8">
        <f>F1467*30%</f>
        <v>50.353921800000009</v>
      </c>
      <c r="Q1467" s="41">
        <f t="shared" si="87"/>
        <v>357.01792780000011</v>
      </c>
    </row>
    <row r="1468" spans="1:17">
      <c r="A1468" s="1" t="s">
        <v>4758</v>
      </c>
      <c r="B1468" s="1">
        <v>30731240</v>
      </c>
      <c r="C1468" s="3" t="s">
        <v>4051</v>
      </c>
      <c r="D1468" s="4" t="s">
        <v>3675</v>
      </c>
      <c r="E1468" s="7">
        <v>0</v>
      </c>
      <c r="F1468" s="8">
        <f>VLOOKUP(D1468,'Parâmetro - Portes e Uco'!$A$8:$C$49,3,0)</f>
        <v>247.04971200000003</v>
      </c>
      <c r="G1468" s="36">
        <v>2</v>
      </c>
      <c r="H1468" s="8">
        <f>VLOOKUP(G1468,'Parâmetro - Portes e Uco'!$B$14:$E$41,4,0)</f>
        <v>203.1808</v>
      </c>
      <c r="I1468" s="9"/>
      <c r="J1468" s="16">
        <v>0</v>
      </c>
      <c r="K1468" s="16"/>
      <c r="L1468" s="17"/>
      <c r="M1468" s="2"/>
      <c r="N1468" s="8"/>
      <c r="O1468" s="15">
        <v>1</v>
      </c>
      <c r="P1468" s="8">
        <f>F1468*30%</f>
        <v>74.114913600000008</v>
      </c>
      <c r="Q1468" s="41">
        <f t="shared" si="87"/>
        <v>524.3454256</v>
      </c>
    </row>
    <row r="1469" spans="1:17">
      <c r="A1469" s="3"/>
      <c r="B1469" s="135">
        <v>30732000</v>
      </c>
      <c r="C1469" s="263" t="s">
        <v>3835</v>
      </c>
      <c r="D1469" s="264"/>
      <c r="E1469" s="264"/>
      <c r="F1469" s="264"/>
      <c r="G1469" s="264"/>
      <c r="H1469" s="264"/>
      <c r="I1469" s="264"/>
      <c r="J1469" s="264"/>
      <c r="K1469" s="264"/>
      <c r="L1469" s="264"/>
      <c r="M1469" s="266"/>
      <c r="N1469" s="264"/>
      <c r="O1469" s="264"/>
      <c r="P1469" s="264"/>
      <c r="Q1469" s="265"/>
    </row>
    <row r="1470" spans="1:17" ht="22.5">
      <c r="A1470" s="1" t="s">
        <v>4760</v>
      </c>
      <c r="B1470" s="1">
        <v>30732018</v>
      </c>
      <c r="C1470" s="3" t="s">
        <v>1184</v>
      </c>
      <c r="D1470" s="4" t="s">
        <v>3698</v>
      </c>
      <c r="E1470" s="7"/>
      <c r="F1470" s="8">
        <f>VLOOKUP(D1470,'Parâmetro - Portes e Uco'!$A$8:$C$49,3,0)</f>
        <v>1186.7593919999999</v>
      </c>
      <c r="G1470" s="36">
        <v>5</v>
      </c>
      <c r="H1470" s="8">
        <f>VLOOKUP(G1470,'Parâmetro - Portes e Uco'!$B$14:$E$41,4,0)</f>
        <v>683.93320000000006</v>
      </c>
      <c r="I1470" s="9"/>
      <c r="J1470" s="16">
        <v>0</v>
      </c>
      <c r="K1470" s="16"/>
      <c r="L1470" s="17"/>
      <c r="M1470" s="2"/>
      <c r="N1470" s="8"/>
      <c r="O1470" s="15">
        <v>3</v>
      </c>
      <c r="P1470" s="39">
        <f>(F1470*30%)+(F1470*20%)+(F1470*20%)</f>
        <v>830.7315744</v>
      </c>
      <c r="Q1470" s="41">
        <f t="shared" ref="Q1470:Q1478" si="89">F1470+H1470+K1470+N1470+P1470</f>
        <v>2701.4241664000001</v>
      </c>
    </row>
    <row r="1471" spans="1:17">
      <c r="A1471" s="1" t="s">
        <v>4760</v>
      </c>
      <c r="B1471" s="1">
        <v>30732026</v>
      </c>
      <c r="C1471" s="3" t="s">
        <v>1185</v>
      </c>
      <c r="D1471" s="4" t="s">
        <v>3686</v>
      </c>
      <c r="E1471" s="7"/>
      <c r="F1471" s="8">
        <f>VLOOKUP(D1471,'Parâmetro - Portes e Uco'!$A$8:$C$49,3,0)</f>
        <v>639.47410800000011</v>
      </c>
      <c r="G1471" s="36">
        <v>2</v>
      </c>
      <c r="H1471" s="8">
        <f>VLOOKUP(G1471,'Parâmetro - Portes e Uco'!$B$14:$E$41,4,0)</f>
        <v>203.1808</v>
      </c>
      <c r="I1471" s="9"/>
      <c r="J1471" s="16">
        <v>0</v>
      </c>
      <c r="K1471" s="16"/>
      <c r="L1471" s="17"/>
      <c r="M1471" s="2"/>
      <c r="N1471" s="8"/>
      <c r="O1471" s="15">
        <v>2</v>
      </c>
      <c r="P1471" s="8">
        <f t="shared" ref="P1471:P1476" si="90">(F1471*30%)+(F1471*20%)</f>
        <v>319.73705400000006</v>
      </c>
      <c r="Q1471" s="41">
        <f t="shared" si="89"/>
        <v>1162.3919620000001</v>
      </c>
    </row>
    <row r="1472" spans="1:17">
      <c r="A1472" s="1" t="s">
        <v>4760</v>
      </c>
      <c r="B1472" s="1">
        <v>30732034</v>
      </c>
      <c r="C1472" s="3" t="s">
        <v>1186</v>
      </c>
      <c r="D1472" s="4" t="s">
        <v>3691</v>
      </c>
      <c r="E1472" s="7"/>
      <c r="F1472" s="8">
        <f>VLOOKUP(D1472,'Parâmetro - Portes e Uco'!$A$8:$C$49,3,0)</f>
        <v>721.04432400000007</v>
      </c>
      <c r="G1472" s="36">
        <v>5</v>
      </c>
      <c r="H1472" s="8">
        <f>VLOOKUP(G1472,'Parâmetro - Portes e Uco'!$B$14:$E$41,4,0)</f>
        <v>683.93320000000006</v>
      </c>
      <c r="I1472" s="9"/>
      <c r="J1472" s="16">
        <v>0</v>
      </c>
      <c r="K1472" s="16"/>
      <c r="L1472" s="17"/>
      <c r="M1472" s="2"/>
      <c r="N1472" s="8"/>
      <c r="O1472" s="15">
        <v>2</v>
      </c>
      <c r="P1472" s="8">
        <f t="shared" si="90"/>
        <v>360.52216200000004</v>
      </c>
      <c r="Q1472" s="41">
        <f t="shared" si="89"/>
        <v>1765.4996860000001</v>
      </c>
    </row>
    <row r="1473" spans="1:17">
      <c r="A1473" s="1" t="s">
        <v>4760</v>
      </c>
      <c r="B1473" s="1">
        <v>30732085</v>
      </c>
      <c r="C1473" s="3" t="s">
        <v>1187</v>
      </c>
      <c r="D1473" s="4" t="s">
        <v>3691</v>
      </c>
      <c r="E1473" s="7"/>
      <c r="F1473" s="8">
        <f>VLOOKUP(D1473,'Parâmetro - Portes e Uco'!$A$8:$C$49,3,0)</f>
        <v>721.04432400000007</v>
      </c>
      <c r="G1473" s="36">
        <v>5</v>
      </c>
      <c r="H1473" s="8">
        <f>VLOOKUP(G1473,'Parâmetro - Portes e Uco'!$B$14:$E$41,4,0)</f>
        <v>683.93320000000006</v>
      </c>
      <c r="I1473" s="9"/>
      <c r="J1473" s="16">
        <v>0</v>
      </c>
      <c r="K1473" s="16"/>
      <c r="L1473" s="17"/>
      <c r="M1473" s="2"/>
      <c r="N1473" s="8"/>
      <c r="O1473" s="15">
        <v>2</v>
      </c>
      <c r="P1473" s="8">
        <f t="shared" si="90"/>
        <v>360.52216200000004</v>
      </c>
      <c r="Q1473" s="41">
        <f t="shared" si="89"/>
        <v>1765.4996860000001</v>
      </c>
    </row>
    <row r="1474" spans="1:17">
      <c r="A1474" s="1" t="s">
        <v>4760</v>
      </c>
      <c r="B1474" s="1">
        <v>30732093</v>
      </c>
      <c r="C1474" s="3" t="s">
        <v>1188</v>
      </c>
      <c r="D1474" s="4" t="s">
        <v>3687</v>
      </c>
      <c r="E1474" s="7"/>
      <c r="F1474" s="8">
        <f>VLOOKUP(D1474,'Parâmetro - Portes e Uco'!$A$8:$C$49,3,0)</f>
        <v>678.47707200000002</v>
      </c>
      <c r="G1474" s="36">
        <v>4</v>
      </c>
      <c r="H1474" s="8">
        <f>VLOOKUP(G1474,'Parâmetro - Portes e Uco'!$B$14:$E$41,4,0)</f>
        <v>442.14720000000005</v>
      </c>
      <c r="I1474" s="9"/>
      <c r="J1474" s="16">
        <v>0</v>
      </c>
      <c r="K1474" s="16"/>
      <c r="L1474" s="17"/>
      <c r="M1474" s="2"/>
      <c r="N1474" s="8"/>
      <c r="O1474" s="15">
        <v>2</v>
      </c>
      <c r="P1474" s="8">
        <f t="shared" si="90"/>
        <v>339.23853600000001</v>
      </c>
      <c r="Q1474" s="41">
        <f t="shared" si="89"/>
        <v>1459.8628080000001</v>
      </c>
    </row>
    <row r="1475" spans="1:17">
      <c r="A1475" s="1" t="s">
        <v>4760</v>
      </c>
      <c r="B1475" s="1">
        <v>30732107</v>
      </c>
      <c r="C1475" s="3" t="s">
        <v>1189</v>
      </c>
      <c r="D1475" s="4" t="s">
        <v>3687</v>
      </c>
      <c r="E1475" s="7"/>
      <c r="F1475" s="8">
        <f>VLOOKUP(D1475,'Parâmetro - Portes e Uco'!$A$8:$C$49,3,0)</f>
        <v>678.47707200000002</v>
      </c>
      <c r="G1475" s="36">
        <v>4</v>
      </c>
      <c r="H1475" s="8">
        <f>VLOOKUP(G1475,'Parâmetro - Portes e Uco'!$B$14:$E$41,4,0)</f>
        <v>442.14720000000005</v>
      </c>
      <c r="I1475" s="9"/>
      <c r="J1475" s="16">
        <v>0</v>
      </c>
      <c r="K1475" s="16"/>
      <c r="L1475" s="17"/>
      <c r="M1475" s="2"/>
      <c r="N1475" s="8"/>
      <c r="O1475" s="15">
        <v>2</v>
      </c>
      <c r="P1475" s="8">
        <f t="shared" si="90"/>
        <v>339.23853600000001</v>
      </c>
      <c r="Q1475" s="41">
        <f t="shared" si="89"/>
        <v>1459.8628080000001</v>
      </c>
    </row>
    <row r="1476" spans="1:17">
      <c r="A1476" s="1" t="s">
        <v>4760</v>
      </c>
      <c r="B1476" s="1">
        <v>30732115</v>
      </c>
      <c r="C1476" s="3" t="s">
        <v>1190</v>
      </c>
      <c r="D1476" s="4" t="s">
        <v>3688</v>
      </c>
      <c r="E1476" s="7"/>
      <c r="F1476" s="8">
        <f>VLOOKUP(D1476,'Parâmetro - Portes e Uco'!$A$8:$C$49,3,0)</f>
        <v>868.77663600000005</v>
      </c>
      <c r="G1476" s="36">
        <v>4</v>
      </c>
      <c r="H1476" s="8">
        <f>VLOOKUP(G1476,'Parâmetro - Portes e Uco'!$B$14:$E$41,4,0)</f>
        <v>442.14720000000005</v>
      </c>
      <c r="I1476" s="9"/>
      <c r="J1476" s="16">
        <v>0</v>
      </c>
      <c r="K1476" s="16"/>
      <c r="L1476" s="17"/>
      <c r="M1476" s="2"/>
      <c r="N1476" s="8"/>
      <c r="O1476" s="15">
        <v>2</v>
      </c>
      <c r="P1476" s="8">
        <f t="shared" si="90"/>
        <v>434.38831800000003</v>
      </c>
      <c r="Q1476" s="41">
        <f t="shared" si="89"/>
        <v>1745.3121540000002</v>
      </c>
    </row>
    <row r="1477" spans="1:17">
      <c r="A1477" s="1" t="s">
        <v>4760</v>
      </c>
      <c r="B1477" s="1">
        <v>30732123</v>
      </c>
      <c r="C1477" s="3" t="s">
        <v>1191</v>
      </c>
      <c r="D1477" s="4" t="s">
        <v>3695</v>
      </c>
      <c r="E1477" s="7"/>
      <c r="F1477" s="8">
        <f>VLOOKUP(D1477,'Parâmetro - Portes e Uco'!$A$8:$C$49,3,0)</f>
        <v>609.92950200000007</v>
      </c>
      <c r="G1477" s="36">
        <v>3</v>
      </c>
      <c r="H1477" s="8">
        <f>VLOOKUP(G1477,'Parâmetro - Portes e Uco'!$B$14:$E$41,4,0)</f>
        <v>299.05779999999999</v>
      </c>
      <c r="I1477" s="9"/>
      <c r="J1477" s="16">
        <v>0</v>
      </c>
      <c r="K1477" s="16"/>
      <c r="L1477" s="17"/>
      <c r="M1477" s="2"/>
      <c r="N1477" s="8"/>
      <c r="O1477" s="15">
        <v>1</v>
      </c>
      <c r="P1477" s="8">
        <f>F1477*30%</f>
        <v>182.97885060000002</v>
      </c>
      <c r="Q1477" s="41">
        <f t="shared" si="89"/>
        <v>1091.9661526</v>
      </c>
    </row>
    <row r="1478" spans="1:17">
      <c r="A1478" s="1" t="s">
        <v>4760</v>
      </c>
      <c r="B1478" s="1">
        <v>30732131</v>
      </c>
      <c r="C1478" s="3" t="s">
        <v>1192</v>
      </c>
      <c r="D1478" s="4" t="s">
        <v>3695</v>
      </c>
      <c r="E1478" s="7"/>
      <c r="F1478" s="8">
        <f>VLOOKUP(D1478,'Parâmetro - Portes e Uco'!$A$8:$C$49,3,0)</f>
        <v>609.92950200000007</v>
      </c>
      <c r="G1478" s="36">
        <v>3</v>
      </c>
      <c r="H1478" s="8">
        <f>VLOOKUP(G1478,'Parâmetro - Portes e Uco'!$B$14:$E$41,4,0)</f>
        <v>299.05779999999999</v>
      </c>
      <c r="I1478" s="9"/>
      <c r="J1478" s="16">
        <v>0</v>
      </c>
      <c r="K1478" s="16"/>
      <c r="L1478" s="17"/>
      <c r="M1478" s="2"/>
      <c r="N1478" s="8"/>
      <c r="O1478" s="15">
        <v>1</v>
      </c>
      <c r="P1478" s="8">
        <f>F1478*30%</f>
        <v>182.97885060000002</v>
      </c>
      <c r="Q1478" s="41">
        <f t="shared" si="89"/>
        <v>1091.9661526</v>
      </c>
    </row>
    <row r="1479" spans="1:17">
      <c r="A1479" s="3"/>
      <c r="B1479" s="135">
        <v>30733006</v>
      </c>
      <c r="C1479" s="263" t="s">
        <v>4210</v>
      </c>
      <c r="D1479" s="264"/>
      <c r="E1479" s="264"/>
      <c r="F1479" s="264"/>
      <c r="G1479" s="264"/>
      <c r="H1479" s="264"/>
      <c r="I1479" s="264"/>
      <c r="J1479" s="264"/>
      <c r="K1479" s="264"/>
      <c r="L1479" s="264"/>
      <c r="M1479" s="266"/>
      <c r="N1479" s="264"/>
      <c r="O1479" s="264"/>
      <c r="P1479" s="264"/>
      <c r="Q1479" s="265"/>
    </row>
    <row r="1480" spans="1:17">
      <c r="A1480" s="1" t="s">
        <v>4760</v>
      </c>
      <c r="B1480" s="1">
        <v>30733014</v>
      </c>
      <c r="C1480" s="3" t="s">
        <v>1201</v>
      </c>
      <c r="D1480" s="4" t="s">
        <v>3688</v>
      </c>
      <c r="E1480" s="7"/>
      <c r="F1480" s="8">
        <f>VLOOKUP(D1480,'Parâmetro - Portes e Uco'!$A$8:$C$49,3,0)</f>
        <v>868.77663600000005</v>
      </c>
      <c r="G1480" s="36">
        <v>5</v>
      </c>
      <c r="H1480" s="8">
        <f>VLOOKUP(G1480,'Parâmetro - Portes e Uco'!$B$14:$E$41,4,0)</f>
        <v>683.93320000000006</v>
      </c>
      <c r="I1480" s="9"/>
      <c r="J1480" s="16">
        <v>0</v>
      </c>
      <c r="K1480" s="16"/>
      <c r="L1480" s="17"/>
      <c r="M1480" s="2"/>
      <c r="N1480" s="8"/>
      <c r="O1480" s="15">
        <v>1</v>
      </c>
      <c r="P1480" s="8">
        <f t="shared" ref="P1480:P1489" si="91">F1480*30%</f>
        <v>260.63299080000002</v>
      </c>
      <c r="Q1480" s="41">
        <f t="shared" ref="Q1480:Q1489" si="92">F1480+H1480+K1480+N1480+P1480</f>
        <v>1813.3428268</v>
      </c>
    </row>
    <row r="1481" spans="1:17">
      <c r="A1481" s="1" t="s">
        <v>4760</v>
      </c>
      <c r="B1481" s="1">
        <v>30733022</v>
      </c>
      <c r="C1481" s="3" t="s">
        <v>1200</v>
      </c>
      <c r="D1481" s="4" t="s">
        <v>3687</v>
      </c>
      <c r="E1481" s="7"/>
      <c r="F1481" s="8">
        <f>VLOOKUP(D1481,'Parâmetro - Portes e Uco'!$A$8:$C$49,3,0)</f>
        <v>678.47707200000002</v>
      </c>
      <c r="G1481" s="36">
        <v>4</v>
      </c>
      <c r="H1481" s="8">
        <f>VLOOKUP(G1481,'Parâmetro - Portes e Uco'!$B$14:$E$41,4,0)</f>
        <v>442.14720000000005</v>
      </c>
      <c r="I1481" s="9"/>
      <c r="J1481" s="16">
        <v>0</v>
      </c>
      <c r="K1481" s="16"/>
      <c r="L1481" s="17"/>
      <c r="M1481" s="2"/>
      <c r="N1481" s="8"/>
      <c r="O1481" s="15">
        <v>1</v>
      </c>
      <c r="P1481" s="8">
        <f t="shared" si="91"/>
        <v>203.54312160000001</v>
      </c>
      <c r="Q1481" s="41">
        <f t="shared" si="92"/>
        <v>1324.1673936</v>
      </c>
    </row>
    <row r="1482" spans="1:17">
      <c r="A1482" s="1" t="s">
        <v>4760</v>
      </c>
      <c r="B1482" s="1">
        <v>30733030</v>
      </c>
      <c r="C1482" s="3" t="s">
        <v>1193</v>
      </c>
      <c r="D1482" s="4" t="s">
        <v>3687</v>
      </c>
      <c r="E1482" s="7"/>
      <c r="F1482" s="8">
        <f>VLOOKUP(D1482,'Parâmetro - Portes e Uco'!$A$8:$C$49,3,0)</f>
        <v>678.47707200000002</v>
      </c>
      <c r="G1482" s="36">
        <v>4</v>
      </c>
      <c r="H1482" s="8">
        <f>VLOOKUP(G1482,'Parâmetro - Portes e Uco'!$B$14:$E$41,4,0)</f>
        <v>442.14720000000005</v>
      </c>
      <c r="I1482" s="9"/>
      <c r="J1482" s="16">
        <v>0</v>
      </c>
      <c r="K1482" s="16"/>
      <c r="L1482" s="17"/>
      <c r="M1482" s="2"/>
      <c r="N1482" s="8"/>
      <c r="O1482" s="15">
        <v>1</v>
      </c>
      <c r="P1482" s="8">
        <f t="shared" si="91"/>
        <v>203.54312160000001</v>
      </c>
      <c r="Q1482" s="41">
        <f t="shared" si="92"/>
        <v>1324.1673936</v>
      </c>
    </row>
    <row r="1483" spans="1:17" ht="22.5">
      <c r="A1483" s="1" t="s">
        <v>4760</v>
      </c>
      <c r="B1483" s="1">
        <v>30733049</v>
      </c>
      <c r="C1483" s="3" t="s">
        <v>1197</v>
      </c>
      <c r="D1483" s="4" t="s">
        <v>3700</v>
      </c>
      <c r="E1483" s="7"/>
      <c r="F1483" s="8">
        <f>VLOOKUP(D1483,'Parâmetro - Portes e Uco'!$A$8:$C$49,3,0)</f>
        <v>1121.7389820000001</v>
      </c>
      <c r="G1483" s="36">
        <v>6</v>
      </c>
      <c r="H1483" s="8">
        <f>VLOOKUP(G1483,'Parâmetro - Portes e Uco'!$B$14:$E$41,4,0)</f>
        <v>954.3922</v>
      </c>
      <c r="I1483" s="9"/>
      <c r="J1483" s="16">
        <v>0</v>
      </c>
      <c r="K1483" s="16"/>
      <c r="L1483" s="17"/>
      <c r="M1483" s="2"/>
      <c r="N1483" s="8"/>
      <c r="O1483" s="15">
        <v>1</v>
      </c>
      <c r="P1483" s="8">
        <f t="shared" si="91"/>
        <v>336.52169459999999</v>
      </c>
      <c r="Q1483" s="41">
        <f t="shared" si="92"/>
        <v>2412.6528766000001</v>
      </c>
    </row>
    <row r="1484" spans="1:17">
      <c r="A1484" s="1" t="s">
        <v>4760</v>
      </c>
      <c r="B1484" s="1">
        <v>30733057</v>
      </c>
      <c r="C1484" s="3" t="s">
        <v>1196</v>
      </c>
      <c r="D1484" s="4" t="s">
        <v>3687</v>
      </c>
      <c r="E1484" s="7"/>
      <c r="F1484" s="8">
        <f>VLOOKUP(D1484,'Parâmetro - Portes e Uco'!$A$8:$C$49,3,0)</f>
        <v>678.47707200000002</v>
      </c>
      <c r="G1484" s="36">
        <v>4</v>
      </c>
      <c r="H1484" s="8">
        <f>VLOOKUP(G1484,'Parâmetro - Portes e Uco'!$B$14:$E$41,4,0)</f>
        <v>442.14720000000005</v>
      </c>
      <c r="I1484" s="9"/>
      <c r="J1484" s="16">
        <v>0</v>
      </c>
      <c r="K1484" s="16"/>
      <c r="L1484" s="17"/>
      <c r="M1484" s="2"/>
      <c r="N1484" s="8"/>
      <c r="O1484" s="15">
        <v>1</v>
      </c>
      <c r="P1484" s="8">
        <f t="shared" si="91"/>
        <v>203.54312160000001</v>
      </c>
      <c r="Q1484" s="41">
        <f t="shared" si="92"/>
        <v>1324.1673936</v>
      </c>
    </row>
    <row r="1485" spans="1:17">
      <c r="A1485" s="1" t="s">
        <v>4760</v>
      </c>
      <c r="B1485" s="1">
        <v>30733065</v>
      </c>
      <c r="C1485" s="3" t="s">
        <v>1199</v>
      </c>
      <c r="D1485" s="4" t="s">
        <v>3700</v>
      </c>
      <c r="E1485" s="7"/>
      <c r="F1485" s="8">
        <f>VLOOKUP(D1485,'Parâmetro - Portes e Uco'!$A$8:$C$49,3,0)</f>
        <v>1121.7389820000001</v>
      </c>
      <c r="G1485" s="36">
        <v>6</v>
      </c>
      <c r="H1485" s="8">
        <f>VLOOKUP(G1485,'Parâmetro - Portes e Uco'!$B$14:$E$41,4,0)</f>
        <v>954.3922</v>
      </c>
      <c r="I1485" s="9"/>
      <c r="J1485" s="16">
        <v>0</v>
      </c>
      <c r="K1485" s="16"/>
      <c r="L1485" s="17"/>
      <c r="M1485" s="2"/>
      <c r="N1485" s="8"/>
      <c r="O1485" s="15">
        <v>1</v>
      </c>
      <c r="P1485" s="8">
        <f t="shared" si="91"/>
        <v>336.52169459999999</v>
      </c>
      <c r="Q1485" s="41">
        <f t="shared" si="92"/>
        <v>2412.6528766000001</v>
      </c>
    </row>
    <row r="1486" spans="1:17" ht="22.5">
      <c r="A1486" s="1" t="s">
        <v>4760</v>
      </c>
      <c r="B1486" s="1">
        <v>30733073</v>
      </c>
      <c r="C1486" s="3" t="s">
        <v>1198</v>
      </c>
      <c r="D1486" s="4" t="s">
        <v>3700</v>
      </c>
      <c r="E1486" s="7"/>
      <c r="F1486" s="8">
        <f>VLOOKUP(D1486,'Parâmetro - Portes e Uco'!$A$8:$C$49,3,0)</f>
        <v>1121.7389820000001</v>
      </c>
      <c r="G1486" s="36">
        <v>6</v>
      </c>
      <c r="H1486" s="8">
        <f>VLOOKUP(G1486,'Parâmetro - Portes e Uco'!$B$14:$E$41,4,0)</f>
        <v>954.3922</v>
      </c>
      <c r="I1486" s="9"/>
      <c r="J1486" s="16">
        <v>0</v>
      </c>
      <c r="K1486" s="16"/>
      <c r="L1486" s="17"/>
      <c r="M1486" s="2"/>
      <c r="N1486" s="8"/>
      <c r="O1486" s="15">
        <v>1</v>
      </c>
      <c r="P1486" s="8">
        <f t="shared" si="91"/>
        <v>336.52169459999999</v>
      </c>
      <c r="Q1486" s="41">
        <f t="shared" si="92"/>
        <v>2412.6528766000001</v>
      </c>
    </row>
    <row r="1487" spans="1:17" ht="22.5">
      <c r="A1487" s="1" t="s">
        <v>4760</v>
      </c>
      <c r="B1487" s="1">
        <v>30733081</v>
      </c>
      <c r="C1487" s="3" t="s">
        <v>1194</v>
      </c>
      <c r="D1487" s="4" t="s">
        <v>3688</v>
      </c>
      <c r="E1487" s="7"/>
      <c r="F1487" s="8">
        <f>VLOOKUP(D1487,'Parâmetro - Portes e Uco'!$A$8:$C$49,3,0)</f>
        <v>868.77663600000005</v>
      </c>
      <c r="G1487" s="36">
        <v>5</v>
      </c>
      <c r="H1487" s="8">
        <f>VLOOKUP(G1487,'Parâmetro - Portes e Uco'!$B$14:$E$41,4,0)</f>
        <v>683.93320000000006</v>
      </c>
      <c r="I1487" s="9"/>
      <c r="J1487" s="16">
        <v>0</v>
      </c>
      <c r="K1487" s="16"/>
      <c r="L1487" s="17"/>
      <c r="M1487" s="2"/>
      <c r="N1487" s="8"/>
      <c r="O1487" s="15">
        <v>1</v>
      </c>
      <c r="P1487" s="8">
        <f t="shared" si="91"/>
        <v>260.63299080000002</v>
      </c>
      <c r="Q1487" s="41">
        <f t="shared" si="92"/>
        <v>1813.3428268</v>
      </c>
    </row>
    <row r="1488" spans="1:17">
      <c r="A1488" s="1" t="s">
        <v>4760</v>
      </c>
      <c r="B1488" s="1">
        <v>30733090</v>
      </c>
      <c r="C1488" s="3" t="s">
        <v>1202</v>
      </c>
      <c r="D1488" s="4" t="s">
        <v>3696</v>
      </c>
      <c r="E1488" s="7"/>
      <c r="F1488" s="8">
        <f>VLOOKUP(D1488,'Parâmetro - Portes e Uco'!$A$8:$C$49,3,0)</f>
        <v>1010.6334419999999</v>
      </c>
      <c r="G1488" s="36">
        <v>6</v>
      </c>
      <c r="H1488" s="8">
        <f>VLOOKUP(G1488,'Parâmetro - Portes e Uco'!$B$14:$E$41,4,0)</f>
        <v>954.3922</v>
      </c>
      <c r="I1488" s="9"/>
      <c r="J1488" s="16">
        <v>0</v>
      </c>
      <c r="K1488" s="16"/>
      <c r="L1488" s="17"/>
      <c r="M1488" s="2"/>
      <c r="N1488" s="8"/>
      <c r="O1488" s="15">
        <v>1</v>
      </c>
      <c r="P1488" s="8">
        <f t="shared" si="91"/>
        <v>303.19003259999999</v>
      </c>
      <c r="Q1488" s="41">
        <f t="shared" si="92"/>
        <v>2268.2156746000001</v>
      </c>
    </row>
    <row r="1489" spans="1:17" ht="33.75">
      <c r="A1489" s="1" t="s">
        <v>4760</v>
      </c>
      <c r="B1489" s="1">
        <v>30733103</v>
      </c>
      <c r="C1489" s="3" t="s">
        <v>1195</v>
      </c>
      <c r="D1489" s="4" t="s">
        <v>3700</v>
      </c>
      <c r="E1489" s="7"/>
      <c r="F1489" s="8">
        <f>VLOOKUP(D1489,'Parâmetro - Portes e Uco'!$A$8:$C$49,3,0)</f>
        <v>1121.7389820000001</v>
      </c>
      <c r="G1489" s="36">
        <v>6</v>
      </c>
      <c r="H1489" s="8">
        <f>VLOOKUP(G1489,'Parâmetro - Portes e Uco'!$B$14:$E$41,4,0)</f>
        <v>954.3922</v>
      </c>
      <c r="I1489" s="9"/>
      <c r="J1489" s="16">
        <v>0</v>
      </c>
      <c r="K1489" s="16"/>
      <c r="L1489" s="17"/>
      <c r="M1489" s="2"/>
      <c r="N1489" s="8"/>
      <c r="O1489" s="15">
        <v>1</v>
      </c>
      <c r="P1489" s="8">
        <f t="shared" si="91"/>
        <v>336.52169459999999</v>
      </c>
      <c r="Q1489" s="41">
        <f t="shared" si="92"/>
        <v>2412.6528766000001</v>
      </c>
    </row>
    <row r="1490" spans="1:17">
      <c r="A1490" s="3"/>
      <c r="B1490" s="135">
        <v>30734002</v>
      </c>
      <c r="C1490" s="263" t="s">
        <v>4211</v>
      </c>
      <c r="D1490" s="264"/>
      <c r="E1490" s="264"/>
      <c r="F1490" s="264"/>
      <c r="G1490" s="264"/>
      <c r="H1490" s="264"/>
      <c r="I1490" s="264"/>
      <c r="J1490" s="264"/>
      <c r="K1490" s="264"/>
      <c r="L1490" s="264"/>
      <c r="M1490" s="266"/>
      <c r="N1490" s="264"/>
      <c r="O1490" s="264"/>
      <c r="P1490" s="264"/>
      <c r="Q1490" s="265"/>
    </row>
    <row r="1491" spans="1:17">
      <c r="A1491" s="1" t="s">
        <v>4760</v>
      </c>
      <c r="B1491" s="1">
        <v>30734010</v>
      </c>
      <c r="C1491" s="3" t="s">
        <v>1201</v>
      </c>
      <c r="D1491" s="4" t="s">
        <v>3688</v>
      </c>
      <c r="E1491" s="7"/>
      <c r="F1491" s="8">
        <f>VLOOKUP(D1491,'Parâmetro - Portes e Uco'!$A$8:$C$49,3,0)</f>
        <v>868.77663600000005</v>
      </c>
      <c r="G1491" s="36">
        <v>5</v>
      </c>
      <c r="H1491" s="8">
        <f>VLOOKUP(G1491,'Parâmetro - Portes e Uco'!$B$14:$E$41,4,0)</f>
        <v>683.93320000000006</v>
      </c>
      <c r="I1491" s="9"/>
      <c r="J1491" s="16">
        <v>0</v>
      </c>
      <c r="K1491" s="16"/>
      <c r="L1491" s="17"/>
      <c r="M1491" s="2"/>
      <c r="N1491" s="8"/>
      <c r="O1491" s="15">
        <v>1</v>
      </c>
      <c r="P1491" s="8">
        <f t="shared" ref="P1491:P1496" si="93">F1491*30%</f>
        <v>260.63299080000002</v>
      </c>
      <c r="Q1491" s="41">
        <f t="shared" ref="Q1491:Q1496" si="94">F1491+H1491+K1491+N1491+P1491</f>
        <v>1813.3428268</v>
      </c>
    </row>
    <row r="1492" spans="1:17">
      <c r="A1492" s="1" t="s">
        <v>4760</v>
      </c>
      <c r="B1492" s="1">
        <v>30734029</v>
      </c>
      <c r="C1492" s="3" t="s">
        <v>1200</v>
      </c>
      <c r="D1492" s="4" t="s">
        <v>3687</v>
      </c>
      <c r="E1492" s="7"/>
      <c r="F1492" s="8">
        <f>VLOOKUP(D1492,'Parâmetro - Portes e Uco'!$A$8:$C$49,3,0)</f>
        <v>678.47707200000002</v>
      </c>
      <c r="G1492" s="36">
        <v>4</v>
      </c>
      <c r="H1492" s="8">
        <f>VLOOKUP(G1492,'Parâmetro - Portes e Uco'!$B$14:$E$41,4,0)</f>
        <v>442.14720000000005</v>
      </c>
      <c r="I1492" s="9"/>
      <c r="J1492" s="16">
        <v>0</v>
      </c>
      <c r="K1492" s="16"/>
      <c r="L1492" s="17"/>
      <c r="M1492" s="2"/>
      <c r="N1492" s="8"/>
      <c r="O1492" s="15">
        <v>1</v>
      </c>
      <c r="P1492" s="8">
        <f t="shared" si="93"/>
        <v>203.54312160000001</v>
      </c>
      <c r="Q1492" s="41">
        <f t="shared" si="94"/>
        <v>1324.1673936</v>
      </c>
    </row>
    <row r="1493" spans="1:17">
      <c r="A1493" s="1" t="s">
        <v>4760</v>
      </c>
      <c r="B1493" s="1">
        <v>30734037</v>
      </c>
      <c r="C1493" s="3" t="s">
        <v>1193</v>
      </c>
      <c r="D1493" s="4" t="s">
        <v>3687</v>
      </c>
      <c r="E1493" s="7"/>
      <c r="F1493" s="8">
        <f>VLOOKUP(D1493,'Parâmetro - Portes e Uco'!$A$8:$C$49,3,0)</f>
        <v>678.47707200000002</v>
      </c>
      <c r="G1493" s="36">
        <v>4</v>
      </c>
      <c r="H1493" s="8">
        <f>VLOOKUP(G1493,'Parâmetro - Portes e Uco'!$B$14:$E$41,4,0)</f>
        <v>442.14720000000005</v>
      </c>
      <c r="I1493" s="9"/>
      <c r="J1493" s="16">
        <v>0</v>
      </c>
      <c r="K1493" s="16"/>
      <c r="L1493" s="17"/>
      <c r="M1493" s="2"/>
      <c r="N1493" s="8"/>
      <c r="O1493" s="15">
        <v>1</v>
      </c>
      <c r="P1493" s="8">
        <f t="shared" si="93"/>
        <v>203.54312160000001</v>
      </c>
      <c r="Q1493" s="41">
        <f t="shared" si="94"/>
        <v>1324.1673936</v>
      </c>
    </row>
    <row r="1494" spans="1:17" ht="22.5">
      <c r="A1494" s="1" t="s">
        <v>4760</v>
      </c>
      <c r="B1494" s="1">
        <v>30734045</v>
      </c>
      <c r="C1494" s="3" t="s">
        <v>1204</v>
      </c>
      <c r="D1494" s="4" t="s">
        <v>3700</v>
      </c>
      <c r="E1494" s="7"/>
      <c r="F1494" s="8">
        <f>VLOOKUP(D1494,'Parâmetro - Portes e Uco'!$A$8:$C$49,3,0)</f>
        <v>1121.7389820000001</v>
      </c>
      <c r="G1494" s="36">
        <v>6</v>
      </c>
      <c r="H1494" s="8">
        <f>VLOOKUP(G1494,'Parâmetro - Portes e Uco'!$B$14:$E$41,4,0)</f>
        <v>954.3922</v>
      </c>
      <c r="I1494" s="9"/>
      <c r="J1494" s="16">
        <v>0</v>
      </c>
      <c r="K1494" s="16"/>
      <c r="L1494" s="17"/>
      <c r="M1494" s="2"/>
      <c r="N1494" s="8"/>
      <c r="O1494" s="15">
        <v>1</v>
      </c>
      <c r="P1494" s="8">
        <f t="shared" si="93"/>
        <v>336.52169459999999</v>
      </c>
      <c r="Q1494" s="41">
        <f t="shared" si="94"/>
        <v>2412.6528766000001</v>
      </c>
    </row>
    <row r="1495" spans="1:17" ht="22.5">
      <c r="A1495" s="1" t="s">
        <v>4760</v>
      </c>
      <c r="B1495" s="1">
        <v>30734053</v>
      </c>
      <c r="C1495" s="3" t="s">
        <v>1205</v>
      </c>
      <c r="D1495" s="4" t="s">
        <v>3700</v>
      </c>
      <c r="E1495" s="7"/>
      <c r="F1495" s="8">
        <f>VLOOKUP(D1495,'Parâmetro - Portes e Uco'!$A$8:$C$49,3,0)</f>
        <v>1121.7389820000001</v>
      </c>
      <c r="G1495" s="36">
        <v>6</v>
      </c>
      <c r="H1495" s="8">
        <f>VLOOKUP(G1495,'Parâmetro - Portes e Uco'!$B$14:$E$41,4,0)</f>
        <v>954.3922</v>
      </c>
      <c r="I1495" s="9"/>
      <c r="J1495" s="16">
        <v>0</v>
      </c>
      <c r="K1495" s="16"/>
      <c r="L1495" s="17"/>
      <c r="M1495" s="2"/>
      <c r="N1495" s="8"/>
      <c r="O1495" s="15">
        <v>1</v>
      </c>
      <c r="P1495" s="8">
        <f t="shared" si="93"/>
        <v>336.52169459999999</v>
      </c>
      <c r="Q1495" s="41">
        <f t="shared" si="94"/>
        <v>2412.6528766000001</v>
      </c>
    </row>
    <row r="1496" spans="1:17">
      <c r="A1496" s="1" t="s">
        <v>4760</v>
      </c>
      <c r="B1496" s="1">
        <v>30734061</v>
      </c>
      <c r="C1496" s="3" t="s">
        <v>1203</v>
      </c>
      <c r="D1496" s="4" t="s">
        <v>3688</v>
      </c>
      <c r="E1496" s="7"/>
      <c r="F1496" s="8">
        <f>VLOOKUP(D1496,'Parâmetro - Portes e Uco'!$A$8:$C$49,3,0)</f>
        <v>868.77663600000005</v>
      </c>
      <c r="G1496" s="36">
        <v>5</v>
      </c>
      <c r="H1496" s="8">
        <f>VLOOKUP(G1496,'Parâmetro - Portes e Uco'!$B$14:$E$41,4,0)</f>
        <v>683.93320000000006</v>
      </c>
      <c r="I1496" s="9"/>
      <c r="J1496" s="16">
        <v>0</v>
      </c>
      <c r="K1496" s="16"/>
      <c r="L1496" s="17"/>
      <c r="M1496" s="2"/>
      <c r="N1496" s="8"/>
      <c r="O1496" s="15">
        <v>1</v>
      </c>
      <c r="P1496" s="8">
        <f t="shared" si="93"/>
        <v>260.63299080000002</v>
      </c>
      <c r="Q1496" s="41">
        <f t="shared" si="94"/>
        <v>1813.3428268</v>
      </c>
    </row>
    <row r="1497" spans="1:17">
      <c r="A1497" s="3"/>
      <c r="B1497" s="135">
        <v>30735009</v>
      </c>
      <c r="C1497" s="263" t="s">
        <v>4212</v>
      </c>
      <c r="D1497" s="264"/>
      <c r="E1497" s="264"/>
      <c r="F1497" s="264"/>
      <c r="G1497" s="264"/>
      <c r="H1497" s="264"/>
      <c r="I1497" s="264"/>
      <c r="J1497" s="264"/>
      <c r="K1497" s="264"/>
      <c r="L1497" s="264"/>
      <c r="M1497" s="266"/>
      <c r="N1497" s="264"/>
      <c r="O1497" s="264"/>
      <c r="P1497" s="264"/>
      <c r="Q1497" s="265"/>
    </row>
    <row r="1498" spans="1:17">
      <c r="A1498" s="1" t="s">
        <v>4760</v>
      </c>
      <c r="B1498" s="1">
        <v>30735017</v>
      </c>
      <c r="C1498" s="3" t="s">
        <v>1201</v>
      </c>
      <c r="D1498" s="4" t="s">
        <v>3688</v>
      </c>
      <c r="E1498" s="7"/>
      <c r="F1498" s="8">
        <f>VLOOKUP(D1498,'Parâmetro - Portes e Uco'!$A$8:$C$49,3,0)</f>
        <v>868.77663600000005</v>
      </c>
      <c r="G1498" s="36">
        <v>5</v>
      </c>
      <c r="H1498" s="8">
        <f>VLOOKUP(G1498,'Parâmetro - Portes e Uco'!$B$14:$E$41,4,0)</f>
        <v>683.93320000000006</v>
      </c>
      <c r="I1498" s="9"/>
      <c r="J1498" s="16">
        <v>0</v>
      </c>
      <c r="K1498" s="16"/>
      <c r="L1498" s="17"/>
      <c r="M1498" s="2"/>
      <c r="N1498" s="8"/>
      <c r="O1498" s="15">
        <v>1</v>
      </c>
      <c r="P1498" s="8">
        <f t="shared" ref="P1498:P1506" si="95">F1498*30%</f>
        <v>260.63299080000002</v>
      </c>
      <c r="Q1498" s="41">
        <f t="shared" ref="Q1498:Q1506" si="96">F1498+H1498+K1498+N1498+P1498</f>
        <v>1813.3428268</v>
      </c>
    </row>
    <row r="1499" spans="1:17">
      <c r="A1499" s="1" t="s">
        <v>4760</v>
      </c>
      <c r="B1499" s="1">
        <v>30735025</v>
      </c>
      <c r="C1499" s="3" t="s">
        <v>1200</v>
      </c>
      <c r="D1499" s="4" t="s">
        <v>3687</v>
      </c>
      <c r="E1499" s="7"/>
      <c r="F1499" s="8">
        <f>VLOOKUP(D1499,'Parâmetro - Portes e Uco'!$A$8:$C$49,3,0)</f>
        <v>678.47707200000002</v>
      </c>
      <c r="G1499" s="36">
        <v>4</v>
      </c>
      <c r="H1499" s="8">
        <f>VLOOKUP(G1499,'Parâmetro - Portes e Uco'!$B$14:$E$41,4,0)</f>
        <v>442.14720000000005</v>
      </c>
      <c r="I1499" s="9"/>
      <c r="J1499" s="16">
        <v>0</v>
      </c>
      <c r="K1499" s="16"/>
      <c r="L1499" s="17"/>
      <c r="M1499" s="2"/>
      <c r="N1499" s="8"/>
      <c r="O1499" s="15">
        <v>1</v>
      </c>
      <c r="P1499" s="8">
        <f t="shared" si="95"/>
        <v>203.54312160000001</v>
      </c>
      <c r="Q1499" s="41">
        <f t="shared" si="96"/>
        <v>1324.1673936</v>
      </c>
    </row>
    <row r="1500" spans="1:17">
      <c r="A1500" s="1" t="s">
        <v>4760</v>
      </c>
      <c r="B1500" s="1">
        <v>30735033</v>
      </c>
      <c r="C1500" s="3" t="s">
        <v>1206</v>
      </c>
      <c r="D1500" s="4" t="s">
        <v>3688</v>
      </c>
      <c r="E1500" s="7"/>
      <c r="F1500" s="8">
        <f>VLOOKUP(D1500,'Parâmetro - Portes e Uco'!$A$8:$C$49,3,0)</f>
        <v>868.77663600000005</v>
      </c>
      <c r="G1500" s="36">
        <v>5</v>
      </c>
      <c r="H1500" s="8">
        <f>VLOOKUP(G1500,'Parâmetro - Portes e Uco'!$B$14:$E$41,4,0)</f>
        <v>683.93320000000006</v>
      </c>
      <c r="I1500" s="9"/>
      <c r="J1500" s="16">
        <v>0</v>
      </c>
      <c r="K1500" s="16"/>
      <c r="L1500" s="17"/>
      <c r="M1500" s="2"/>
      <c r="N1500" s="8"/>
      <c r="O1500" s="15">
        <v>1</v>
      </c>
      <c r="P1500" s="8">
        <f t="shared" si="95"/>
        <v>260.63299080000002</v>
      </c>
      <c r="Q1500" s="41">
        <f t="shared" si="96"/>
        <v>1813.3428268</v>
      </c>
    </row>
    <row r="1501" spans="1:17">
      <c r="A1501" s="1" t="s">
        <v>4760</v>
      </c>
      <c r="B1501" s="1">
        <v>30735041</v>
      </c>
      <c r="C1501" s="3" t="s">
        <v>1208</v>
      </c>
      <c r="D1501" s="4" t="s">
        <v>3700</v>
      </c>
      <c r="E1501" s="7"/>
      <c r="F1501" s="8">
        <f>VLOOKUP(D1501,'Parâmetro - Portes e Uco'!$A$8:$C$49,3,0)</f>
        <v>1121.7389820000001</v>
      </c>
      <c r="G1501" s="36">
        <v>6</v>
      </c>
      <c r="H1501" s="8">
        <f>VLOOKUP(G1501,'Parâmetro - Portes e Uco'!$B$14:$E$41,4,0)</f>
        <v>954.3922</v>
      </c>
      <c r="I1501" s="9"/>
      <c r="J1501" s="16">
        <v>0</v>
      </c>
      <c r="K1501" s="16"/>
      <c r="L1501" s="17"/>
      <c r="M1501" s="2"/>
      <c r="N1501" s="8"/>
      <c r="O1501" s="15">
        <v>1</v>
      </c>
      <c r="P1501" s="8">
        <f t="shared" si="95"/>
        <v>336.52169459999999</v>
      </c>
      <c r="Q1501" s="41">
        <f t="shared" si="96"/>
        <v>2412.6528766000001</v>
      </c>
    </row>
    <row r="1502" spans="1:17">
      <c r="A1502" s="1" t="s">
        <v>4760</v>
      </c>
      <c r="B1502" s="1">
        <v>30735050</v>
      </c>
      <c r="C1502" s="3" t="s">
        <v>1209</v>
      </c>
      <c r="D1502" s="4" t="s">
        <v>3700</v>
      </c>
      <c r="E1502" s="7"/>
      <c r="F1502" s="8">
        <f>VLOOKUP(D1502,'Parâmetro - Portes e Uco'!$A$8:$C$49,3,0)</f>
        <v>1121.7389820000001</v>
      </c>
      <c r="G1502" s="36">
        <v>6</v>
      </c>
      <c r="H1502" s="8">
        <f>VLOOKUP(G1502,'Parâmetro - Portes e Uco'!$B$14:$E$41,4,0)</f>
        <v>954.3922</v>
      </c>
      <c r="I1502" s="9"/>
      <c r="J1502" s="16">
        <v>0</v>
      </c>
      <c r="K1502" s="16"/>
      <c r="L1502" s="17"/>
      <c r="M1502" s="2"/>
      <c r="N1502" s="8"/>
      <c r="O1502" s="15">
        <v>1</v>
      </c>
      <c r="P1502" s="8">
        <f t="shared" si="95"/>
        <v>336.52169459999999</v>
      </c>
      <c r="Q1502" s="41">
        <f t="shared" si="96"/>
        <v>2412.6528766000001</v>
      </c>
    </row>
    <row r="1503" spans="1:17">
      <c r="A1503" s="1" t="s">
        <v>4760</v>
      </c>
      <c r="B1503" s="1">
        <v>30735068</v>
      </c>
      <c r="C1503" s="3" t="s">
        <v>1211</v>
      </c>
      <c r="D1503" s="4" t="s">
        <v>3700</v>
      </c>
      <c r="E1503" s="7"/>
      <c r="F1503" s="8">
        <f>VLOOKUP(D1503,'Parâmetro - Portes e Uco'!$A$8:$C$49,3,0)</f>
        <v>1121.7389820000001</v>
      </c>
      <c r="G1503" s="36">
        <v>6</v>
      </c>
      <c r="H1503" s="8">
        <f>VLOOKUP(G1503,'Parâmetro - Portes e Uco'!$B$14:$E$41,4,0)</f>
        <v>954.3922</v>
      </c>
      <c r="I1503" s="9"/>
      <c r="J1503" s="16">
        <v>0</v>
      </c>
      <c r="K1503" s="16"/>
      <c r="L1503" s="17"/>
      <c r="M1503" s="2"/>
      <c r="N1503" s="8"/>
      <c r="O1503" s="15">
        <v>1</v>
      </c>
      <c r="P1503" s="8">
        <f t="shared" si="95"/>
        <v>336.52169459999999</v>
      </c>
      <c r="Q1503" s="41">
        <f t="shared" si="96"/>
        <v>2412.6528766000001</v>
      </c>
    </row>
    <row r="1504" spans="1:17">
      <c r="A1504" s="1" t="s">
        <v>4760</v>
      </c>
      <c r="B1504" s="1">
        <v>30735076</v>
      </c>
      <c r="C1504" s="3" t="s">
        <v>1207</v>
      </c>
      <c r="D1504" s="4" t="s">
        <v>3700</v>
      </c>
      <c r="E1504" s="7"/>
      <c r="F1504" s="8">
        <f>VLOOKUP(D1504,'Parâmetro - Portes e Uco'!$A$8:$C$49,3,0)</f>
        <v>1121.7389820000001</v>
      </c>
      <c r="G1504" s="36">
        <v>6</v>
      </c>
      <c r="H1504" s="8">
        <f>VLOOKUP(G1504,'Parâmetro - Portes e Uco'!$B$14:$E$41,4,0)</f>
        <v>954.3922</v>
      </c>
      <c r="I1504" s="9"/>
      <c r="J1504" s="16">
        <v>0</v>
      </c>
      <c r="K1504" s="16"/>
      <c r="L1504" s="17"/>
      <c r="M1504" s="2"/>
      <c r="N1504" s="8"/>
      <c r="O1504" s="15">
        <v>1</v>
      </c>
      <c r="P1504" s="8">
        <f t="shared" si="95"/>
        <v>336.52169459999999</v>
      </c>
      <c r="Q1504" s="41">
        <f t="shared" si="96"/>
        <v>2412.6528766000001</v>
      </c>
    </row>
    <row r="1505" spans="1:17">
      <c r="A1505" s="1" t="s">
        <v>4760</v>
      </c>
      <c r="B1505" s="1">
        <v>30735084</v>
      </c>
      <c r="C1505" s="3" t="s">
        <v>1210</v>
      </c>
      <c r="D1505" s="4" t="s">
        <v>3688</v>
      </c>
      <c r="E1505" s="7"/>
      <c r="F1505" s="8">
        <f>VLOOKUP(D1505,'Parâmetro - Portes e Uco'!$A$8:$C$49,3,0)</f>
        <v>868.77663600000005</v>
      </c>
      <c r="G1505" s="36">
        <v>5</v>
      </c>
      <c r="H1505" s="8">
        <f>VLOOKUP(G1505,'Parâmetro - Portes e Uco'!$B$14:$E$41,4,0)</f>
        <v>683.93320000000006</v>
      </c>
      <c r="I1505" s="9"/>
      <c r="J1505" s="16">
        <v>0</v>
      </c>
      <c r="K1505" s="16"/>
      <c r="L1505" s="17"/>
      <c r="M1505" s="2"/>
      <c r="N1505" s="8"/>
      <c r="O1505" s="15">
        <v>1</v>
      </c>
      <c r="P1505" s="8">
        <f t="shared" si="95"/>
        <v>260.63299080000002</v>
      </c>
      <c r="Q1505" s="41">
        <f t="shared" si="96"/>
        <v>1813.3428268</v>
      </c>
    </row>
    <row r="1506" spans="1:17">
      <c r="A1506" s="1" t="s">
        <v>4760</v>
      </c>
      <c r="B1506" s="1">
        <v>30735092</v>
      </c>
      <c r="C1506" s="3" t="s">
        <v>1212</v>
      </c>
      <c r="D1506" s="4" t="s">
        <v>3688</v>
      </c>
      <c r="E1506" s="7"/>
      <c r="F1506" s="8">
        <f>VLOOKUP(D1506,'Parâmetro - Portes e Uco'!$A$8:$C$49,3,0)</f>
        <v>868.77663600000005</v>
      </c>
      <c r="G1506" s="36">
        <v>5</v>
      </c>
      <c r="H1506" s="8">
        <f>VLOOKUP(G1506,'Parâmetro - Portes e Uco'!$B$14:$E$41,4,0)</f>
        <v>683.93320000000006</v>
      </c>
      <c r="I1506" s="9"/>
      <c r="J1506" s="16">
        <v>0</v>
      </c>
      <c r="K1506" s="16"/>
      <c r="L1506" s="17"/>
      <c r="M1506" s="2"/>
      <c r="N1506" s="8"/>
      <c r="O1506" s="15">
        <v>1</v>
      </c>
      <c r="P1506" s="8">
        <f t="shared" si="95"/>
        <v>260.63299080000002</v>
      </c>
      <c r="Q1506" s="41">
        <f t="shared" si="96"/>
        <v>1813.3428268</v>
      </c>
    </row>
    <row r="1507" spans="1:17">
      <c r="A1507" s="3"/>
      <c r="B1507" s="135">
        <v>30736005</v>
      </c>
      <c r="C1507" s="263" t="s">
        <v>4213</v>
      </c>
      <c r="D1507" s="264"/>
      <c r="E1507" s="264"/>
      <c r="F1507" s="264"/>
      <c r="G1507" s="264"/>
      <c r="H1507" s="264"/>
      <c r="I1507" s="264"/>
      <c r="J1507" s="264"/>
      <c r="K1507" s="264"/>
      <c r="L1507" s="264"/>
      <c r="M1507" s="266"/>
      <c r="N1507" s="264"/>
      <c r="O1507" s="264"/>
      <c r="P1507" s="264"/>
      <c r="Q1507" s="265"/>
    </row>
    <row r="1508" spans="1:17">
      <c r="A1508" s="1" t="s">
        <v>4760</v>
      </c>
      <c r="B1508" s="1">
        <v>30736013</v>
      </c>
      <c r="C1508" s="3" t="s">
        <v>1214</v>
      </c>
      <c r="D1508" s="4" t="s">
        <v>3688</v>
      </c>
      <c r="E1508" s="7"/>
      <c r="F1508" s="8">
        <f>VLOOKUP(D1508,'Parâmetro - Portes e Uco'!$A$8:$C$49,3,0)</f>
        <v>868.77663600000005</v>
      </c>
      <c r="G1508" s="36">
        <v>5</v>
      </c>
      <c r="H1508" s="8">
        <f>VLOOKUP(G1508,'Parâmetro - Portes e Uco'!$B$14:$E$41,4,0)</f>
        <v>683.93320000000006</v>
      </c>
      <c r="I1508" s="9"/>
      <c r="J1508" s="16">
        <v>0</v>
      </c>
      <c r="K1508" s="16"/>
      <c r="L1508" s="17"/>
      <c r="M1508" s="2"/>
      <c r="N1508" s="8"/>
      <c r="O1508" s="15">
        <v>1</v>
      </c>
      <c r="P1508" s="8">
        <f t="shared" ref="P1508:P1513" si="97">F1508*30%</f>
        <v>260.63299080000002</v>
      </c>
      <c r="Q1508" s="41">
        <f t="shared" ref="Q1508:Q1513" si="98">F1508+H1508+K1508+N1508+P1508</f>
        <v>1813.3428268</v>
      </c>
    </row>
    <row r="1509" spans="1:17">
      <c r="A1509" s="1" t="s">
        <v>4760</v>
      </c>
      <c r="B1509" s="1">
        <v>30736021</v>
      </c>
      <c r="C1509" s="3" t="s">
        <v>1200</v>
      </c>
      <c r="D1509" s="4" t="s">
        <v>3687</v>
      </c>
      <c r="E1509" s="7"/>
      <c r="F1509" s="8">
        <f>VLOOKUP(D1509,'Parâmetro - Portes e Uco'!$A$8:$C$49,3,0)</f>
        <v>678.47707200000002</v>
      </c>
      <c r="G1509" s="36">
        <v>4</v>
      </c>
      <c r="H1509" s="8">
        <f>VLOOKUP(G1509,'Parâmetro - Portes e Uco'!$B$14:$E$41,4,0)</f>
        <v>442.14720000000005</v>
      </c>
      <c r="I1509" s="9"/>
      <c r="J1509" s="16">
        <v>0</v>
      </c>
      <c r="K1509" s="16"/>
      <c r="L1509" s="17"/>
      <c r="M1509" s="2"/>
      <c r="N1509" s="8"/>
      <c r="O1509" s="15">
        <v>1</v>
      </c>
      <c r="P1509" s="8">
        <f t="shared" si="97"/>
        <v>203.54312160000001</v>
      </c>
      <c r="Q1509" s="41">
        <f t="shared" si="98"/>
        <v>1324.1673936</v>
      </c>
    </row>
    <row r="1510" spans="1:17">
      <c r="A1510" s="1" t="s">
        <v>4760</v>
      </c>
      <c r="B1510" s="1">
        <v>30736030</v>
      </c>
      <c r="C1510" s="3" t="s">
        <v>1193</v>
      </c>
      <c r="D1510" s="4" t="s">
        <v>3687</v>
      </c>
      <c r="E1510" s="7"/>
      <c r="F1510" s="8">
        <f>VLOOKUP(D1510,'Parâmetro - Portes e Uco'!$A$8:$C$49,3,0)</f>
        <v>678.47707200000002</v>
      </c>
      <c r="G1510" s="36">
        <v>4</v>
      </c>
      <c r="H1510" s="8">
        <f>VLOOKUP(G1510,'Parâmetro - Portes e Uco'!$B$14:$E$41,4,0)</f>
        <v>442.14720000000005</v>
      </c>
      <c r="I1510" s="9"/>
      <c r="J1510" s="16">
        <v>0</v>
      </c>
      <c r="K1510" s="16"/>
      <c r="L1510" s="17"/>
      <c r="M1510" s="2"/>
      <c r="N1510" s="8"/>
      <c r="O1510" s="15">
        <v>1</v>
      </c>
      <c r="P1510" s="8">
        <f t="shared" si="97"/>
        <v>203.54312160000001</v>
      </c>
      <c r="Q1510" s="41">
        <f t="shared" si="98"/>
        <v>1324.1673936</v>
      </c>
    </row>
    <row r="1511" spans="1:17" ht="22.5">
      <c r="A1511" s="1" t="s">
        <v>4760</v>
      </c>
      <c r="B1511" s="1">
        <v>30736048</v>
      </c>
      <c r="C1511" s="3" t="s">
        <v>4214</v>
      </c>
      <c r="D1511" s="4" t="s">
        <v>3688</v>
      </c>
      <c r="E1511" s="7"/>
      <c r="F1511" s="8">
        <f>VLOOKUP(D1511,'Parâmetro - Portes e Uco'!$A$8:$C$49,3,0)</f>
        <v>868.77663600000005</v>
      </c>
      <c r="G1511" s="36">
        <v>5</v>
      </c>
      <c r="H1511" s="8">
        <f>VLOOKUP(G1511,'Parâmetro - Portes e Uco'!$B$14:$E$41,4,0)</f>
        <v>683.93320000000006</v>
      </c>
      <c r="I1511" s="9"/>
      <c r="J1511" s="16">
        <v>0</v>
      </c>
      <c r="K1511" s="16"/>
      <c r="L1511" s="17"/>
      <c r="M1511" s="2"/>
      <c r="N1511" s="8"/>
      <c r="O1511" s="15">
        <v>1</v>
      </c>
      <c r="P1511" s="8">
        <f t="shared" si="97"/>
        <v>260.63299080000002</v>
      </c>
      <c r="Q1511" s="41">
        <f t="shared" si="98"/>
        <v>1813.3428268</v>
      </c>
    </row>
    <row r="1512" spans="1:17" ht="22.5">
      <c r="A1512" s="1" t="s">
        <v>4760</v>
      </c>
      <c r="B1512" s="1">
        <v>30736056</v>
      </c>
      <c r="C1512" s="3" t="s">
        <v>4215</v>
      </c>
      <c r="D1512" s="4" t="s">
        <v>3688</v>
      </c>
      <c r="E1512" s="7"/>
      <c r="F1512" s="8">
        <f>VLOOKUP(D1512,'Parâmetro - Portes e Uco'!$A$8:$C$49,3,0)</f>
        <v>868.77663600000005</v>
      </c>
      <c r="G1512" s="36">
        <v>5</v>
      </c>
      <c r="H1512" s="8">
        <f>VLOOKUP(G1512,'Parâmetro - Portes e Uco'!$B$14:$E$41,4,0)</f>
        <v>683.93320000000006</v>
      </c>
      <c r="I1512" s="9"/>
      <c r="J1512" s="16">
        <v>0</v>
      </c>
      <c r="K1512" s="16"/>
      <c r="L1512" s="17"/>
      <c r="M1512" s="2"/>
      <c r="N1512" s="8"/>
      <c r="O1512" s="15">
        <v>1</v>
      </c>
      <c r="P1512" s="8">
        <f t="shared" si="97"/>
        <v>260.63299080000002</v>
      </c>
      <c r="Q1512" s="41">
        <f t="shared" si="98"/>
        <v>1813.3428268</v>
      </c>
    </row>
    <row r="1513" spans="1:17" ht="22.5">
      <c r="A1513" s="1" t="s">
        <v>4760</v>
      </c>
      <c r="B1513" s="1">
        <v>30736064</v>
      </c>
      <c r="C1513" s="3" t="s">
        <v>1213</v>
      </c>
      <c r="D1513" s="4" t="s">
        <v>3690</v>
      </c>
      <c r="E1513" s="7"/>
      <c r="F1513" s="8">
        <f>VLOOKUP(D1513,'Parâmetro - Portes e Uco'!$A$8:$C$49,3,0)</f>
        <v>788.42236200000002</v>
      </c>
      <c r="G1513" s="36">
        <v>5</v>
      </c>
      <c r="H1513" s="8">
        <f>VLOOKUP(G1513,'Parâmetro - Portes e Uco'!$B$14:$E$41,4,0)</f>
        <v>683.93320000000006</v>
      </c>
      <c r="I1513" s="9"/>
      <c r="J1513" s="16">
        <v>0</v>
      </c>
      <c r="K1513" s="16"/>
      <c r="L1513" s="17"/>
      <c r="M1513" s="2"/>
      <c r="N1513" s="8"/>
      <c r="O1513" s="15">
        <v>1</v>
      </c>
      <c r="P1513" s="8">
        <f t="shared" si="97"/>
        <v>236.52670860000001</v>
      </c>
      <c r="Q1513" s="41">
        <f t="shared" si="98"/>
        <v>1708.8822706000001</v>
      </c>
    </row>
    <row r="1514" spans="1:17">
      <c r="A1514" s="3"/>
      <c r="B1514" s="135">
        <v>30737001</v>
      </c>
      <c r="C1514" s="263" t="s">
        <v>4216</v>
      </c>
      <c r="D1514" s="264"/>
      <c r="E1514" s="264"/>
      <c r="F1514" s="264"/>
      <c r="G1514" s="264"/>
      <c r="H1514" s="264"/>
      <c r="I1514" s="264"/>
      <c r="J1514" s="264"/>
      <c r="K1514" s="264"/>
      <c r="L1514" s="264"/>
      <c r="M1514" s="266"/>
      <c r="N1514" s="264"/>
      <c r="O1514" s="264"/>
      <c r="P1514" s="264"/>
      <c r="Q1514" s="265"/>
    </row>
    <row r="1515" spans="1:17">
      <c r="A1515" s="1" t="s">
        <v>4760</v>
      </c>
      <c r="B1515" s="1">
        <v>30737010</v>
      </c>
      <c r="C1515" s="3" t="s">
        <v>1201</v>
      </c>
      <c r="D1515" s="4" t="s">
        <v>3688</v>
      </c>
      <c r="E1515" s="7"/>
      <c r="F1515" s="8">
        <f>VLOOKUP(D1515,'Parâmetro - Portes e Uco'!$A$8:$C$49,3,0)</f>
        <v>868.77663600000005</v>
      </c>
      <c r="G1515" s="36">
        <v>5</v>
      </c>
      <c r="H1515" s="8">
        <f>VLOOKUP(G1515,'Parâmetro - Portes e Uco'!$B$14:$E$41,4,0)</f>
        <v>683.93320000000006</v>
      </c>
      <c r="I1515" s="9"/>
      <c r="J1515" s="16">
        <v>0</v>
      </c>
      <c r="K1515" s="16"/>
      <c r="L1515" s="17"/>
      <c r="M1515" s="2"/>
      <c r="N1515" s="8"/>
      <c r="O1515" s="15">
        <v>1</v>
      </c>
      <c r="P1515" s="8">
        <f t="shared" ref="P1515:P1521" si="99">F1515*30%</f>
        <v>260.63299080000002</v>
      </c>
      <c r="Q1515" s="41">
        <f t="shared" ref="Q1515:Q1521" si="100">F1515+H1515+K1515+N1515+P1515</f>
        <v>1813.3428268</v>
      </c>
    </row>
    <row r="1516" spans="1:17">
      <c r="A1516" s="1" t="s">
        <v>4760</v>
      </c>
      <c r="B1516" s="1">
        <v>30737028</v>
      </c>
      <c r="C1516" s="3" t="s">
        <v>1200</v>
      </c>
      <c r="D1516" s="4" t="s">
        <v>3687</v>
      </c>
      <c r="E1516" s="7"/>
      <c r="F1516" s="8">
        <f>VLOOKUP(D1516,'Parâmetro - Portes e Uco'!$A$8:$C$49,3,0)</f>
        <v>678.47707200000002</v>
      </c>
      <c r="G1516" s="36">
        <v>4</v>
      </c>
      <c r="H1516" s="8">
        <f>VLOOKUP(G1516,'Parâmetro - Portes e Uco'!$B$14:$E$41,4,0)</f>
        <v>442.14720000000005</v>
      </c>
      <c r="I1516" s="9"/>
      <c r="J1516" s="16">
        <v>0</v>
      </c>
      <c r="K1516" s="16"/>
      <c r="L1516" s="17"/>
      <c r="M1516" s="2"/>
      <c r="N1516" s="8"/>
      <c r="O1516" s="15">
        <v>1</v>
      </c>
      <c r="P1516" s="8">
        <f t="shared" si="99"/>
        <v>203.54312160000001</v>
      </c>
      <c r="Q1516" s="41">
        <f t="shared" si="100"/>
        <v>1324.1673936</v>
      </c>
    </row>
    <row r="1517" spans="1:17">
      <c r="A1517" s="1" t="s">
        <v>4760</v>
      </c>
      <c r="B1517" s="1">
        <v>30737036</v>
      </c>
      <c r="C1517" s="3" t="s">
        <v>1193</v>
      </c>
      <c r="D1517" s="4" t="s">
        <v>3687</v>
      </c>
      <c r="E1517" s="7"/>
      <c r="F1517" s="8">
        <f>VLOOKUP(D1517,'Parâmetro - Portes e Uco'!$A$8:$C$49,3,0)</f>
        <v>678.47707200000002</v>
      </c>
      <c r="G1517" s="36">
        <v>4</v>
      </c>
      <c r="H1517" s="8">
        <f>VLOOKUP(G1517,'Parâmetro - Portes e Uco'!$B$14:$E$41,4,0)</f>
        <v>442.14720000000005</v>
      </c>
      <c r="I1517" s="9"/>
      <c r="J1517" s="16">
        <v>0</v>
      </c>
      <c r="K1517" s="16"/>
      <c r="L1517" s="17"/>
      <c r="M1517" s="2"/>
      <c r="N1517" s="8"/>
      <c r="O1517" s="15">
        <v>1</v>
      </c>
      <c r="P1517" s="8">
        <f t="shared" si="99"/>
        <v>203.54312160000001</v>
      </c>
      <c r="Q1517" s="41">
        <f t="shared" si="100"/>
        <v>1324.1673936</v>
      </c>
    </row>
    <row r="1518" spans="1:17" ht="22.5">
      <c r="A1518" s="1" t="s">
        <v>4760</v>
      </c>
      <c r="B1518" s="1">
        <v>30737044</v>
      </c>
      <c r="C1518" s="3" t="s">
        <v>1215</v>
      </c>
      <c r="D1518" s="4" t="s">
        <v>3700</v>
      </c>
      <c r="E1518" s="7"/>
      <c r="F1518" s="8">
        <f>VLOOKUP(D1518,'Parâmetro - Portes e Uco'!$A$8:$C$49,3,0)</f>
        <v>1121.7389820000001</v>
      </c>
      <c r="G1518" s="36">
        <v>6</v>
      </c>
      <c r="H1518" s="8">
        <f>VLOOKUP(G1518,'Parâmetro - Portes e Uco'!$B$14:$E$41,4,0)</f>
        <v>954.3922</v>
      </c>
      <c r="I1518" s="9"/>
      <c r="J1518" s="16">
        <v>0</v>
      </c>
      <c r="K1518" s="16"/>
      <c r="L1518" s="17"/>
      <c r="M1518" s="2"/>
      <c r="N1518" s="8"/>
      <c r="O1518" s="15">
        <v>1</v>
      </c>
      <c r="P1518" s="8">
        <f t="shared" si="99"/>
        <v>336.52169459999999</v>
      </c>
      <c r="Q1518" s="41">
        <f t="shared" si="100"/>
        <v>2412.6528766000001</v>
      </c>
    </row>
    <row r="1519" spans="1:17" ht="22.5">
      <c r="A1519" s="1" t="s">
        <v>4760</v>
      </c>
      <c r="B1519" s="1">
        <v>30737052</v>
      </c>
      <c r="C1519" s="3" t="s">
        <v>4217</v>
      </c>
      <c r="D1519" s="4" t="s">
        <v>3688</v>
      </c>
      <c r="E1519" s="7"/>
      <c r="F1519" s="8">
        <f>VLOOKUP(D1519,'Parâmetro - Portes e Uco'!$A$8:$C$49,3,0)</f>
        <v>868.77663600000005</v>
      </c>
      <c r="G1519" s="36">
        <v>5</v>
      </c>
      <c r="H1519" s="8">
        <f>VLOOKUP(G1519,'Parâmetro - Portes e Uco'!$B$14:$E$41,4,0)</f>
        <v>683.93320000000006</v>
      </c>
      <c r="I1519" s="9"/>
      <c r="J1519" s="16">
        <v>0</v>
      </c>
      <c r="K1519" s="16"/>
      <c r="L1519" s="17"/>
      <c r="M1519" s="2"/>
      <c r="N1519" s="8"/>
      <c r="O1519" s="15">
        <v>1</v>
      </c>
      <c r="P1519" s="8">
        <f t="shared" si="99"/>
        <v>260.63299080000002</v>
      </c>
      <c r="Q1519" s="41">
        <f t="shared" si="100"/>
        <v>1813.3428268</v>
      </c>
    </row>
    <row r="1520" spans="1:17">
      <c r="A1520" s="1" t="s">
        <v>4760</v>
      </c>
      <c r="B1520" s="1">
        <v>30737060</v>
      </c>
      <c r="C1520" s="3" t="s">
        <v>1203</v>
      </c>
      <c r="D1520" s="4" t="s">
        <v>3688</v>
      </c>
      <c r="E1520" s="7"/>
      <c r="F1520" s="8">
        <f>VLOOKUP(D1520,'Parâmetro - Portes e Uco'!$A$8:$C$49,3,0)</f>
        <v>868.77663600000005</v>
      </c>
      <c r="G1520" s="36">
        <v>5</v>
      </c>
      <c r="H1520" s="8">
        <f>VLOOKUP(G1520,'Parâmetro - Portes e Uco'!$B$14:$E$41,4,0)</f>
        <v>683.93320000000006</v>
      </c>
      <c r="I1520" s="9"/>
      <c r="J1520" s="16">
        <v>0</v>
      </c>
      <c r="K1520" s="16"/>
      <c r="L1520" s="17"/>
      <c r="M1520" s="2"/>
      <c r="N1520" s="8"/>
      <c r="O1520" s="15">
        <v>1</v>
      </c>
      <c r="P1520" s="8">
        <f t="shared" si="99"/>
        <v>260.63299080000002</v>
      </c>
      <c r="Q1520" s="41">
        <f t="shared" si="100"/>
        <v>1813.3428268</v>
      </c>
    </row>
    <row r="1521" spans="1:17">
      <c r="A1521" s="1" t="s">
        <v>4760</v>
      </c>
      <c r="B1521" s="1">
        <v>30737079</v>
      </c>
      <c r="C1521" s="3" t="s">
        <v>1216</v>
      </c>
      <c r="D1521" s="4" t="s">
        <v>3688</v>
      </c>
      <c r="E1521" s="7"/>
      <c r="F1521" s="8">
        <f>VLOOKUP(D1521,'Parâmetro - Portes e Uco'!$A$8:$C$49,3,0)</f>
        <v>868.77663600000005</v>
      </c>
      <c r="G1521" s="36">
        <v>5</v>
      </c>
      <c r="H1521" s="8">
        <f>VLOOKUP(G1521,'Parâmetro - Portes e Uco'!$B$14:$E$41,4,0)</f>
        <v>683.93320000000006</v>
      </c>
      <c r="I1521" s="9"/>
      <c r="J1521" s="16">
        <v>0</v>
      </c>
      <c r="K1521" s="16"/>
      <c r="L1521" s="17"/>
      <c r="M1521" s="2"/>
      <c r="N1521" s="8"/>
      <c r="O1521" s="15">
        <v>1</v>
      </c>
      <c r="P1521" s="8">
        <f t="shared" si="99"/>
        <v>260.63299080000002</v>
      </c>
      <c r="Q1521" s="41">
        <f t="shared" si="100"/>
        <v>1813.3428268</v>
      </c>
    </row>
    <row r="1522" spans="1:17">
      <c r="A1522" s="3"/>
      <c r="B1522" s="135">
        <v>30738008</v>
      </c>
      <c r="C1522" s="263" t="s">
        <v>4218</v>
      </c>
      <c r="D1522" s="264"/>
      <c r="E1522" s="264"/>
      <c r="F1522" s="264"/>
      <c r="G1522" s="264"/>
      <c r="H1522" s="264"/>
      <c r="I1522" s="264"/>
      <c r="J1522" s="264"/>
      <c r="K1522" s="264"/>
      <c r="L1522" s="264"/>
      <c r="M1522" s="266"/>
      <c r="N1522" s="264"/>
      <c r="O1522" s="264"/>
      <c r="P1522" s="264"/>
      <c r="Q1522" s="265"/>
    </row>
    <row r="1523" spans="1:17">
      <c r="A1523" s="1" t="s">
        <v>4760</v>
      </c>
      <c r="B1523" s="1">
        <v>30738016</v>
      </c>
      <c r="C1523" s="3" t="s">
        <v>1201</v>
      </c>
      <c r="D1523" s="4" t="s">
        <v>3700</v>
      </c>
      <c r="E1523" s="7"/>
      <c r="F1523" s="8">
        <f>VLOOKUP(D1523,'Parâmetro - Portes e Uco'!$A$8:$C$49,3,0)</f>
        <v>1121.7389820000001</v>
      </c>
      <c r="G1523" s="36">
        <v>6</v>
      </c>
      <c r="H1523" s="8">
        <f>VLOOKUP(G1523,'Parâmetro - Portes e Uco'!$B$14:$E$41,4,0)</f>
        <v>954.3922</v>
      </c>
      <c r="I1523" s="9"/>
      <c r="J1523" s="16">
        <v>0</v>
      </c>
      <c r="K1523" s="16"/>
      <c r="L1523" s="17"/>
      <c r="M1523" s="2"/>
      <c r="N1523" s="8"/>
      <c r="O1523" s="15">
        <v>1</v>
      </c>
      <c r="P1523" s="8">
        <f>F1523*30%</f>
        <v>336.52169459999999</v>
      </c>
      <c r="Q1523" s="41">
        <f>F1523+H1523+K1523+N1523+P1523</f>
        <v>2412.6528766000001</v>
      </c>
    </row>
    <row r="1524" spans="1:17">
      <c r="A1524" s="1" t="s">
        <v>4760</v>
      </c>
      <c r="B1524" s="1">
        <v>30738024</v>
      </c>
      <c r="C1524" s="3" t="s">
        <v>1219</v>
      </c>
      <c r="D1524" s="4" t="s">
        <v>3688</v>
      </c>
      <c r="E1524" s="7"/>
      <c r="F1524" s="8">
        <f>VLOOKUP(D1524,'Parâmetro - Portes e Uco'!$A$8:$C$49,3,0)</f>
        <v>868.77663600000005</v>
      </c>
      <c r="G1524" s="36">
        <v>5</v>
      </c>
      <c r="H1524" s="8">
        <f>VLOOKUP(G1524,'Parâmetro - Portes e Uco'!$B$14:$E$41,4,0)</f>
        <v>683.93320000000006</v>
      </c>
      <c r="I1524" s="9"/>
      <c r="J1524" s="16">
        <v>0</v>
      </c>
      <c r="K1524" s="16"/>
      <c r="L1524" s="17"/>
      <c r="M1524" s="2"/>
      <c r="N1524" s="8"/>
      <c r="O1524" s="15">
        <v>1</v>
      </c>
      <c r="P1524" s="8">
        <f>F1524*30%</f>
        <v>260.63299080000002</v>
      </c>
      <c r="Q1524" s="41">
        <f>F1524+H1524+K1524+N1524+P1524</f>
        <v>1813.3428268</v>
      </c>
    </row>
    <row r="1525" spans="1:17" ht="22.5">
      <c r="A1525" s="1" t="s">
        <v>4760</v>
      </c>
      <c r="B1525" s="1">
        <v>30738032</v>
      </c>
      <c r="C1525" s="3" t="s">
        <v>1218</v>
      </c>
      <c r="D1525" s="4" t="s">
        <v>3700</v>
      </c>
      <c r="E1525" s="7"/>
      <c r="F1525" s="8">
        <f>VLOOKUP(D1525,'Parâmetro - Portes e Uco'!$A$8:$C$49,3,0)</f>
        <v>1121.7389820000001</v>
      </c>
      <c r="G1525" s="36">
        <v>6</v>
      </c>
      <c r="H1525" s="8">
        <f>VLOOKUP(G1525,'Parâmetro - Portes e Uco'!$B$14:$E$41,4,0)</f>
        <v>954.3922</v>
      </c>
      <c r="I1525" s="9"/>
      <c r="J1525" s="16">
        <v>0</v>
      </c>
      <c r="K1525" s="16"/>
      <c r="L1525" s="17"/>
      <c r="M1525" s="2"/>
      <c r="N1525" s="8"/>
      <c r="O1525" s="15">
        <v>1</v>
      </c>
      <c r="P1525" s="8">
        <f>F1525*30%</f>
        <v>336.52169459999999</v>
      </c>
      <c r="Q1525" s="41">
        <f>F1525+H1525+K1525+N1525+P1525</f>
        <v>2412.6528766000001</v>
      </c>
    </row>
    <row r="1526" spans="1:17">
      <c r="A1526" s="1" t="s">
        <v>4760</v>
      </c>
      <c r="B1526" s="1">
        <v>30738040</v>
      </c>
      <c r="C1526" s="3" t="s">
        <v>1220</v>
      </c>
      <c r="D1526" s="4" t="s">
        <v>3701</v>
      </c>
      <c r="E1526" s="7"/>
      <c r="F1526" s="8">
        <f>VLOOKUP(D1526,'Parâmetro - Portes e Uco'!$A$8:$C$49,3,0)</f>
        <v>1591.0090559999999</v>
      </c>
      <c r="G1526" s="36">
        <v>7</v>
      </c>
      <c r="H1526" s="8">
        <f>VLOOKUP(G1526,'Parâmetro - Portes e Uco'!$B$14:$E$41,4,0)</f>
        <v>1357.8812</v>
      </c>
      <c r="I1526" s="9"/>
      <c r="J1526" s="16">
        <v>0</v>
      </c>
      <c r="K1526" s="16"/>
      <c r="L1526" s="17"/>
      <c r="M1526" s="2"/>
      <c r="N1526" s="8"/>
      <c r="O1526" s="15">
        <v>1</v>
      </c>
      <c r="P1526" s="8">
        <f>F1526*30%</f>
        <v>477.30271679999993</v>
      </c>
      <c r="Q1526" s="41">
        <f>F1526+H1526+K1526+N1526+P1526</f>
        <v>3426.1929727999996</v>
      </c>
    </row>
    <row r="1527" spans="1:17">
      <c r="A1527" s="1" t="s">
        <v>4760</v>
      </c>
      <c r="B1527" s="1">
        <v>30738059</v>
      </c>
      <c r="C1527" s="3" t="s">
        <v>1217</v>
      </c>
      <c r="D1527" s="4" t="s">
        <v>3704</v>
      </c>
      <c r="E1527" s="7"/>
      <c r="F1527" s="8">
        <f>VLOOKUP(D1527,'Parâmetro - Portes e Uco'!$A$8:$C$49,3,0)</f>
        <v>1301.410656</v>
      </c>
      <c r="G1527" s="36">
        <v>6</v>
      </c>
      <c r="H1527" s="8">
        <f>VLOOKUP(G1527,'Parâmetro - Portes e Uco'!$B$14:$E$41,4,0)</f>
        <v>954.3922</v>
      </c>
      <c r="I1527" s="9"/>
      <c r="J1527" s="16">
        <v>0</v>
      </c>
      <c r="K1527" s="16"/>
      <c r="L1527" s="17"/>
      <c r="M1527" s="2"/>
      <c r="N1527" s="8"/>
      <c r="O1527" s="15">
        <v>1</v>
      </c>
      <c r="P1527" s="8">
        <f>F1527*30%</f>
        <v>390.42319679999997</v>
      </c>
      <c r="Q1527" s="41">
        <f>F1527+H1527+K1527+N1527+P1527</f>
        <v>2646.2260528000002</v>
      </c>
    </row>
    <row r="1528" spans="1:17">
      <c r="A1528" s="3"/>
      <c r="B1528" s="135">
        <v>30799007</v>
      </c>
      <c r="C1528" s="263" t="s">
        <v>3746</v>
      </c>
      <c r="D1528" s="264"/>
      <c r="E1528" s="264"/>
      <c r="F1528" s="264"/>
      <c r="G1528" s="264"/>
      <c r="H1528" s="264"/>
      <c r="I1528" s="264"/>
      <c r="J1528" s="264"/>
      <c r="K1528" s="264"/>
      <c r="L1528" s="264"/>
      <c r="M1528" s="266"/>
      <c r="N1528" s="264"/>
      <c r="O1528" s="264"/>
      <c r="P1528" s="264"/>
      <c r="Q1528" s="265"/>
    </row>
    <row r="1529" spans="1:17">
      <c r="A1529" s="3"/>
      <c r="B1529" s="259" t="s">
        <v>3836</v>
      </c>
      <c r="C1529" s="260"/>
      <c r="D1529" s="260"/>
      <c r="E1529" s="260"/>
      <c r="F1529" s="260"/>
      <c r="G1529" s="260"/>
      <c r="H1529" s="260"/>
      <c r="I1529" s="260"/>
      <c r="J1529" s="260"/>
      <c r="K1529" s="260"/>
      <c r="L1529" s="260"/>
      <c r="M1529" s="261"/>
      <c r="N1529" s="260"/>
      <c r="O1529" s="260"/>
      <c r="P1529" s="260"/>
      <c r="Q1529" s="262"/>
    </row>
    <row r="1530" spans="1:17">
      <c r="A1530" s="3"/>
      <c r="B1530" s="259" t="s">
        <v>3837</v>
      </c>
      <c r="C1530" s="260"/>
      <c r="D1530" s="260"/>
      <c r="E1530" s="260"/>
      <c r="F1530" s="260"/>
      <c r="G1530" s="260"/>
      <c r="H1530" s="260"/>
      <c r="I1530" s="260"/>
      <c r="J1530" s="260"/>
      <c r="K1530" s="260"/>
      <c r="L1530" s="260"/>
      <c r="M1530" s="261"/>
      <c r="N1530" s="260"/>
      <c r="O1530" s="260"/>
      <c r="P1530" s="260"/>
      <c r="Q1530" s="262"/>
    </row>
    <row r="1531" spans="1:17">
      <c r="A1531" s="3"/>
      <c r="B1531" s="259" t="s">
        <v>3838</v>
      </c>
      <c r="C1531" s="260"/>
      <c r="D1531" s="260"/>
      <c r="E1531" s="260"/>
      <c r="F1531" s="260"/>
      <c r="G1531" s="260"/>
      <c r="H1531" s="260"/>
      <c r="I1531" s="260"/>
      <c r="J1531" s="260"/>
      <c r="K1531" s="260"/>
      <c r="L1531" s="260"/>
      <c r="M1531" s="261"/>
      <c r="N1531" s="260"/>
      <c r="O1531" s="260"/>
      <c r="P1531" s="260"/>
      <c r="Q1531" s="262"/>
    </row>
    <row r="1532" spans="1:17">
      <c r="A1532" s="3"/>
      <c r="B1532" s="259" t="s">
        <v>3839</v>
      </c>
      <c r="C1532" s="260"/>
      <c r="D1532" s="260"/>
      <c r="E1532" s="260"/>
      <c r="F1532" s="260"/>
      <c r="G1532" s="260"/>
      <c r="H1532" s="260"/>
      <c r="I1532" s="260"/>
      <c r="J1532" s="260"/>
      <c r="K1532" s="260"/>
      <c r="L1532" s="260"/>
      <c r="M1532" s="261"/>
      <c r="N1532" s="260"/>
      <c r="O1532" s="260"/>
      <c r="P1532" s="260"/>
      <c r="Q1532" s="262"/>
    </row>
    <row r="1533" spans="1:17">
      <c r="A1533" s="3"/>
      <c r="B1533" s="259" t="s">
        <v>3840</v>
      </c>
      <c r="C1533" s="260"/>
      <c r="D1533" s="260"/>
      <c r="E1533" s="260"/>
      <c r="F1533" s="260"/>
      <c r="G1533" s="260"/>
      <c r="H1533" s="260"/>
      <c r="I1533" s="260"/>
      <c r="J1533" s="260"/>
      <c r="K1533" s="260"/>
      <c r="L1533" s="260"/>
      <c r="M1533" s="261"/>
      <c r="N1533" s="260"/>
      <c r="O1533" s="260"/>
      <c r="P1533" s="260"/>
      <c r="Q1533" s="262"/>
    </row>
    <row r="1534" spans="1:17">
      <c r="A1534" s="3"/>
      <c r="B1534" s="259" t="s">
        <v>3841</v>
      </c>
      <c r="C1534" s="260"/>
      <c r="D1534" s="260"/>
      <c r="E1534" s="260"/>
      <c r="F1534" s="260"/>
      <c r="G1534" s="260"/>
      <c r="H1534" s="260"/>
      <c r="I1534" s="260"/>
      <c r="J1534" s="260"/>
      <c r="K1534" s="260"/>
      <c r="L1534" s="260"/>
      <c r="M1534" s="261"/>
      <c r="N1534" s="260"/>
      <c r="O1534" s="260"/>
      <c r="P1534" s="260"/>
      <c r="Q1534" s="262"/>
    </row>
    <row r="1535" spans="1:17">
      <c r="A1535" s="3"/>
      <c r="B1535" s="259" t="s">
        <v>4219</v>
      </c>
      <c r="C1535" s="260"/>
      <c r="D1535" s="260"/>
      <c r="E1535" s="260"/>
      <c r="F1535" s="260"/>
      <c r="G1535" s="260"/>
      <c r="H1535" s="260"/>
      <c r="I1535" s="260"/>
      <c r="J1535" s="260"/>
      <c r="K1535" s="260"/>
      <c r="L1535" s="260"/>
      <c r="M1535" s="261"/>
      <c r="N1535" s="260"/>
      <c r="O1535" s="260"/>
      <c r="P1535" s="260"/>
      <c r="Q1535" s="262"/>
    </row>
    <row r="1536" spans="1:17">
      <c r="A1536" s="3"/>
      <c r="B1536" s="259" t="s">
        <v>4220</v>
      </c>
      <c r="C1536" s="260"/>
      <c r="D1536" s="260"/>
      <c r="E1536" s="260"/>
      <c r="F1536" s="260"/>
      <c r="G1536" s="260"/>
      <c r="H1536" s="260"/>
      <c r="I1536" s="260"/>
      <c r="J1536" s="260"/>
      <c r="K1536" s="260"/>
      <c r="L1536" s="260"/>
      <c r="M1536" s="261"/>
      <c r="N1536" s="260"/>
      <c r="O1536" s="260"/>
      <c r="P1536" s="260"/>
      <c r="Q1536" s="262"/>
    </row>
    <row r="1537" spans="1:17">
      <c r="A1537" s="3"/>
      <c r="B1537" s="259" t="s">
        <v>3842</v>
      </c>
      <c r="C1537" s="260"/>
      <c r="D1537" s="260"/>
      <c r="E1537" s="260"/>
      <c r="F1537" s="260"/>
      <c r="G1537" s="260"/>
      <c r="H1537" s="260"/>
      <c r="I1537" s="260"/>
      <c r="J1537" s="260"/>
      <c r="K1537" s="260"/>
      <c r="L1537" s="260"/>
      <c r="M1537" s="261"/>
      <c r="N1537" s="260"/>
      <c r="O1537" s="260"/>
      <c r="P1537" s="260"/>
      <c r="Q1537" s="262"/>
    </row>
    <row r="1538" spans="1:17">
      <c r="A1538" s="3"/>
      <c r="B1538" s="135">
        <v>30801001</v>
      </c>
      <c r="C1538" s="263" t="s">
        <v>3843</v>
      </c>
      <c r="D1538" s="264"/>
      <c r="E1538" s="264"/>
      <c r="F1538" s="264"/>
      <c r="G1538" s="264"/>
      <c r="H1538" s="264"/>
      <c r="I1538" s="264"/>
      <c r="J1538" s="264"/>
      <c r="K1538" s="264"/>
      <c r="L1538" s="264"/>
      <c r="M1538" s="266"/>
      <c r="N1538" s="264"/>
      <c r="O1538" s="264"/>
      <c r="P1538" s="264"/>
      <c r="Q1538" s="265"/>
    </row>
    <row r="1539" spans="1:17" ht="33.75">
      <c r="A1539" s="1" t="s">
        <v>4760</v>
      </c>
      <c r="B1539" s="1">
        <v>30801010</v>
      </c>
      <c r="C1539" s="3" t="s">
        <v>1221</v>
      </c>
      <c r="D1539" s="4" t="s">
        <v>3695</v>
      </c>
      <c r="E1539" s="7"/>
      <c r="F1539" s="8">
        <f>VLOOKUP(D1539,'Parâmetro - Portes e Uco'!$A$8:$C$49,3,0)</f>
        <v>609.92950200000007</v>
      </c>
      <c r="G1539" s="36">
        <v>4</v>
      </c>
      <c r="H1539" s="8">
        <f>VLOOKUP(G1539,'Parâmetro - Portes e Uco'!$B$14:$E$41,4,0)</f>
        <v>442.14720000000005</v>
      </c>
      <c r="I1539" s="9"/>
      <c r="J1539" s="16">
        <v>0</v>
      </c>
      <c r="K1539" s="16"/>
      <c r="L1539" s="17"/>
      <c r="M1539" s="2"/>
      <c r="N1539" s="8"/>
      <c r="O1539" s="15">
        <v>1</v>
      </c>
      <c r="P1539" s="8">
        <f>F1539*30%</f>
        <v>182.97885060000002</v>
      </c>
      <c r="Q1539" s="41">
        <f t="shared" ref="Q1539:Q1555" si="101">F1539+H1539+K1539+N1539+P1539</f>
        <v>1235.0555526000001</v>
      </c>
    </row>
    <row r="1540" spans="1:17" ht="22.5">
      <c r="A1540" s="1" t="s">
        <v>4760</v>
      </c>
      <c r="B1540" s="1">
        <v>30801028</v>
      </c>
      <c r="C1540" s="3" t="s">
        <v>1222</v>
      </c>
      <c r="D1540" s="4" t="s">
        <v>3704</v>
      </c>
      <c r="E1540" s="7"/>
      <c r="F1540" s="8">
        <f>VLOOKUP(D1540,'Parâmetro - Portes e Uco'!$A$8:$C$49,3,0)</f>
        <v>1301.410656</v>
      </c>
      <c r="G1540" s="36">
        <v>5</v>
      </c>
      <c r="H1540" s="8">
        <f>VLOOKUP(G1540,'Parâmetro - Portes e Uco'!$B$14:$E$41,4,0)</f>
        <v>683.93320000000006</v>
      </c>
      <c r="I1540" s="9"/>
      <c r="J1540" s="16">
        <v>0</v>
      </c>
      <c r="K1540" s="16"/>
      <c r="L1540" s="17"/>
      <c r="M1540" s="2"/>
      <c r="N1540" s="8"/>
      <c r="O1540" s="15">
        <v>2</v>
      </c>
      <c r="P1540" s="8">
        <f>(F1540*30%)+(F1540*20%)</f>
        <v>650.70532800000001</v>
      </c>
      <c r="Q1540" s="41">
        <f t="shared" si="101"/>
        <v>2636.049184</v>
      </c>
    </row>
    <row r="1541" spans="1:17">
      <c r="A1541" s="1" t="s">
        <v>4760</v>
      </c>
      <c r="B1541" s="1">
        <v>30801036</v>
      </c>
      <c r="C1541" s="3" t="s">
        <v>1223</v>
      </c>
      <c r="D1541" s="4" t="s">
        <v>3691</v>
      </c>
      <c r="E1541" s="7"/>
      <c r="F1541" s="8">
        <f>VLOOKUP(D1541,'Parâmetro - Portes e Uco'!$A$8:$C$49,3,0)</f>
        <v>721.04432400000007</v>
      </c>
      <c r="G1541" s="36">
        <v>2</v>
      </c>
      <c r="H1541" s="8">
        <f>VLOOKUP(G1541,'Parâmetro - Portes e Uco'!$B$14:$E$41,4,0)</f>
        <v>203.1808</v>
      </c>
      <c r="I1541" s="9"/>
      <c r="J1541" s="16">
        <v>0</v>
      </c>
      <c r="K1541" s="16"/>
      <c r="L1541" s="17"/>
      <c r="M1541" s="2"/>
      <c r="N1541" s="8"/>
      <c r="O1541" s="15">
        <v>2</v>
      </c>
      <c r="P1541" s="8">
        <f>(F1541*30%)+(F1541*20%)</f>
        <v>360.52216200000004</v>
      </c>
      <c r="Q1541" s="41">
        <f t="shared" si="101"/>
        <v>1284.747286</v>
      </c>
    </row>
    <row r="1542" spans="1:17">
      <c r="A1542" s="1" t="s">
        <v>4760</v>
      </c>
      <c r="B1542" s="1">
        <v>30801044</v>
      </c>
      <c r="C1542" s="3" t="s">
        <v>1225</v>
      </c>
      <c r="D1542" s="4" t="s">
        <v>3677</v>
      </c>
      <c r="E1542" s="7"/>
      <c r="F1542" s="8">
        <f>VLOOKUP(D1542,'Parâmetro - Portes e Uco'!$A$8:$C$49,3,0)</f>
        <v>146.53493400000002</v>
      </c>
      <c r="G1542" s="36">
        <v>1</v>
      </c>
      <c r="H1542" s="8">
        <f>VLOOKUP(G1542,'Parâmetro - Portes e Uco'!$B$14:$E$41,4,0)</f>
        <v>138.81760000000003</v>
      </c>
      <c r="I1542" s="9"/>
      <c r="J1542" s="16">
        <v>0</v>
      </c>
      <c r="K1542" s="16"/>
      <c r="L1542" s="17"/>
      <c r="M1542" s="2"/>
      <c r="N1542" s="8"/>
      <c r="O1542" s="15">
        <v>0</v>
      </c>
      <c r="P1542" s="15"/>
      <c r="Q1542" s="41">
        <f t="shared" si="101"/>
        <v>285.35253400000005</v>
      </c>
    </row>
    <row r="1543" spans="1:17">
      <c r="A1543" s="1" t="s">
        <v>4760</v>
      </c>
      <c r="B1543" s="1">
        <v>30801052</v>
      </c>
      <c r="C1543" s="3" t="s">
        <v>1226</v>
      </c>
      <c r="D1543" s="4" t="s">
        <v>3701</v>
      </c>
      <c r="E1543" s="7"/>
      <c r="F1543" s="8">
        <f>VLOOKUP(D1543,'Parâmetro - Portes e Uco'!$A$8:$C$49,3,0)</f>
        <v>1591.0090559999999</v>
      </c>
      <c r="G1543" s="36">
        <v>6</v>
      </c>
      <c r="H1543" s="8">
        <f>VLOOKUP(G1543,'Parâmetro - Portes e Uco'!$B$14:$E$41,4,0)</f>
        <v>954.3922</v>
      </c>
      <c r="I1543" s="9"/>
      <c r="J1543" s="16">
        <v>0</v>
      </c>
      <c r="K1543" s="16"/>
      <c r="L1543" s="17"/>
      <c r="M1543" s="2"/>
      <c r="N1543" s="8"/>
      <c r="O1543" s="15">
        <v>2</v>
      </c>
      <c r="P1543" s="8">
        <f>(F1543*30%)+(F1543*20%)</f>
        <v>795.50452799999994</v>
      </c>
      <c r="Q1543" s="41">
        <f t="shared" si="101"/>
        <v>3340.905784</v>
      </c>
    </row>
    <row r="1544" spans="1:17">
      <c r="A1544" s="1" t="s">
        <v>4760</v>
      </c>
      <c r="B1544" s="1">
        <v>30801060</v>
      </c>
      <c r="C1544" s="3" t="s">
        <v>1227</v>
      </c>
      <c r="D1544" s="4" t="s">
        <v>3692</v>
      </c>
      <c r="E1544" s="7"/>
      <c r="F1544" s="8">
        <f>VLOOKUP(D1544,'Parâmetro - Portes e Uco'!$A$8:$C$49,3,0)</f>
        <v>1427.8964699999999</v>
      </c>
      <c r="G1544" s="36">
        <v>6</v>
      </c>
      <c r="H1544" s="8">
        <f>VLOOKUP(G1544,'Parâmetro - Portes e Uco'!$B$14:$E$41,4,0)</f>
        <v>954.3922</v>
      </c>
      <c r="I1544" s="9"/>
      <c r="J1544" s="16">
        <v>0</v>
      </c>
      <c r="K1544" s="16"/>
      <c r="L1544" s="17"/>
      <c r="M1544" s="2"/>
      <c r="N1544" s="8"/>
      <c r="O1544" s="15">
        <v>2</v>
      </c>
      <c r="P1544" s="8">
        <f>(F1544*30%)+(F1544*20%)</f>
        <v>713.94823499999995</v>
      </c>
      <c r="Q1544" s="41">
        <f t="shared" si="101"/>
        <v>3096.2369049999998</v>
      </c>
    </row>
    <row r="1545" spans="1:17">
      <c r="A1545" s="1" t="s">
        <v>4760</v>
      </c>
      <c r="B1545" s="1">
        <v>30801079</v>
      </c>
      <c r="C1545" s="3" t="s">
        <v>1229</v>
      </c>
      <c r="D1545" s="4" t="s">
        <v>3692</v>
      </c>
      <c r="E1545" s="7"/>
      <c r="F1545" s="8">
        <f>VLOOKUP(D1545,'Parâmetro - Portes e Uco'!$A$8:$C$49,3,0)</f>
        <v>1427.8964699999999</v>
      </c>
      <c r="G1545" s="36">
        <v>5</v>
      </c>
      <c r="H1545" s="8">
        <f>VLOOKUP(G1545,'Parâmetro - Portes e Uco'!$B$14:$E$41,4,0)</f>
        <v>683.93320000000006</v>
      </c>
      <c r="I1545" s="9"/>
      <c r="J1545" s="16">
        <v>0</v>
      </c>
      <c r="K1545" s="16"/>
      <c r="L1545" s="17"/>
      <c r="M1545" s="2"/>
      <c r="N1545" s="8"/>
      <c r="O1545" s="15">
        <v>2</v>
      </c>
      <c r="P1545" s="8">
        <f>(F1545*30%)+(F1545*20%)</f>
        <v>713.94823499999995</v>
      </c>
      <c r="Q1545" s="41">
        <f t="shared" si="101"/>
        <v>2825.7779049999999</v>
      </c>
    </row>
    <row r="1546" spans="1:17">
      <c r="A1546" s="1" t="s">
        <v>4760</v>
      </c>
      <c r="B1546" s="1">
        <v>30801087</v>
      </c>
      <c r="C1546" s="3" t="s">
        <v>1230</v>
      </c>
      <c r="D1546" s="4" t="s">
        <v>3674</v>
      </c>
      <c r="E1546" s="7"/>
      <c r="F1546" s="8">
        <f>VLOOKUP(D1546,'Parâmetro - Portes e Uco'!$A$8:$C$49,3,0)</f>
        <v>287.23149000000001</v>
      </c>
      <c r="G1546" s="36">
        <v>3</v>
      </c>
      <c r="H1546" s="8">
        <f>VLOOKUP(G1546,'Parâmetro - Portes e Uco'!$B$14:$E$41,4,0)</f>
        <v>299.05779999999999</v>
      </c>
      <c r="I1546" s="9"/>
      <c r="J1546" s="16">
        <v>0</v>
      </c>
      <c r="K1546" s="16"/>
      <c r="L1546" s="17"/>
      <c r="M1546" s="2"/>
      <c r="N1546" s="8"/>
      <c r="O1546" s="15">
        <v>1</v>
      </c>
      <c r="P1546" s="8">
        <f>F1546*30%</f>
        <v>86.169447000000005</v>
      </c>
      <c r="Q1546" s="41">
        <f t="shared" si="101"/>
        <v>672.45873699999993</v>
      </c>
    </row>
    <row r="1547" spans="1:17">
      <c r="A1547" s="1" t="s">
        <v>4758</v>
      </c>
      <c r="B1547" s="1">
        <v>30801095</v>
      </c>
      <c r="C1547" s="3" t="s">
        <v>1232</v>
      </c>
      <c r="D1547" s="4" t="s">
        <v>3683</v>
      </c>
      <c r="E1547" s="7">
        <v>0</v>
      </c>
      <c r="F1547" s="8">
        <f>VLOOKUP(D1547,'Parâmetro - Portes e Uco'!$A$8:$C$49,3,0)</f>
        <v>218.68392</v>
      </c>
      <c r="G1547" s="36">
        <v>2</v>
      </c>
      <c r="H1547" s="8">
        <f>VLOOKUP(G1547,'Parâmetro - Portes e Uco'!$B$14:$E$41,4,0)</f>
        <v>203.1808</v>
      </c>
      <c r="I1547" s="9"/>
      <c r="J1547" s="16">
        <v>0</v>
      </c>
      <c r="K1547" s="16"/>
      <c r="L1547" s="17"/>
      <c r="M1547" s="2"/>
      <c r="N1547" s="8"/>
      <c r="O1547" s="15">
        <v>1</v>
      </c>
      <c r="P1547" s="8">
        <f>F1547*30%</f>
        <v>65.605176</v>
      </c>
      <c r="Q1547" s="41">
        <f t="shared" si="101"/>
        <v>487.46989600000006</v>
      </c>
    </row>
    <row r="1548" spans="1:17" ht="22.5">
      <c r="A1548" s="1" t="s">
        <v>4760</v>
      </c>
      <c r="B1548" s="1">
        <v>30801109</v>
      </c>
      <c r="C1548" s="3" t="s">
        <v>1233</v>
      </c>
      <c r="D1548" s="4" t="s">
        <v>3687</v>
      </c>
      <c r="E1548" s="7"/>
      <c r="F1548" s="8">
        <f>VLOOKUP(D1548,'Parâmetro - Portes e Uco'!$A$8:$C$49,3,0)</f>
        <v>678.47707200000002</v>
      </c>
      <c r="G1548" s="36">
        <v>3</v>
      </c>
      <c r="H1548" s="8">
        <f>VLOOKUP(G1548,'Parâmetro - Portes e Uco'!$B$14:$E$41,4,0)</f>
        <v>299.05779999999999</v>
      </c>
      <c r="I1548" s="9"/>
      <c r="J1548" s="16">
        <v>0</v>
      </c>
      <c r="K1548" s="16"/>
      <c r="L1548" s="17"/>
      <c r="M1548" s="2"/>
      <c r="N1548" s="8"/>
      <c r="O1548" s="15">
        <v>1</v>
      </c>
      <c r="P1548" s="8">
        <f>F1548*30%</f>
        <v>203.54312160000001</v>
      </c>
      <c r="Q1548" s="41">
        <f t="shared" si="101"/>
        <v>1181.0779935999999</v>
      </c>
    </row>
    <row r="1549" spans="1:17">
      <c r="A1549" s="1" t="s">
        <v>4760</v>
      </c>
      <c r="B1549" s="1">
        <v>30801117</v>
      </c>
      <c r="C1549" s="3" t="s">
        <v>1234</v>
      </c>
      <c r="D1549" s="4" t="s">
        <v>3698</v>
      </c>
      <c r="E1549" s="7"/>
      <c r="F1549" s="8">
        <f>VLOOKUP(D1549,'Parâmetro - Portes e Uco'!$A$8:$C$49,3,0)</f>
        <v>1186.7593919999999</v>
      </c>
      <c r="G1549" s="36">
        <v>5</v>
      </c>
      <c r="H1549" s="8">
        <f>VLOOKUP(G1549,'Parâmetro - Portes e Uco'!$B$14:$E$41,4,0)</f>
        <v>683.93320000000006</v>
      </c>
      <c r="I1549" s="9"/>
      <c r="J1549" s="16">
        <v>0</v>
      </c>
      <c r="K1549" s="16"/>
      <c r="L1549" s="17"/>
      <c r="M1549" s="2"/>
      <c r="N1549" s="8"/>
      <c r="O1549" s="15">
        <v>2</v>
      </c>
      <c r="P1549" s="8">
        <f>(F1549*30%)+(F1549*20%)</f>
        <v>593.37969599999997</v>
      </c>
      <c r="Q1549" s="41">
        <f t="shared" si="101"/>
        <v>2464.0722879999998</v>
      </c>
    </row>
    <row r="1550" spans="1:17">
      <c r="A1550" s="1" t="s">
        <v>4760</v>
      </c>
      <c r="B1550" s="1">
        <v>30801133</v>
      </c>
      <c r="C1550" s="3" t="s">
        <v>1224</v>
      </c>
      <c r="D1550" s="4" t="s">
        <v>3675</v>
      </c>
      <c r="E1550" s="7"/>
      <c r="F1550" s="8">
        <f>VLOOKUP(D1550,'Parâmetro - Portes e Uco'!$A$8:$C$49,3,0)</f>
        <v>247.04971200000003</v>
      </c>
      <c r="G1550" s="36">
        <v>5</v>
      </c>
      <c r="H1550" s="8">
        <f>VLOOKUP(G1550,'Parâmetro - Portes e Uco'!$B$14:$E$41,4,0)</f>
        <v>683.93320000000006</v>
      </c>
      <c r="I1550" s="9"/>
      <c r="J1550" s="16">
        <v>0</v>
      </c>
      <c r="K1550" s="16"/>
      <c r="L1550" s="17"/>
      <c r="M1550" s="2"/>
      <c r="N1550" s="8"/>
      <c r="O1550" s="15">
        <v>1</v>
      </c>
      <c r="P1550" s="8">
        <f>F1550*30%</f>
        <v>74.114913600000008</v>
      </c>
      <c r="Q1550" s="41">
        <f t="shared" si="101"/>
        <v>1005.0978256000001</v>
      </c>
    </row>
    <row r="1551" spans="1:17">
      <c r="A1551" s="1" t="s">
        <v>4760</v>
      </c>
      <c r="B1551" s="1">
        <v>30801141</v>
      </c>
      <c r="C1551" s="3" t="s">
        <v>1235</v>
      </c>
      <c r="D1551" s="4" t="s">
        <v>3676</v>
      </c>
      <c r="E1551" s="7"/>
      <c r="F1551" s="8">
        <f>VLOOKUP(D1551,'Parâmetro - Portes e Uco'!$A$8:$C$49,3,0)</f>
        <v>199.76720399999999</v>
      </c>
      <c r="G1551" s="36">
        <v>3</v>
      </c>
      <c r="H1551" s="8">
        <f>VLOOKUP(G1551,'Parâmetro - Portes e Uco'!$B$14:$E$41,4,0)</f>
        <v>299.05779999999999</v>
      </c>
      <c r="I1551" s="9"/>
      <c r="J1551" s="16">
        <v>0</v>
      </c>
      <c r="K1551" s="16"/>
      <c r="L1551" s="17"/>
      <c r="M1551" s="2"/>
      <c r="N1551" s="8"/>
      <c r="O1551" s="15">
        <v>1</v>
      </c>
      <c r="P1551" s="8">
        <f>F1551*30%</f>
        <v>59.930161199999993</v>
      </c>
      <c r="Q1551" s="41">
        <f t="shared" si="101"/>
        <v>558.75516519999996</v>
      </c>
    </row>
    <row r="1552" spans="1:17">
      <c r="A1552" s="1" t="s">
        <v>4760</v>
      </c>
      <c r="B1552" s="1">
        <v>30801150</v>
      </c>
      <c r="C1552" s="3" t="s">
        <v>1236</v>
      </c>
      <c r="D1552" s="4" t="s">
        <v>3673</v>
      </c>
      <c r="E1552" s="7"/>
      <c r="F1552" s="8">
        <f>VLOOKUP(D1552,'Parâmetro - Portes e Uco'!$A$8:$C$49,3,0)</f>
        <v>167.84640600000003</v>
      </c>
      <c r="G1552" s="36">
        <v>4</v>
      </c>
      <c r="H1552" s="8">
        <f>VLOOKUP(G1552,'Parâmetro - Portes e Uco'!$B$14:$E$41,4,0)</f>
        <v>442.14720000000005</v>
      </c>
      <c r="I1552" s="9"/>
      <c r="J1552" s="16">
        <v>0</v>
      </c>
      <c r="K1552" s="16"/>
      <c r="L1552" s="17"/>
      <c r="M1552" s="2"/>
      <c r="N1552" s="8"/>
      <c r="O1552" s="15">
        <v>1</v>
      </c>
      <c r="P1552" s="8">
        <f>F1552*30%</f>
        <v>50.353921800000009</v>
      </c>
      <c r="Q1552" s="41">
        <f t="shared" si="101"/>
        <v>660.34752780000008</v>
      </c>
    </row>
    <row r="1553" spans="1:17">
      <c r="A1553" s="1" t="s">
        <v>4760</v>
      </c>
      <c r="B1553" s="1">
        <v>30801168</v>
      </c>
      <c r="C1553" s="3" t="s">
        <v>1228</v>
      </c>
      <c r="D1553" s="4" t="s">
        <v>3705</v>
      </c>
      <c r="E1553" s="7"/>
      <c r="F1553" s="8">
        <f>VLOOKUP(D1553,'Parâmetro - Portes e Uco'!$A$8:$C$49,3,0)</f>
        <v>1949.1550259999999</v>
      </c>
      <c r="G1553" s="36">
        <v>6</v>
      </c>
      <c r="H1553" s="8">
        <f>VLOOKUP(G1553,'Parâmetro - Portes e Uco'!$B$14:$E$41,4,0)</f>
        <v>954.3922</v>
      </c>
      <c r="I1553" s="9"/>
      <c r="J1553" s="16">
        <v>0</v>
      </c>
      <c r="K1553" s="16"/>
      <c r="L1553" s="17"/>
      <c r="M1553" s="2"/>
      <c r="N1553" s="8"/>
      <c r="O1553" s="15">
        <v>2</v>
      </c>
      <c r="P1553" s="8">
        <f>(F1553*30%)+(F1553*20%)</f>
        <v>974.57751299999995</v>
      </c>
      <c r="Q1553" s="41">
        <f t="shared" si="101"/>
        <v>3878.1247389999999</v>
      </c>
    </row>
    <row r="1554" spans="1:17">
      <c r="A1554" s="1" t="s">
        <v>4760</v>
      </c>
      <c r="B1554" s="1">
        <v>30801176</v>
      </c>
      <c r="C1554" s="3" t="s">
        <v>1231</v>
      </c>
      <c r="D1554" s="4" t="s">
        <v>3699</v>
      </c>
      <c r="E1554" s="7"/>
      <c r="F1554" s="8">
        <f>VLOOKUP(D1554,'Parâmetro - Portes e Uco'!$A$8:$C$49,3,0)</f>
        <v>365.25598200000002</v>
      </c>
      <c r="G1554" s="36">
        <v>3</v>
      </c>
      <c r="H1554" s="8">
        <f>VLOOKUP(G1554,'Parâmetro - Portes e Uco'!$B$14:$E$41,4,0)</f>
        <v>299.05779999999999</v>
      </c>
      <c r="I1554" s="9"/>
      <c r="J1554" s="16">
        <v>0</v>
      </c>
      <c r="K1554" s="16"/>
      <c r="L1554" s="17"/>
      <c r="M1554" s="2"/>
      <c r="N1554" s="8"/>
      <c r="O1554" s="15">
        <v>1</v>
      </c>
      <c r="P1554" s="8">
        <f>F1554*30%</f>
        <v>109.5767946</v>
      </c>
      <c r="Q1554" s="41">
        <f t="shared" si="101"/>
        <v>773.89057659999992</v>
      </c>
    </row>
    <row r="1555" spans="1:17">
      <c r="A1555" s="1" t="s">
        <v>4758</v>
      </c>
      <c r="B1555" s="1">
        <v>30801184</v>
      </c>
      <c r="C1555" s="3" t="s">
        <v>4052</v>
      </c>
      <c r="D1555" s="4" t="s">
        <v>3674</v>
      </c>
      <c r="E1555" s="7">
        <v>0</v>
      </c>
      <c r="F1555" s="8">
        <f>VLOOKUP(D1555,'Parâmetro - Portes e Uco'!$A$8:$C$49,3,0)</f>
        <v>287.23149000000001</v>
      </c>
      <c r="G1555" s="36">
        <v>2</v>
      </c>
      <c r="H1555" s="8">
        <f>VLOOKUP(G1555,'Parâmetro - Portes e Uco'!$B$14:$E$41,4,0)</f>
        <v>203.1808</v>
      </c>
      <c r="I1555" s="9"/>
      <c r="J1555" s="16">
        <v>0</v>
      </c>
      <c r="K1555" s="16"/>
      <c r="L1555" s="17"/>
      <c r="M1555" s="2"/>
      <c r="N1555" s="8"/>
      <c r="O1555" s="15">
        <v>1</v>
      </c>
      <c r="P1555" s="8">
        <f>F1555*30%</f>
        <v>86.169447000000005</v>
      </c>
      <c r="Q1555" s="41">
        <f t="shared" si="101"/>
        <v>576.58173699999998</v>
      </c>
    </row>
    <row r="1556" spans="1:17">
      <c r="A1556" s="3"/>
      <c r="B1556" s="135">
        <v>30802008</v>
      </c>
      <c r="C1556" s="263" t="s">
        <v>3844</v>
      </c>
      <c r="D1556" s="264"/>
      <c r="E1556" s="264"/>
      <c r="F1556" s="264"/>
      <c r="G1556" s="264"/>
      <c r="H1556" s="264"/>
      <c r="I1556" s="264"/>
      <c r="J1556" s="264"/>
      <c r="K1556" s="264"/>
      <c r="L1556" s="264"/>
      <c r="M1556" s="266"/>
      <c r="N1556" s="264"/>
      <c r="O1556" s="264"/>
      <c r="P1556" s="264"/>
      <c r="Q1556" s="265"/>
    </row>
    <row r="1557" spans="1:17">
      <c r="A1557" s="1" t="s">
        <v>4760</v>
      </c>
      <c r="B1557" s="1">
        <v>30802016</v>
      </c>
      <c r="C1557" s="3" t="s">
        <v>1237</v>
      </c>
      <c r="D1557" s="4" t="s">
        <v>3704</v>
      </c>
      <c r="E1557" s="7"/>
      <c r="F1557" s="8">
        <f>VLOOKUP(D1557,'Parâmetro - Portes e Uco'!$A$8:$C$49,3,0)</f>
        <v>1301.410656</v>
      </c>
      <c r="G1557" s="36">
        <v>6</v>
      </c>
      <c r="H1557" s="8">
        <f>VLOOKUP(G1557,'Parâmetro - Portes e Uco'!$B$14:$E$41,4,0)</f>
        <v>954.3922</v>
      </c>
      <c r="I1557" s="9"/>
      <c r="J1557" s="16">
        <v>0</v>
      </c>
      <c r="K1557" s="16"/>
      <c r="L1557" s="17"/>
      <c r="M1557" s="2"/>
      <c r="N1557" s="8"/>
      <c r="O1557" s="15">
        <v>2</v>
      </c>
      <c r="P1557" s="8">
        <f>(F1557*30%)+(F1557*20%)</f>
        <v>650.70532800000001</v>
      </c>
      <c r="Q1557" s="41">
        <f>F1557+H1557+K1557+N1557+P1557</f>
        <v>2906.5081840000003</v>
      </c>
    </row>
    <row r="1558" spans="1:17">
      <c r="A1558" s="1" t="s">
        <v>4760</v>
      </c>
      <c r="B1558" s="1">
        <v>30802024</v>
      </c>
      <c r="C1558" s="3" t="s">
        <v>1239</v>
      </c>
      <c r="D1558" s="4" t="s">
        <v>3698</v>
      </c>
      <c r="E1558" s="7"/>
      <c r="F1558" s="8">
        <f>VLOOKUP(D1558,'Parâmetro - Portes e Uco'!$A$8:$C$49,3,0)</f>
        <v>1186.7593919999999</v>
      </c>
      <c r="G1558" s="36">
        <v>4</v>
      </c>
      <c r="H1558" s="8">
        <f>VLOOKUP(G1558,'Parâmetro - Portes e Uco'!$B$14:$E$41,4,0)</f>
        <v>442.14720000000005</v>
      </c>
      <c r="I1558" s="9"/>
      <c r="J1558" s="16">
        <v>0</v>
      </c>
      <c r="K1558" s="16"/>
      <c r="L1558" s="17"/>
      <c r="M1558" s="2"/>
      <c r="N1558" s="8"/>
      <c r="O1558" s="15">
        <v>2</v>
      </c>
      <c r="P1558" s="8">
        <f>(F1558*30%)+(F1558*20%)</f>
        <v>593.37969599999997</v>
      </c>
      <c r="Q1558" s="41">
        <f>F1558+H1558+K1558+N1558+P1558</f>
        <v>2222.2862880000002</v>
      </c>
    </row>
    <row r="1559" spans="1:17">
      <c r="A1559" s="1" t="s">
        <v>4760</v>
      </c>
      <c r="B1559" s="1">
        <v>30802032</v>
      </c>
      <c r="C1559" s="3" t="s">
        <v>1241</v>
      </c>
      <c r="D1559" s="4" t="s">
        <v>3698</v>
      </c>
      <c r="E1559" s="7"/>
      <c r="F1559" s="8">
        <f>VLOOKUP(D1559,'Parâmetro - Portes e Uco'!$A$8:$C$49,3,0)</f>
        <v>1186.7593919999999</v>
      </c>
      <c r="G1559" s="36">
        <v>5</v>
      </c>
      <c r="H1559" s="8">
        <f>VLOOKUP(G1559,'Parâmetro - Portes e Uco'!$B$14:$E$41,4,0)</f>
        <v>683.93320000000006</v>
      </c>
      <c r="I1559" s="9"/>
      <c r="J1559" s="16">
        <v>0</v>
      </c>
      <c r="K1559" s="16"/>
      <c r="L1559" s="17"/>
      <c r="M1559" s="2"/>
      <c r="N1559" s="8"/>
      <c r="O1559" s="15">
        <v>2</v>
      </c>
      <c r="P1559" s="8">
        <f>(F1559*30%)+(F1559*20%)</f>
        <v>593.37969599999997</v>
      </c>
      <c r="Q1559" s="41">
        <f>F1559+H1559+K1559+N1559+P1559</f>
        <v>2464.0722879999998</v>
      </c>
    </row>
    <row r="1560" spans="1:17" ht="22.5">
      <c r="A1560" s="1" t="s">
        <v>4760</v>
      </c>
      <c r="B1560" s="1">
        <v>30802040</v>
      </c>
      <c r="C1560" s="3" t="s">
        <v>1238</v>
      </c>
      <c r="D1560" s="4" t="s">
        <v>3705</v>
      </c>
      <c r="E1560" s="7"/>
      <c r="F1560" s="8">
        <f>VLOOKUP(D1560,'Parâmetro - Portes e Uco'!$A$8:$C$49,3,0)</f>
        <v>1949.1550259999999</v>
      </c>
      <c r="G1560" s="36">
        <v>6</v>
      </c>
      <c r="H1560" s="8">
        <f>VLOOKUP(G1560,'Parâmetro - Portes e Uco'!$B$14:$E$41,4,0)</f>
        <v>954.3922</v>
      </c>
      <c r="I1560" s="9"/>
      <c r="J1560" s="16">
        <v>0</v>
      </c>
      <c r="K1560" s="16"/>
      <c r="L1560" s="17"/>
      <c r="M1560" s="2"/>
      <c r="N1560" s="8"/>
      <c r="O1560" s="15">
        <v>2</v>
      </c>
      <c r="P1560" s="8">
        <f>(F1560*30%)+(F1560*20%)</f>
        <v>974.57751299999995</v>
      </c>
      <c r="Q1560" s="41">
        <f>F1560+H1560+K1560+N1560+P1560</f>
        <v>3878.1247389999999</v>
      </c>
    </row>
    <row r="1561" spans="1:17">
      <c r="A1561" s="1" t="s">
        <v>4760</v>
      </c>
      <c r="B1561" s="1">
        <v>30802059</v>
      </c>
      <c r="C1561" s="3" t="s">
        <v>1240</v>
      </c>
      <c r="D1561" s="4" t="s">
        <v>3701</v>
      </c>
      <c r="E1561" s="7"/>
      <c r="F1561" s="8">
        <f>VLOOKUP(D1561,'Parâmetro - Portes e Uco'!$A$8:$C$49,3,0)</f>
        <v>1591.0090559999999</v>
      </c>
      <c r="G1561" s="36">
        <v>4</v>
      </c>
      <c r="H1561" s="8">
        <f>VLOOKUP(G1561,'Parâmetro - Portes e Uco'!$B$14:$E$41,4,0)</f>
        <v>442.14720000000005</v>
      </c>
      <c r="I1561" s="9"/>
      <c r="J1561" s="16">
        <v>0</v>
      </c>
      <c r="K1561" s="16"/>
      <c r="L1561" s="17"/>
      <c r="M1561" s="2"/>
      <c r="N1561" s="8"/>
      <c r="O1561" s="15">
        <v>2</v>
      </c>
      <c r="P1561" s="8">
        <f>(F1561*30%)+(F1561*20%)</f>
        <v>795.50452799999994</v>
      </c>
      <c r="Q1561" s="41">
        <f>F1561+H1561+K1561+N1561+P1561</f>
        <v>2828.6607839999997</v>
      </c>
    </row>
    <row r="1562" spans="1:17">
      <c r="A1562" s="3"/>
      <c r="B1562" s="135">
        <v>30803004</v>
      </c>
      <c r="C1562" s="263" t="s">
        <v>3845</v>
      </c>
      <c r="D1562" s="264"/>
      <c r="E1562" s="264"/>
      <c r="F1562" s="264"/>
      <c r="G1562" s="264"/>
      <c r="H1562" s="264"/>
      <c r="I1562" s="264"/>
      <c r="J1562" s="264"/>
      <c r="K1562" s="264"/>
      <c r="L1562" s="264"/>
      <c r="M1562" s="266"/>
      <c r="N1562" s="264"/>
      <c r="O1562" s="264"/>
      <c r="P1562" s="264"/>
      <c r="Q1562" s="265"/>
    </row>
    <row r="1563" spans="1:17">
      <c r="A1563" s="1" t="s">
        <v>4760</v>
      </c>
      <c r="B1563" s="1">
        <v>30803012</v>
      </c>
      <c r="C1563" s="3" t="s">
        <v>1242</v>
      </c>
      <c r="D1563" s="4" t="s">
        <v>3698</v>
      </c>
      <c r="E1563" s="7"/>
      <c r="F1563" s="8">
        <f>VLOOKUP(D1563,'Parâmetro - Portes e Uco'!$A$8:$C$49,3,0)</f>
        <v>1186.7593919999999</v>
      </c>
      <c r="G1563" s="36">
        <v>4</v>
      </c>
      <c r="H1563" s="8">
        <f>VLOOKUP(G1563,'Parâmetro - Portes e Uco'!$B$14:$E$41,4,0)</f>
        <v>442.14720000000005</v>
      </c>
      <c r="I1563" s="9"/>
      <c r="J1563" s="16">
        <v>0</v>
      </c>
      <c r="K1563" s="16"/>
      <c r="L1563" s="17"/>
      <c r="M1563" s="2"/>
      <c r="N1563" s="8"/>
      <c r="O1563" s="15">
        <v>2</v>
      </c>
      <c r="P1563" s="8">
        <f>(F1563*30%)+(F1563*20%)</f>
        <v>593.37969599999997</v>
      </c>
      <c r="Q1563" s="41">
        <f t="shared" ref="Q1563:Q1583" si="102">F1563+H1563+K1563+N1563+P1563</f>
        <v>2222.2862880000002</v>
      </c>
    </row>
    <row r="1564" spans="1:17" ht="22.5">
      <c r="A1564" s="1" t="s">
        <v>4760</v>
      </c>
      <c r="B1564" s="1">
        <v>30803020</v>
      </c>
      <c r="C1564" s="3" t="s">
        <v>1244</v>
      </c>
      <c r="D1564" s="4" t="s">
        <v>3692</v>
      </c>
      <c r="E1564" s="7"/>
      <c r="F1564" s="8">
        <f>VLOOKUP(D1564,'Parâmetro - Portes e Uco'!$A$8:$C$49,3,0)</f>
        <v>1427.8964699999999</v>
      </c>
      <c r="G1564" s="36">
        <v>7</v>
      </c>
      <c r="H1564" s="8">
        <f>VLOOKUP(G1564,'Parâmetro - Portes e Uco'!$B$14:$E$41,4,0)</f>
        <v>1357.8812</v>
      </c>
      <c r="I1564" s="9"/>
      <c r="J1564" s="16">
        <v>0</v>
      </c>
      <c r="K1564" s="16"/>
      <c r="L1564" s="17"/>
      <c r="M1564" s="2"/>
      <c r="N1564" s="8"/>
      <c r="O1564" s="15">
        <v>2</v>
      </c>
      <c r="P1564" s="8">
        <f>(F1564*30%)+(F1564*20%)</f>
        <v>713.94823499999995</v>
      </c>
      <c r="Q1564" s="41">
        <f t="shared" si="102"/>
        <v>3499.7259049999998</v>
      </c>
    </row>
    <row r="1565" spans="1:17">
      <c r="A1565" s="1" t="s">
        <v>4760</v>
      </c>
      <c r="B1565" s="1">
        <v>30803039</v>
      </c>
      <c r="C1565" s="3" t="s">
        <v>1245</v>
      </c>
      <c r="D1565" s="4" t="s">
        <v>3704</v>
      </c>
      <c r="E1565" s="7"/>
      <c r="F1565" s="8">
        <f>VLOOKUP(D1565,'Parâmetro - Portes e Uco'!$A$8:$C$49,3,0)</f>
        <v>1301.410656</v>
      </c>
      <c r="G1565" s="36">
        <v>6</v>
      </c>
      <c r="H1565" s="8">
        <f>VLOOKUP(G1565,'Parâmetro - Portes e Uco'!$B$14:$E$41,4,0)</f>
        <v>954.3922</v>
      </c>
      <c r="I1565" s="9"/>
      <c r="J1565" s="16">
        <v>0</v>
      </c>
      <c r="K1565" s="16"/>
      <c r="L1565" s="17"/>
      <c r="M1565" s="2"/>
      <c r="N1565" s="8"/>
      <c r="O1565" s="15">
        <v>2</v>
      </c>
      <c r="P1565" s="8">
        <f>(F1565*30%)+(F1565*20%)</f>
        <v>650.70532800000001</v>
      </c>
      <c r="Q1565" s="41">
        <f t="shared" si="102"/>
        <v>2906.5081840000003</v>
      </c>
    </row>
    <row r="1566" spans="1:17">
      <c r="A1566" s="1" t="s">
        <v>4760</v>
      </c>
      <c r="B1566" s="1">
        <v>30803047</v>
      </c>
      <c r="C1566" s="3" t="s">
        <v>1246</v>
      </c>
      <c r="D1566" s="4" t="s">
        <v>3704</v>
      </c>
      <c r="E1566" s="7"/>
      <c r="F1566" s="8">
        <f>VLOOKUP(D1566,'Parâmetro - Portes e Uco'!$A$8:$C$49,3,0)</f>
        <v>1301.410656</v>
      </c>
      <c r="G1566" s="36">
        <v>6</v>
      </c>
      <c r="H1566" s="8">
        <f>VLOOKUP(G1566,'Parâmetro - Portes e Uco'!$B$14:$E$41,4,0)</f>
        <v>954.3922</v>
      </c>
      <c r="I1566" s="9"/>
      <c r="J1566" s="16">
        <v>0</v>
      </c>
      <c r="K1566" s="16"/>
      <c r="L1566" s="17"/>
      <c r="M1566" s="2"/>
      <c r="N1566" s="8"/>
      <c r="O1566" s="15">
        <v>2</v>
      </c>
      <c r="P1566" s="8">
        <f>(F1566*30%)+(F1566*20%)</f>
        <v>650.70532800000001</v>
      </c>
      <c r="Q1566" s="41">
        <f t="shared" si="102"/>
        <v>2906.5081840000003</v>
      </c>
    </row>
    <row r="1567" spans="1:17">
      <c r="A1567" s="1" t="s">
        <v>4760</v>
      </c>
      <c r="B1567" s="1">
        <v>30803055</v>
      </c>
      <c r="C1567" s="3" t="s">
        <v>1247</v>
      </c>
      <c r="D1567" s="4" t="s">
        <v>3686</v>
      </c>
      <c r="E1567" s="7"/>
      <c r="F1567" s="8">
        <f>VLOOKUP(D1567,'Parâmetro - Portes e Uco'!$A$8:$C$49,3,0)</f>
        <v>639.47410800000011</v>
      </c>
      <c r="G1567" s="36">
        <v>3</v>
      </c>
      <c r="H1567" s="8">
        <f>VLOOKUP(G1567,'Parâmetro - Portes e Uco'!$B$14:$E$41,4,0)</f>
        <v>299.05779999999999</v>
      </c>
      <c r="I1567" s="9"/>
      <c r="J1567" s="16">
        <v>0</v>
      </c>
      <c r="K1567" s="16"/>
      <c r="L1567" s="17"/>
      <c r="M1567" s="2"/>
      <c r="N1567" s="8"/>
      <c r="O1567" s="15">
        <v>1</v>
      </c>
      <c r="P1567" s="8">
        <f>F1567*30%</f>
        <v>191.84223240000003</v>
      </c>
      <c r="Q1567" s="41">
        <f t="shared" si="102"/>
        <v>1130.3741404000002</v>
      </c>
    </row>
    <row r="1568" spans="1:17">
      <c r="A1568" s="1" t="s">
        <v>4760</v>
      </c>
      <c r="B1568" s="1">
        <v>30803063</v>
      </c>
      <c r="C1568" s="3" t="s">
        <v>1249</v>
      </c>
      <c r="D1568" s="4" t="s">
        <v>3706</v>
      </c>
      <c r="E1568" s="7"/>
      <c r="F1568" s="8">
        <f>VLOOKUP(D1568,'Parâmetro - Portes e Uco'!$A$8:$C$49,3,0)</f>
        <v>2145.3765060000001</v>
      </c>
      <c r="G1568" s="36">
        <v>6</v>
      </c>
      <c r="H1568" s="8">
        <f>VLOOKUP(G1568,'Parâmetro - Portes e Uco'!$B$14:$E$41,4,0)</f>
        <v>954.3922</v>
      </c>
      <c r="I1568" s="9"/>
      <c r="J1568" s="16">
        <v>0</v>
      </c>
      <c r="K1568" s="16"/>
      <c r="L1568" s="17"/>
      <c r="M1568" s="2"/>
      <c r="N1568" s="8"/>
      <c r="O1568" s="15">
        <v>2</v>
      </c>
      <c r="P1568" s="8">
        <f t="shared" ref="P1568:P1573" si="103">(F1568*30%)+(F1568*20%)</f>
        <v>1072.688253</v>
      </c>
      <c r="Q1568" s="41">
        <f t="shared" si="102"/>
        <v>4172.4569590000001</v>
      </c>
    </row>
    <row r="1569" spans="1:17">
      <c r="A1569" s="1" t="s">
        <v>4760</v>
      </c>
      <c r="B1569" s="1">
        <v>30803071</v>
      </c>
      <c r="C1569" s="3" t="s">
        <v>1250</v>
      </c>
      <c r="D1569" s="4" t="s">
        <v>3704</v>
      </c>
      <c r="E1569" s="7"/>
      <c r="F1569" s="8">
        <f>VLOOKUP(D1569,'Parâmetro - Portes e Uco'!$A$8:$C$49,3,0)</f>
        <v>1301.410656</v>
      </c>
      <c r="G1569" s="36">
        <v>6</v>
      </c>
      <c r="H1569" s="8">
        <f>VLOOKUP(G1569,'Parâmetro - Portes e Uco'!$B$14:$E$41,4,0)</f>
        <v>954.3922</v>
      </c>
      <c r="I1569" s="9"/>
      <c r="J1569" s="16">
        <v>0</v>
      </c>
      <c r="K1569" s="16"/>
      <c r="L1569" s="17"/>
      <c r="M1569" s="2"/>
      <c r="N1569" s="8"/>
      <c r="O1569" s="15">
        <v>2</v>
      </c>
      <c r="P1569" s="8">
        <f t="shared" si="103"/>
        <v>650.70532800000001</v>
      </c>
      <c r="Q1569" s="41">
        <f t="shared" si="102"/>
        <v>2906.5081840000003</v>
      </c>
    </row>
    <row r="1570" spans="1:17">
      <c r="A1570" s="1" t="s">
        <v>4760</v>
      </c>
      <c r="B1570" s="1">
        <v>30803080</v>
      </c>
      <c r="C1570" s="3" t="s">
        <v>1251</v>
      </c>
      <c r="D1570" s="4" t="s">
        <v>3704</v>
      </c>
      <c r="E1570" s="7"/>
      <c r="F1570" s="8">
        <f>VLOOKUP(D1570,'Parâmetro - Portes e Uco'!$A$8:$C$49,3,0)</f>
        <v>1301.410656</v>
      </c>
      <c r="G1570" s="36">
        <v>4</v>
      </c>
      <c r="H1570" s="8">
        <f>VLOOKUP(G1570,'Parâmetro - Portes e Uco'!$B$14:$E$41,4,0)</f>
        <v>442.14720000000005</v>
      </c>
      <c r="I1570" s="9"/>
      <c r="J1570" s="16">
        <v>0</v>
      </c>
      <c r="K1570" s="16"/>
      <c r="L1570" s="17"/>
      <c r="M1570" s="2"/>
      <c r="N1570" s="8"/>
      <c r="O1570" s="15">
        <v>2</v>
      </c>
      <c r="P1570" s="8">
        <f t="shared" si="103"/>
        <v>650.70532800000001</v>
      </c>
      <c r="Q1570" s="41">
        <f t="shared" si="102"/>
        <v>2394.2631840000004</v>
      </c>
    </row>
    <row r="1571" spans="1:17" ht="22.5">
      <c r="A1571" s="1" t="s">
        <v>4760</v>
      </c>
      <c r="B1571" s="1">
        <v>30803098</v>
      </c>
      <c r="C1571" s="3" t="s">
        <v>1252</v>
      </c>
      <c r="D1571" s="4" t="s">
        <v>3700</v>
      </c>
      <c r="E1571" s="7"/>
      <c r="F1571" s="8">
        <f>VLOOKUP(D1571,'Parâmetro - Portes e Uco'!$A$8:$C$49,3,0)</f>
        <v>1121.7389820000001</v>
      </c>
      <c r="G1571" s="36">
        <v>5</v>
      </c>
      <c r="H1571" s="8">
        <f>VLOOKUP(G1571,'Parâmetro - Portes e Uco'!$B$14:$E$41,4,0)</f>
        <v>683.93320000000006</v>
      </c>
      <c r="I1571" s="9"/>
      <c r="J1571" s="16">
        <v>0</v>
      </c>
      <c r="K1571" s="16"/>
      <c r="L1571" s="17"/>
      <c r="M1571" s="2"/>
      <c r="N1571" s="8"/>
      <c r="O1571" s="15">
        <v>2</v>
      </c>
      <c r="P1571" s="8">
        <f t="shared" si="103"/>
        <v>560.86949100000004</v>
      </c>
      <c r="Q1571" s="41">
        <f t="shared" si="102"/>
        <v>2366.5416730000002</v>
      </c>
    </row>
    <row r="1572" spans="1:17">
      <c r="A1572" s="1" t="s">
        <v>4760</v>
      </c>
      <c r="B1572" s="1">
        <v>30803101</v>
      </c>
      <c r="C1572" s="3" t="s">
        <v>1254</v>
      </c>
      <c r="D1572" s="4" t="s">
        <v>3704</v>
      </c>
      <c r="E1572" s="7"/>
      <c r="F1572" s="8">
        <f>VLOOKUP(D1572,'Parâmetro - Portes e Uco'!$A$8:$C$49,3,0)</f>
        <v>1301.410656</v>
      </c>
      <c r="G1572" s="36">
        <v>5</v>
      </c>
      <c r="H1572" s="8">
        <f>VLOOKUP(G1572,'Parâmetro - Portes e Uco'!$B$14:$E$41,4,0)</f>
        <v>683.93320000000006</v>
      </c>
      <c r="I1572" s="9"/>
      <c r="J1572" s="16">
        <v>0</v>
      </c>
      <c r="K1572" s="16"/>
      <c r="L1572" s="17"/>
      <c r="M1572" s="2"/>
      <c r="N1572" s="8"/>
      <c r="O1572" s="15">
        <v>2</v>
      </c>
      <c r="P1572" s="8">
        <f t="shared" si="103"/>
        <v>650.70532800000001</v>
      </c>
      <c r="Q1572" s="41">
        <f t="shared" si="102"/>
        <v>2636.049184</v>
      </c>
    </row>
    <row r="1573" spans="1:17">
      <c r="A1573" s="1" t="s">
        <v>4760</v>
      </c>
      <c r="B1573" s="1">
        <v>30803110</v>
      </c>
      <c r="C1573" s="3" t="s">
        <v>1255</v>
      </c>
      <c r="D1573" s="4" t="s">
        <v>3692</v>
      </c>
      <c r="E1573" s="7"/>
      <c r="F1573" s="8">
        <f>VLOOKUP(D1573,'Parâmetro - Portes e Uco'!$A$8:$C$49,3,0)</f>
        <v>1427.8964699999999</v>
      </c>
      <c r="G1573" s="36">
        <v>6</v>
      </c>
      <c r="H1573" s="8">
        <f>VLOOKUP(G1573,'Parâmetro - Portes e Uco'!$B$14:$E$41,4,0)</f>
        <v>954.3922</v>
      </c>
      <c r="I1573" s="9"/>
      <c r="J1573" s="16">
        <v>0</v>
      </c>
      <c r="K1573" s="16"/>
      <c r="L1573" s="17"/>
      <c r="M1573" s="2"/>
      <c r="N1573" s="8"/>
      <c r="O1573" s="15">
        <v>2</v>
      </c>
      <c r="P1573" s="8">
        <f t="shared" si="103"/>
        <v>713.94823499999995</v>
      </c>
      <c r="Q1573" s="41">
        <f t="shared" si="102"/>
        <v>3096.2369049999998</v>
      </c>
    </row>
    <row r="1574" spans="1:17">
      <c r="A1574" s="1" t="s">
        <v>4760</v>
      </c>
      <c r="B1574" s="1">
        <v>30803128</v>
      </c>
      <c r="C1574" s="3" t="s">
        <v>1256</v>
      </c>
      <c r="D1574" s="4" t="s">
        <v>3687</v>
      </c>
      <c r="E1574" s="7"/>
      <c r="F1574" s="8">
        <f>VLOOKUP(D1574,'Parâmetro - Portes e Uco'!$A$8:$C$49,3,0)</f>
        <v>678.47707200000002</v>
      </c>
      <c r="G1574" s="36">
        <v>4</v>
      </c>
      <c r="H1574" s="8">
        <f>VLOOKUP(G1574,'Parâmetro - Portes e Uco'!$B$14:$E$41,4,0)</f>
        <v>442.14720000000005</v>
      </c>
      <c r="I1574" s="9"/>
      <c r="J1574" s="16">
        <v>0</v>
      </c>
      <c r="K1574" s="16"/>
      <c r="L1574" s="17"/>
      <c r="M1574" s="2"/>
      <c r="N1574" s="8"/>
      <c r="O1574" s="15">
        <v>1</v>
      </c>
      <c r="P1574" s="8">
        <f>F1574*30%</f>
        <v>203.54312160000001</v>
      </c>
      <c r="Q1574" s="41">
        <f t="shared" si="102"/>
        <v>1324.1673936</v>
      </c>
    </row>
    <row r="1575" spans="1:17" ht="22.5">
      <c r="A1575" s="1" t="s">
        <v>4760</v>
      </c>
      <c r="B1575" s="1">
        <v>30803136</v>
      </c>
      <c r="C1575" s="3" t="s">
        <v>1257</v>
      </c>
      <c r="D1575" s="4" t="s">
        <v>3700</v>
      </c>
      <c r="E1575" s="7"/>
      <c r="F1575" s="8">
        <f>VLOOKUP(D1575,'Parâmetro - Portes e Uco'!$A$8:$C$49,3,0)</f>
        <v>1121.7389820000001</v>
      </c>
      <c r="G1575" s="36">
        <v>3</v>
      </c>
      <c r="H1575" s="8">
        <f>VLOOKUP(G1575,'Parâmetro - Portes e Uco'!$B$14:$E$41,4,0)</f>
        <v>299.05779999999999</v>
      </c>
      <c r="I1575" s="9"/>
      <c r="J1575" s="16">
        <v>0</v>
      </c>
      <c r="K1575" s="16"/>
      <c r="L1575" s="17"/>
      <c r="M1575" s="2"/>
      <c r="N1575" s="8"/>
      <c r="O1575" s="15">
        <v>1</v>
      </c>
      <c r="P1575" s="8">
        <f>F1575*30%</f>
        <v>336.52169459999999</v>
      </c>
      <c r="Q1575" s="41">
        <f t="shared" si="102"/>
        <v>1757.3184766000002</v>
      </c>
    </row>
    <row r="1576" spans="1:17" ht="22.5">
      <c r="A1576" s="1" t="s">
        <v>4760</v>
      </c>
      <c r="B1576" s="1">
        <v>30803144</v>
      </c>
      <c r="C1576" s="3" t="s">
        <v>1258</v>
      </c>
      <c r="D1576" s="4" t="s">
        <v>3686</v>
      </c>
      <c r="E1576" s="7"/>
      <c r="F1576" s="8">
        <f>VLOOKUP(D1576,'Parâmetro - Portes e Uco'!$A$8:$C$49,3,0)</f>
        <v>639.47410800000011</v>
      </c>
      <c r="G1576" s="36">
        <v>4</v>
      </c>
      <c r="H1576" s="8">
        <f>VLOOKUP(G1576,'Parâmetro - Portes e Uco'!$B$14:$E$41,4,0)</f>
        <v>442.14720000000005</v>
      </c>
      <c r="I1576" s="9"/>
      <c r="J1576" s="16">
        <v>0</v>
      </c>
      <c r="K1576" s="16"/>
      <c r="L1576" s="17"/>
      <c r="M1576" s="2"/>
      <c r="N1576" s="8"/>
      <c r="O1576" s="15">
        <v>2</v>
      </c>
      <c r="P1576" s="8">
        <f>(F1576*30%)+(F1576*20%)</f>
        <v>319.73705400000006</v>
      </c>
      <c r="Q1576" s="41">
        <f t="shared" si="102"/>
        <v>1401.3583620000004</v>
      </c>
    </row>
    <row r="1577" spans="1:17">
      <c r="A1577" s="1" t="s">
        <v>4760</v>
      </c>
      <c r="B1577" s="1">
        <v>30803152</v>
      </c>
      <c r="C1577" s="3" t="s">
        <v>1259</v>
      </c>
      <c r="D1577" s="4" t="s">
        <v>3690</v>
      </c>
      <c r="E1577" s="7"/>
      <c r="F1577" s="8">
        <f>VLOOKUP(D1577,'Parâmetro - Portes e Uco'!$A$8:$C$49,3,0)</f>
        <v>788.42236200000002</v>
      </c>
      <c r="G1577" s="36">
        <v>5</v>
      </c>
      <c r="H1577" s="8">
        <f>VLOOKUP(G1577,'Parâmetro - Portes e Uco'!$B$14:$E$41,4,0)</f>
        <v>683.93320000000006</v>
      </c>
      <c r="I1577" s="9"/>
      <c r="J1577" s="16">
        <v>0</v>
      </c>
      <c r="K1577" s="16"/>
      <c r="L1577" s="17"/>
      <c r="M1577" s="2"/>
      <c r="N1577" s="8"/>
      <c r="O1577" s="15">
        <v>2</v>
      </c>
      <c r="P1577" s="8">
        <f>(F1577*30%)+(F1577*20%)</f>
        <v>394.21118100000001</v>
      </c>
      <c r="Q1577" s="41">
        <f t="shared" si="102"/>
        <v>1866.5667430000003</v>
      </c>
    </row>
    <row r="1578" spans="1:17">
      <c r="A1578" s="1" t="s">
        <v>4760</v>
      </c>
      <c r="B1578" s="1">
        <v>30803160</v>
      </c>
      <c r="C1578" s="3" t="s">
        <v>1261</v>
      </c>
      <c r="D1578" s="4" t="s">
        <v>3684</v>
      </c>
      <c r="E1578" s="7"/>
      <c r="F1578" s="8">
        <f>VLOOKUP(D1578,'Parâmetro - Portes e Uco'!$A$8:$C$49,3,0)</f>
        <v>2900.6899740000003</v>
      </c>
      <c r="G1578" s="36">
        <v>6</v>
      </c>
      <c r="H1578" s="8">
        <f>VLOOKUP(G1578,'Parâmetro - Portes e Uco'!$B$14:$E$41,4,0)</f>
        <v>954.3922</v>
      </c>
      <c r="I1578" s="9"/>
      <c r="J1578" s="16">
        <v>0</v>
      </c>
      <c r="K1578" s="16"/>
      <c r="L1578" s="17"/>
      <c r="M1578" s="2"/>
      <c r="N1578" s="8"/>
      <c r="O1578" s="15">
        <v>2</v>
      </c>
      <c r="P1578" s="8">
        <f>(F1578*30%)+(F1578*20%)</f>
        <v>1450.3449870000002</v>
      </c>
      <c r="Q1578" s="41">
        <f t="shared" si="102"/>
        <v>5305.4271610000005</v>
      </c>
    </row>
    <row r="1579" spans="1:17">
      <c r="A1579" s="1" t="s">
        <v>4760</v>
      </c>
      <c r="B1579" s="1">
        <v>30803179</v>
      </c>
      <c r="C1579" s="3" t="s">
        <v>1243</v>
      </c>
      <c r="D1579" s="4" t="s">
        <v>3701</v>
      </c>
      <c r="E1579" s="7"/>
      <c r="F1579" s="8">
        <f>VLOOKUP(D1579,'Parâmetro - Portes e Uco'!$A$8:$C$49,3,0)</f>
        <v>1591.0090559999999</v>
      </c>
      <c r="G1579" s="36">
        <v>5</v>
      </c>
      <c r="H1579" s="8">
        <f>VLOOKUP(G1579,'Parâmetro - Portes e Uco'!$B$14:$E$41,4,0)</f>
        <v>683.93320000000006</v>
      </c>
      <c r="I1579" s="9"/>
      <c r="J1579" s="16">
        <v>0</v>
      </c>
      <c r="K1579" s="16"/>
      <c r="L1579" s="17"/>
      <c r="M1579" s="2"/>
      <c r="N1579" s="8"/>
      <c r="O1579" s="15">
        <v>2</v>
      </c>
      <c r="P1579" s="8">
        <f>(F1579*30%)+(F1579*20%)</f>
        <v>795.50452799999994</v>
      </c>
      <c r="Q1579" s="41">
        <f t="shared" si="102"/>
        <v>3070.4467839999998</v>
      </c>
    </row>
    <row r="1580" spans="1:17" ht="22.5">
      <c r="A1580" s="1" t="s">
        <v>4760</v>
      </c>
      <c r="B1580" s="1">
        <v>30803209</v>
      </c>
      <c r="C1580" s="3" t="s">
        <v>1248</v>
      </c>
      <c r="D1580" s="4" t="s">
        <v>3690</v>
      </c>
      <c r="E1580" s="7"/>
      <c r="F1580" s="8">
        <f>VLOOKUP(D1580,'Parâmetro - Portes e Uco'!$A$8:$C$49,3,0)</f>
        <v>788.42236200000002</v>
      </c>
      <c r="G1580" s="36">
        <v>4</v>
      </c>
      <c r="H1580" s="8">
        <f>VLOOKUP(G1580,'Parâmetro - Portes e Uco'!$B$14:$E$41,4,0)</f>
        <v>442.14720000000005</v>
      </c>
      <c r="I1580" s="9"/>
      <c r="J1580" s="16">
        <v>0</v>
      </c>
      <c r="K1580" s="16"/>
      <c r="L1580" s="17"/>
      <c r="M1580" s="2"/>
      <c r="N1580" s="8"/>
      <c r="O1580" s="15">
        <v>1</v>
      </c>
      <c r="P1580" s="8">
        <f>F1580*30%</f>
        <v>236.52670860000001</v>
      </c>
      <c r="Q1580" s="41">
        <f t="shared" si="102"/>
        <v>1467.0962706</v>
      </c>
    </row>
    <row r="1581" spans="1:17">
      <c r="A1581" s="1" t="s">
        <v>4760</v>
      </c>
      <c r="B1581" s="1">
        <v>30803217</v>
      </c>
      <c r="C1581" s="3" t="s">
        <v>4010</v>
      </c>
      <c r="D1581" s="4" t="s">
        <v>3705</v>
      </c>
      <c r="E1581" s="7"/>
      <c r="F1581" s="8">
        <f>VLOOKUP(D1581,'Parâmetro - Portes e Uco'!$A$8:$C$49,3,0)</f>
        <v>1949.1550259999999</v>
      </c>
      <c r="G1581" s="36">
        <v>6</v>
      </c>
      <c r="H1581" s="8">
        <f>VLOOKUP(G1581,'Parâmetro - Portes e Uco'!$B$14:$E$41,4,0)</f>
        <v>954.3922</v>
      </c>
      <c r="I1581" s="9"/>
      <c r="J1581" s="16">
        <v>0</v>
      </c>
      <c r="K1581" s="16"/>
      <c r="L1581" s="17"/>
      <c r="M1581" s="2"/>
      <c r="N1581" s="8"/>
      <c r="O1581" s="15">
        <v>2</v>
      </c>
      <c r="P1581" s="8">
        <f>(F1581*30%)+(F1581*20%)</f>
        <v>974.57751299999995</v>
      </c>
      <c r="Q1581" s="41">
        <f t="shared" si="102"/>
        <v>3878.1247389999999</v>
      </c>
    </row>
    <row r="1582" spans="1:17" ht="22.5">
      <c r="A1582" s="1" t="s">
        <v>4760</v>
      </c>
      <c r="B1582" s="1">
        <v>30803225</v>
      </c>
      <c r="C1582" s="3" t="s">
        <v>1253</v>
      </c>
      <c r="D1582" s="4" t="s">
        <v>3704</v>
      </c>
      <c r="E1582" s="7"/>
      <c r="F1582" s="8">
        <f>VLOOKUP(D1582,'Parâmetro - Portes e Uco'!$A$8:$C$49,3,0)</f>
        <v>1301.410656</v>
      </c>
      <c r="G1582" s="36">
        <v>6</v>
      </c>
      <c r="H1582" s="8">
        <f>VLOOKUP(G1582,'Parâmetro - Portes e Uco'!$B$14:$E$41,4,0)</f>
        <v>954.3922</v>
      </c>
      <c r="I1582" s="9"/>
      <c r="J1582" s="16">
        <v>0</v>
      </c>
      <c r="K1582" s="16"/>
      <c r="L1582" s="17"/>
      <c r="M1582" s="2"/>
      <c r="N1582" s="8"/>
      <c r="O1582" s="15">
        <v>2</v>
      </c>
      <c r="P1582" s="8">
        <f>(F1582*30%)+(F1582*20%)</f>
        <v>650.70532800000001</v>
      </c>
      <c r="Q1582" s="41">
        <f t="shared" si="102"/>
        <v>2906.5081840000003</v>
      </c>
    </row>
    <row r="1583" spans="1:17">
      <c r="A1583" s="1" t="s">
        <v>4760</v>
      </c>
      <c r="B1583" s="1">
        <v>30803233</v>
      </c>
      <c r="C1583" s="3" t="s">
        <v>1260</v>
      </c>
      <c r="D1583" s="4" t="s">
        <v>3698</v>
      </c>
      <c r="E1583" s="7"/>
      <c r="F1583" s="8">
        <f>VLOOKUP(D1583,'Parâmetro - Portes e Uco'!$A$8:$C$49,3,0)</f>
        <v>1186.7593919999999</v>
      </c>
      <c r="G1583" s="36">
        <v>6</v>
      </c>
      <c r="H1583" s="8">
        <f>VLOOKUP(G1583,'Parâmetro - Portes e Uco'!$B$14:$E$41,4,0)</f>
        <v>954.3922</v>
      </c>
      <c r="I1583" s="9"/>
      <c r="J1583" s="16">
        <v>0</v>
      </c>
      <c r="K1583" s="16"/>
      <c r="L1583" s="17"/>
      <c r="M1583" s="2"/>
      <c r="N1583" s="8"/>
      <c r="O1583" s="15">
        <v>2</v>
      </c>
      <c r="P1583" s="8">
        <f>(F1583*30%)+(F1583*20%)</f>
        <v>593.37969599999997</v>
      </c>
      <c r="Q1583" s="41">
        <f t="shared" si="102"/>
        <v>2734.5312880000001</v>
      </c>
    </row>
    <row r="1584" spans="1:17">
      <c r="A1584" s="3"/>
      <c r="B1584" s="135">
        <v>30804000</v>
      </c>
      <c r="C1584" s="263" t="s">
        <v>3846</v>
      </c>
      <c r="D1584" s="264"/>
      <c r="E1584" s="264"/>
      <c r="F1584" s="264"/>
      <c r="G1584" s="264"/>
      <c r="H1584" s="264"/>
      <c r="I1584" s="264"/>
      <c r="J1584" s="264"/>
      <c r="K1584" s="264"/>
      <c r="L1584" s="264"/>
      <c r="M1584" s="266"/>
      <c r="N1584" s="264"/>
      <c r="O1584" s="264"/>
      <c r="P1584" s="264"/>
      <c r="Q1584" s="265"/>
    </row>
    <row r="1585" spans="1:17">
      <c r="A1585" s="1" t="s">
        <v>4760</v>
      </c>
      <c r="B1585" s="1">
        <v>30804019</v>
      </c>
      <c r="C1585" s="3" t="s">
        <v>1262</v>
      </c>
      <c r="D1585" s="4" t="s">
        <v>3673</v>
      </c>
      <c r="E1585" s="7"/>
      <c r="F1585" s="8">
        <f>VLOOKUP(D1585,'Parâmetro - Portes e Uco'!$A$8:$C$49,3,0)</f>
        <v>167.84640600000003</v>
      </c>
      <c r="G1585" s="36">
        <v>1</v>
      </c>
      <c r="H1585" s="8">
        <f>VLOOKUP(G1585,'Parâmetro - Portes e Uco'!$B$14:$E$41,4,0)</f>
        <v>138.81760000000003</v>
      </c>
      <c r="I1585" s="9"/>
      <c r="J1585" s="16">
        <v>0</v>
      </c>
      <c r="K1585" s="16"/>
      <c r="L1585" s="17"/>
      <c r="M1585" s="2"/>
      <c r="N1585" s="8"/>
      <c r="O1585" s="15">
        <v>0</v>
      </c>
      <c r="P1585" s="15"/>
      <c r="Q1585" s="41">
        <f t="shared" ref="Q1585:Q1604" si="104">F1585+H1585+K1585+N1585+P1585</f>
        <v>306.66400600000009</v>
      </c>
    </row>
    <row r="1586" spans="1:17">
      <c r="A1586" s="1" t="s">
        <v>4760</v>
      </c>
      <c r="B1586" s="1">
        <v>30804027</v>
      </c>
      <c r="C1586" s="3" t="s">
        <v>1263</v>
      </c>
      <c r="D1586" s="4" t="s">
        <v>3696</v>
      </c>
      <c r="E1586" s="7"/>
      <c r="F1586" s="8">
        <f>VLOOKUP(D1586,'Parâmetro - Portes e Uco'!$A$8:$C$49,3,0)</f>
        <v>1010.6334419999999</v>
      </c>
      <c r="G1586" s="36">
        <v>5</v>
      </c>
      <c r="H1586" s="8">
        <f>VLOOKUP(G1586,'Parâmetro - Portes e Uco'!$B$14:$E$41,4,0)</f>
        <v>683.93320000000006</v>
      </c>
      <c r="I1586" s="9"/>
      <c r="J1586" s="16">
        <v>0</v>
      </c>
      <c r="K1586" s="16"/>
      <c r="L1586" s="17"/>
      <c r="M1586" s="2"/>
      <c r="N1586" s="8"/>
      <c r="O1586" s="15">
        <v>2</v>
      </c>
      <c r="P1586" s="8">
        <f>(F1586*30%)+(F1586*20%)</f>
        <v>505.31672100000003</v>
      </c>
      <c r="Q1586" s="41">
        <f t="shared" si="104"/>
        <v>2199.8833629999999</v>
      </c>
    </row>
    <row r="1587" spans="1:17">
      <c r="A1587" s="1" t="s">
        <v>4760</v>
      </c>
      <c r="B1587" s="1">
        <v>30804035</v>
      </c>
      <c r="C1587" s="3" t="s">
        <v>1265</v>
      </c>
      <c r="D1587" s="4" t="s">
        <v>3690</v>
      </c>
      <c r="E1587" s="7"/>
      <c r="F1587" s="8">
        <f>VLOOKUP(D1587,'Parâmetro - Portes e Uco'!$A$8:$C$49,3,0)</f>
        <v>788.42236200000002</v>
      </c>
      <c r="G1587" s="36">
        <v>4</v>
      </c>
      <c r="H1587" s="8">
        <f>VLOOKUP(G1587,'Parâmetro - Portes e Uco'!$B$14:$E$41,4,0)</f>
        <v>442.14720000000005</v>
      </c>
      <c r="I1587" s="9"/>
      <c r="J1587" s="16">
        <v>0</v>
      </c>
      <c r="K1587" s="16"/>
      <c r="L1587" s="17"/>
      <c r="M1587" s="2"/>
      <c r="N1587" s="8"/>
      <c r="O1587" s="15">
        <v>2</v>
      </c>
      <c r="P1587" s="8">
        <f>(F1587*30%)+(F1587*20%)</f>
        <v>394.21118100000001</v>
      </c>
      <c r="Q1587" s="41">
        <f t="shared" si="104"/>
        <v>1624.7807430000003</v>
      </c>
    </row>
    <row r="1588" spans="1:17">
      <c r="A1588" s="1" t="s">
        <v>4760</v>
      </c>
      <c r="B1588" s="1">
        <v>30804043</v>
      </c>
      <c r="C1588" s="3" t="s">
        <v>1267</v>
      </c>
      <c r="D1588" s="4" t="s">
        <v>3702</v>
      </c>
      <c r="E1588" s="7"/>
      <c r="F1588" s="8">
        <f>VLOOKUP(D1588,'Parâmetro - Portes e Uco'!$A$8:$C$49,3,0)</f>
        <v>477.54033600000002</v>
      </c>
      <c r="G1588" s="36">
        <v>4</v>
      </c>
      <c r="H1588" s="8">
        <f>VLOOKUP(G1588,'Parâmetro - Portes e Uco'!$B$14:$E$41,4,0)</f>
        <v>442.14720000000005</v>
      </c>
      <c r="I1588" s="9"/>
      <c r="J1588" s="16">
        <v>0</v>
      </c>
      <c r="K1588" s="16"/>
      <c r="L1588" s="17"/>
      <c r="M1588" s="2"/>
      <c r="N1588" s="8"/>
      <c r="O1588" s="15">
        <v>1</v>
      </c>
      <c r="P1588" s="8">
        <f>F1588*30%</f>
        <v>143.26210080000001</v>
      </c>
      <c r="Q1588" s="41">
        <f t="shared" si="104"/>
        <v>1062.9496368000002</v>
      </c>
    </row>
    <row r="1589" spans="1:17">
      <c r="A1589" s="1" t="s">
        <v>4760</v>
      </c>
      <c r="B1589" s="1">
        <v>30804051</v>
      </c>
      <c r="C1589" s="3" t="s">
        <v>1269</v>
      </c>
      <c r="D1589" s="4" t="s">
        <v>3687</v>
      </c>
      <c r="E1589" s="7"/>
      <c r="F1589" s="8">
        <f>VLOOKUP(D1589,'Parâmetro - Portes e Uco'!$A$8:$C$49,3,0)</f>
        <v>678.47707200000002</v>
      </c>
      <c r="G1589" s="36">
        <v>3</v>
      </c>
      <c r="H1589" s="8">
        <f>VLOOKUP(G1589,'Parâmetro - Portes e Uco'!$B$14:$E$41,4,0)</f>
        <v>299.05779999999999</v>
      </c>
      <c r="I1589" s="9"/>
      <c r="J1589" s="16">
        <v>0</v>
      </c>
      <c r="K1589" s="16"/>
      <c r="L1589" s="17"/>
      <c r="M1589" s="2"/>
      <c r="N1589" s="8"/>
      <c r="O1589" s="15">
        <v>1</v>
      </c>
      <c r="P1589" s="8">
        <f>F1589*30%</f>
        <v>203.54312160000001</v>
      </c>
      <c r="Q1589" s="41">
        <f t="shared" si="104"/>
        <v>1181.0779935999999</v>
      </c>
    </row>
    <row r="1590" spans="1:17">
      <c r="A1590" s="1" t="s">
        <v>4760</v>
      </c>
      <c r="B1590" s="1">
        <v>30804060</v>
      </c>
      <c r="C1590" s="3" t="s">
        <v>1271</v>
      </c>
      <c r="D1590" s="4" t="s">
        <v>3703</v>
      </c>
      <c r="E1590" s="7"/>
      <c r="F1590" s="8">
        <f>VLOOKUP(D1590,'Parâmetro - Portes e Uco'!$A$8:$C$49,3,0)</f>
        <v>399.525126</v>
      </c>
      <c r="G1590" s="36">
        <v>3</v>
      </c>
      <c r="H1590" s="8">
        <f>VLOOKUP(G1590,'Parâmetro - Portes e Uco'!$B$14:$E$41,4,0)</f>
        <v>299.05779999999999</v>
      </c>
      <c r="I1590" s="9"/>
      <c r="J1590" s="16">
        <v>0</v>
      </c>
      <c r="K1590" s="16"/>
      <c r="L1590" s="17"/>
      <c r="M1590" s="2"/>
      <c r="N1590" s="8"/>
      <c r="O1590" s="15">
        <v>1</v>
      </c>
      <c r="P1590" s="8">
        <f>F1590*30%</f>
        <v>119.85753779999999</v>
      </c>
      <c r="Q1590" s="41">
        <f t="shared" si="104"/>
        <v>818.44046380000009</v>
      </c>
    </row>
    <row r="1591" spans="1:17">
      <c r="A1591" s="1" t="s">
        <v>4760</v>
      </c>
      <c r="B1591" s="1">
        <v>30804086</v>
      </c>
      <c r="C1591" s="3" t="s">
        <v>1272</v>
      </c>
      <c r="D1591" s="4" t="s">
        <v>3677</v>
      </c>
      <c r="E1591" s="7"/>
      <c r="F1591" s="8">
        <f>VLOOKUP(D1591,'Parâmetro - Portes e Uco'!$A$8:$C$49,3,0)</f>
        <v>146.53493400000002</v>
      </c>
      <c r="G1591" s="36">
        <v>1</v>
      </c>
      <c r="H1591" s="8">
        <f>VLOOKUP(G1591,'Parâmetro - Portes e Uco'!$B$14:$E$41,4,0)</f>
        <v>138.81760000000003</v>
      </c>
      <c r="I1591" s="9"/>
      <c r="J1591" s="16">
        <v>0</v>
      </c>
      <c r="K1591" s="16"/>
      <c r="L1591" s="17"/>
      <c r="M1591" s="2"/>
      <c r="N1591" s="8"/>
      <c r="O1591" s="15">
        <v>1</v>
      </c>
      <c r="P1591" s="8">
        <f>F1591*30%</f>
        <v>43.960480200000006</v>
      </c>
      <c r="Q1591" s="41">
        <f t="shared" si="104"/>
        <v>329.31301420000005</v>
      </c>
    </row>
    <row r="1592" spans="1:17" ht="22.5">
      <c r="A1592" s="1" t="s">
        <v>4760</v>
      </c>
      <c r="B1592" s="1">
        <v>30804094</v>
      </c>
      <c r="C1592" s="3" t="s">
        <v>1273</v>
      </c>
      <c r="D1592" s="4" t="s">
        <v>3689</v>
      </c>
      <c r="E1592" s="7"/>
      <c r="F1592" s="8">
        <f>VLOOKUP(D1592,'Parâmetro - Portes e Uco'!$A$8:$C$49,3,0)</f>
        <v>332.147088</v>
      </c>
      <c r="G1592" s="36">
        <v>1</v>
      </c>
      <c r="H1592" s="8">
        <f>VLOOKUP(G1592,'Parâmetro - Portes e Uco'!$B$14:$E$41,4,0)</f>
        <v>138.81760000000003</v>
      </c>
      <c r="I1592" s="9"/>
      <c r="J1592" s="16">
        <v>0</v>
      </c>
      <c r="K1592" s="16"/>
      <c r="L1592" s="17"/>
      <c r="M1592" s="2"/>
      <c r="N1592" s="8"/>
      <c r="O1592" s="15">
        <v>0</v>
      </c>
      <c r="P1592" s="15"/>
      <c r="Q1592" s="41">
        <f t="shared" si="104"/>
        <v>470.96468800000002</v>
      </c>
    </row>
    <row r="1593" spans="1:17">
      <c r="A1593" s="1" t="s">
        <v>4760</v>
      </c>
      <c r="B1593" s="1">
        <v>30804108</v>
      </c>
      <c r="C1593" s="3" t="s">
        <v>1274</v>
      </c>
      <c r="D1593" s="4" t="s">
        <v>3696</v>
      </c>
      <c r="E1593" s="7"/>
      <c r="F1593" s="8">
        <f>VLOOKUP(D1593,'Parâmetro - Portes e Uco'!$A$8:$C$49,3,0)</f>
        <v>1010.6334419999999</v>
      </c>
      <c r="G1593" s="36">
        <v>4</v>
      </c>
      <c r="H1593" s="8">
        <f>VLOOKUP(G1593,'Parâmetro - Portes e Uco'!$B$14:$E$41,4,0)</f>
        <v>442.14720000000005</v>
      </c>
      <c r="I1593" s="9"/>
      <c r="J1593" s="16">
        <v>0</v>
      </c>
      <c r="K1593" s="16"/>
      <c r="L1593" s="17"/>
      <c r="M1593" s="2"/>
      <c r="N1593" s="8"/>
      <c r="O1593" s="15">
        <v>2</v>
      </c>
      <c r="P1593" s="8">
        <f>(F1593*30%)+(F1593*20%)</f>
        <v>505.31672100000003</v>
      </c>
      <c r="Q1593" s="41">
        <f t="shared" si="104"/>
        <v>1958.0973629999999</v>
      </c>
    </row>
    <row r="1594" spans="1:17" ht="22.5">
      <c r="A1594" s="1" t="s">
        <v>4760</v>
      </c>
      <c r="B1594" s="1">
        <v>30804116</v>
      </c>
      <c r="C1594" s="3" t="s">
        <v>1276</v>
      </c>
      <c r="D1594" s="4" t="s">
        <v>3670</v>
      </c>
      <c r="E1594" s="7"/>
      <c r="F1594" s="8">
        <f>VLOOKUP(D1594,'Parâmetro - Portes e Uco'!$A$8:$C$49,3,0)</f>
        <v>70.914480000000012</v>
      </c>
      <c r="G1594" s="36">
        <v>1</v>
      </c>
      <c r="H1594" s="8">
        <f>VLOOKUP(G1594,'Parâmetro - Portes e Uco'!$B$14:$E$41,4,0)</f>
        <v>138.81760000000003</v>
      </c>
      <c r="I1594" s="9"/>
      <c r="J1594" s="16">
        <v>0</v>
      </c>
      <c r="K1594" s="16"/>
      <c r="L1594" s="17"/>
      <c r="M1594" s="2"/>
      <c r="N1594" s="8"/>
      <c r="O1594" s="15">
        <v>0</v>
      </c>
      <c r="P1594" s="15"/>
      <c r="Q1594" s="41">
        <f t="shared" si="104"/>
        <v>209.73208000000005</v>
      </c>
    </row>
    <row r="1595" spans="1:17">
      <c r="A1595" s="1" t="s">
        <v>4760</v>
      </c>
      <c r="B1595" s="1">
        <v>30804124</v>
      </c>
      <c r="C1595" s="3" t="s">
        <v>1277</v>
      </c>
      <c r="D1595" s="4" t="s">
        <v>3685</v>
      </c>
      <c r="E1595" s="7"/>
      <c r="F1595" s="8">
        <f>VLOOKUP(D1595,'Parâmetro - Portes e Uco'!$A$8:$C$49,3,0)</f>
        <v>564.99534000000006</v>
      </c>
      <c r="G1595" s="36">
        <v>5</v>
      </c>
      <c r="H1595" s="8">
        <f>VLOOKUP(G1595,'Parâmetro - Portes e Uco'!$B$14:$E$41,4,0)</f>
        <v>683.93320000000006</v>
      </c>
      <c r="I1595" s="9"/>
      <c r="J1595" s="16">
        <v>0</v>
      </c>
      <c r="K1595" s="16"/>
      <c r="L1595" s="17"/>
      <c r="M1595" s="2"/>
      <c r="N1595" s="8"/>
      <c r="O1595" s="15">
        <v>1</v>
      </c>
      <c r="P1595" s="8">
        <f>F1595*30%</f>
        <v>169.49860200000001</v>
      </c>
      <c r="Q1595" s="41">
        <f t="shared" si="104"/>
        <v>1418.427142</v>
      </c>
    </row>
    <row r="1596" spans="1:17">
      <c r="A1596" s="1" t="s">
        <v>4760</v>
      </c>
      <c r="B1596" s="1">
        <v>30804132</v>
      </c>
      <c r="C1596" s="3" t="s">
        <v>1279</v>
      </c>
      <c r="D1596" s="4" t="s">
        <v>3699</v>
      </c>
      <c r="E1596" s="7"/>
      <c r="F1596" s="8">
        <f>VLOOKUP(D1596,'Parâmetro - Portes e Uco'!$A$8:$C$49,3,0)</f>
        <v>365.25598200000002</v>
      </c>
      <c r="G1596" s="36">
        <v>3</v>
      </c>
      <c r="H1596" s="8">
        <f>VLOOKUP(G1596,'Parâmetro - Portes e Uco'!$B$14:$E$41,4,0)</f>
        <v>299.05779999999999</v>
      </c>
      <c r="I1596" s="9"/>
      <c r="J1596" s="16">
        <v>0</v>
      </c>
      <c r="K1596" s="16"/>
      <c r="L1596" s="17"/>
      <c r="M1596" s="2"/>
      <c r="N1596" s="8"/>
      <c r="O1596" s="15">
        <v>1</v>
      </c>
      <c r="P1596" s="8">
        <f>F1596*30%</f>
        <v>109.5767946</v>
      </c>
      <c r="Q1596" s="41">
        <f t="shared" si="104"/>
        <v>773.89057659999992</v>
      </c>
    </row>
    <row r="1597" spans="1:17">
      <c r="A1597" s="1" t="s">
        <v>4760</v>
      </c>
      <c r="B1597" s="1">
        <v>30804140</v>
      </c>
      <c r="C1597" s="3" t="s">
        <v>1280</v>
      </c>
      <c r="D1597" s="4" t="s">
        <v>3696</v>
      </c>
      <c r="E1597" s="7"/>
      <c r="F1597" s="8">
        <f>VLOOKUP(D1597,'Parâmetro - Portes e Uco'!$A$8:$C$49,3,0)</f>
        <v>1010.6334419999999</v>
      </c>
      <c r="G1597" s="36">
        <v>5</v>
      </c>
      <c r="H1597" s="8">
        <f>VLOOKUP(G1597,'Parâmetro - Portes e Uco'!$B$14:$E$41,4,0)</f>
        <v>683.93320000000006</v>
      </c>
      <c r="I1597" s="9"/>
      <c r="J1597" s="16">
        <v>0</v>
      </c>
      <c r="K1597" s="16"/>
      <c r="L1597" s="17"/>
      <c r="M1597" s="2"/>
      <c r="N1597" s="8"/>
      <c r="O1597" s="15">
        <v>2</v>
      </c>
      <c r="P1597" s="8">
        <f>(F1597*30%)+(F1597*20%)</f>
        <v>505.31672100000003</v>
      </c>
      <c r="Q1597" s="41">
        <f t="shared" si="104"/>
        <v>2199.8833629999999</v>
      </c>
    </row>
    <row r="1598" spans="1:17">
      <c r="A1598" s="1" t="s">
        <v>4760</v>
      </c>
      <c r="B1598" s="1">
        <v>30804159</v>
      </c>
      <c r="C1598" s="3" t="s">
        <v>1264</v>
      </c>
      <c r="D1598" s="4" t="s">
        <v>3704</v>
      </c>
      <c r="E1598" s="7"/>
      <c r="F1598" s="8">
        <f>VLOOKUP(D1598,'Parâmetro - Portes e Uco'!$A$8:$C$49,3,0)</f>
        <v>1301.410656</v>
      </c>
      <c r="G1598" s="36">
        <v>6</v>
      </c>
      <c r="H1598" s="8">
        <f>VLOOKUP(G1598,'Parâmetro - Portes e Uco'!$B$14:$E$41,4,0)</f>
        <v>954.3922</v>
      </c>
      <c r="I1598" s="9"/>
      <c r="J1598" s="16">
        <v>0</v>
      </c>
      <c r="K1598" s="16"/>
      <c r="L1598" s="17"/>
      <c r="M1598" s="2"/>
      <c r="N1598" s="8"/>
      <c r="O1598" s="15">
        <v>2</v>
      </c>
      <c r="P1598" s="8">
        <f>(F1598*30%)+(F1598*20%)</f>
        <v>650.70532800000001</v>
      </c>
      <c r="Q1598" s="41">
        <f t="shared" si="104"/>
        <v>2906.5081840000003</v>
      </c>
    </row>
    <row r="1599" spans="1:17">
      <c r="A1599" s="1" t="s">
        <v>4760</v>
      </c>
      <c r="B1599" s="1">
        <v>30804167</v>
      </c>
      <c r="C1599" s="3" t="s">
        <v>1266</v>
      </c>
      <c r="D1599" s="4" t="s">
        <v>3696</v>
      </c>
      <c r="E1599" s="7"/>
      <c r="F1599" s="8">
        <f>VLOOKUP(D1599,'Parâmetro - Portes e Uco'!$A$8:$C$49,3,0)</f>
        <v>1010.6334419999999</v>
      </c>
      <c r="G1599" s="36">
        <v>5</v>
      </c>
      <c r="H1599" s="8">
        <f>VLOOKUP(G1599,'Parâmetro - Portes e Uco'!$B$14:$E$41,4,0)</f>
        <v>683.93320000000006</v>
      </c>
      <c r="I1599" s="9"/>
      <c r="J1599" s="16">
        <v>0</v>
      </c>
      <c r="K1599" s="16"/>
      <c r="L1599" s="17"/>
      <c r="M1599" s="2"/>
      <c r="N1599" s="8"/>
      <c r="O1599" s="15">
        <v>2</v>
      </c>
      <c r="P1599" s="8">
        <f>(F1599*30%)+(F1599*20%)</f>
        <v>505.31672100000003</v>
      </c>
      <c r="Q1599" s="41">
        <f t="shared" si="104"/>
        <v>2199.8833629999999</v>
      </c>
    </row>
    <row r="1600" spans="1:17">
      <c r="A1600" s="1" t="s">
        <v>4760</v>
      </c>
      <c r="B1600" s="1">
        <v>30804175</v>
      </c>
      <c r="C1600" s="3" t="s">
        <v>1268</v>
      </c>
      <c r="D1600" s="4" t="s">
        <v>3695</v>
      </c>
      <c r="E1600" s="7"/>
      <c r="F1600" s="8">
        <f>VLOOKUP(D1600,'Parâmetro - Portes e Uco'!$A$8:$C$49,3,0)</f>
        <v>609.92950200000007</v>
      </c>
      <c r="G1600" s="36">
        <v>5</v>
      </c>
      <c r="H1600" s="8">
        <f>VLOOKUP(G1600,'Parâmetro - Portes e Uco'!$B$14:$E$41,4,0)</f>
        <v>683.93320000000006</v>
      </c>
      <c r="I1600" s="9"/>
      <c r="J1600" s="16">
        <v>0</v>
      </c>
      <c r="K1600" s="16"/>
      <c r="L1600" s="17"/>
      <c r="M1600" s="2"/>
      <c r="N1600" s="8"/>
      <c r="O1600" s="15">
        <v>1</v>
      </c>
      <c r="P1600" s="8">
        <f>F1600*30%</f>
        <v>182.97885060000002</v>
      </c>
      <c r="Q1600" s="41">
        <f t="shared" si="104"/>
        <v>1476.8415526000001</v>
      </c>
    </row>
    <row r="1601" spans="1:17">
      <c r="A1601" s="1" t="s">
        <v>4760</v>
      </c>
      <c r="B1601" s="1">
        <v>30804183</v>
      </c>
      <c r="C1601" s="3" t="s">
        <v>1270</v>
      </c>
      <c r="D1601" s="4" t="s">
        <v>3688</v>
      </c>
      <c r="E1601" s="7"/>
      <c r="F1601" s="8">
        <f>VLOOKUP(D1601,'Parâmetro - Portes e Uco'!$A$8:$C$49,3,0)</f>
        <v>868.77663600000005</v>
      </c>
      <c r="G1601" s="36">
        <v>5</v>
      </c>
      <c r="H1601" s="8">
        <f>VLOOKUP(G1601,'Parâmetro - Portes e Uco'!$B$14:$E$41,4,0)</f>
        <v>683.93320000000006</v>
      </c>
      <c r="I1601" s="9"/>
      <c r="J1601" s="16">
        <v>0</v>
      </c>
      <c r="K1601" s="16"/>
      <c r="L1601" s="17"/>
      <c r="M1601" s="2"/>
      <c r="N1601" s="8"/>
      <c r="O1601" s="15">
        <v>1</v>
      </c>
      <c r="P1601" s="8">
        <f>F1601*30%</f>
        <v>260.63299080000002</v>
      </c>
      <c r="Q1601" s="41">
        <f t="shared" si="104"/>
        <v>1813.3428268</v>
      </c>
    </row>
    <row r="1602" spans="1:17">
      <c r="A1602" s="1" t="s">
        <v>4760</v>
      </c>
      <c r="B1602" s="1">
        <v>30804191</v>
      </c>
      <c r="C1602" s="3" t="s">
        <v>1275</v>
      </c>
      <c r="D1602" s="4" t="s">
        <v>3692</v>
      </c>
      <c r="E1602" s="7"/>
      <c r="F1602" s="8">
        <f>VLOOKUP(D1602,'Parâmetro - Portes e Uco'!$A$8:$C$49,3,0)</f>
        <v>1427.8964699999999</v>
      </c>
      <c r="G1602" s="36">
        <v>5</v>
      </c>
      <c r="H1602" s="8">
        <f>VLOOKUP(G1602,'Parâmetro - Portes e Uco'!$B$14:$E$41,4,0)</f>
        <v>683.93320000000006</v>
      </c>
      <c r="I1602" s="9"/>
      <c r="J1602" s="16">
        <v>0</v>
      </c>
      <c r="K1602" s="16"/>
      <c r="L1602" s="17"/>
      <c r="M1602" s="2"/>
      <c r="N1602" s="8"/>
      <c r="O1602" s="15">
        <v>1</v>
      </c>
      <c r="P1602" s="8">
        <f>F1602*30%</f>
        <v>428.36894099999995</v>
      </c>
      <c r="Q1602" s="41">
        <f t="shared" si="104"/>
        <v>2540.1986109999998</v>
      </c>
    </row>
    <row r="1603" spans="1:17">
      <c r="A1603" s="1" t="s">
        <v>4760</v>
      </c>
      <c r="B1603" s="1">
        <v>30804205</v>
      </c>
      <c r="C1603" s="3" t="s">
        <v>1278</v>
      </c>
      <c r="D1603" s="4" t="s">
        <v>3691</v>
      </c>
      <c r="E1603" s="7"/>
      <c r="F1603" s="8">
        <f>VLOOKUP(D1603,'Parâmetro - Portes e Uco'!$A$8:$C$49,3,0)</f>
        <v>721.04432400000007</v>
      </c>
      <c r="G1603" s="36">
        <v>5</v>
      </c>
      <c r="H1603" s="8">
        <f>VLOOKUP(G1603,'Parâmetro - Portes e Uco'!$B$14:$E$41,4,0)</f>
        <v>683.93320000000006</v>
      </c>
      <c r="I1603" s="9"/>
      <c r="J1603" s="16">
        <v>0</v>
      </c>
      <c r="K1603" s="16"/>
      <c r="L1603" s="17"/>
      <c r="M1603" s="2"/>
      <c r="N1603" s="8"/>
      <c r="O1603" s="15">
        <v>1</v>
      </c>
      <c r="P1603" s="8">
        <f>F1603*30%</f>
        <v>216.31329720000002</v>
      </c>
      <c r="Q1603" s="41">
        <f t="shared" si="104"/>
        <v>1621.2908212000002</v>
      </c>
    </row>
    <row r="1604" spans="1:17" ht="22.5">
      <c r="A1604" s="1" t="s">
        <v>4760</v>
      </c>
      <c r="B1604" s="1">
        <v>30804213</v>
      </c>
      <c r="C1604" s="3" t="s">
        <v>1281</v>
      </c>
      <c r="D1604" s="4" t="s">
        <v>3692</v>
      </c>
      <c r="E1604" s="7"/>
      <c r="F1604" s="8">
        <f>VLOOKUP(D1604,'Parâmetro - Portes e Uco'!$A$8:$C$49,3,0)</f>
        <v>1427.8964699999999</v>
      </c>
      <c r="G1604" s="36">
        <v>5</v>
      </c>
      <c r="H1604" s="8">
        <f>VLOOKUP(G1604,'Parâmetro - Portes e Uco'!$B$14:$E$41,4,0)</f>
        <v>683.93320000000006</v>
      </c>
      <c r="I1604" s="9"/>
      <c r="J1604" s="16">
        <v>0</v>
      </c>
      <c r="K1604" s="16"/>
      <c r="L1604" s="17"/>
      <c r="M1604" s="2"/>
      <c r="N1604" s="8"/>
      <c r="O1604" s="15">
        <v>2</v>
      </c>
      <c r="P1604" s="8">
        <f>(F1604*30%)+(F1604*20%)</f>
        <v>713.94823499999995</v>
      </c>
      <c r="Q1604" s="41">
        <f t="shared" si="104"/>
        <v>2825.7779049999999</v>
      </c>
    </row>
    <row r="1605" spans="1:17">
      <c r="A1605" s="3"/>
      <c r="B1605" s="135">
        <v>30805007</v>
      </c>
      <c r="C1605" s="263" t="s">
        <v>3847</v>
      </c>
      <c r="D1605" s="264"/>
      <c r="E1605" s="264"/>
      <c r="F1605" s="264"/>
      <c r="G1605" s="264"/>
      <c r="H1605" s="264"/>
      <c r="I1605" s="264"/>
      <c r="J1605" s="264"/>
      <c r="K1605" s="264"/>
      <c r="L1605" s="264"/>
      <c r="M1605" s="266"/>
      <c r="N1605" s="264"/>
      <c r="O1605" s="264"/>
      <c r="P1605" s="264"/>
      <c r="Q1605" s="265"/>
    </row>
    <row r="1606" spans="1:17">
      <c r="A1606" s="1" t="s">
        <v>4760</v>
      </c>
      <c r="B1606" s="1">
        <v>30805015</v>
      </c>
      <c r="C1606" s="3" t="s">
        <v>1298</v>
      </c>
      <c r="D1606" s="4" t="s">
        <v>3686</v>
      </c>
      <c r="E1606" s="7"/>
      <c r="F1606" s="8">
        <f>VLOOKUP(D1606,'Parâmetro - Portes e Uco'!$A$8:$C$49,3,0)</f>
        <v>639.47410800000011</v>
      </c>
      <c r="G1606" s="36">
        <v>5</v>
      </c>
      <c r="H1606" s="8">
        <f>VLOOKUP(G1606,'Parâmetro - Portes e Uco'!$B$14:$E$41,4,0)</f>
        <v>683.93320000000006</v>
      </c>
      <c r="I1606" s="9"/>
      <c r="J1606" s="16">
        <v>0</v>
      </c>
      <c r="K1606" s="16"/>
      <c r="L1606" s="17"/>
      <c r="M1606" s="2"/>
      <c r="N1606" s="8"/>
      <c r="O1606" s="15">
        <v>1</v>
      </c>
      <c r="P1606" s="8">
        <f>F1606*30%</f>
        <v>191.84223240000003</v>
      </c>
      <c r="Q1606" s="41">
        <f t="shared" ref="Q1606:Q1629" si="105">F1606+H1606+K1606+N1606+P1606</f>
        <v>1515.2495404000003</v>
      </c>
    </row>
    <row r="1607" spans="1:17" ht="22.5">
      <c r="A1607" s="1" t="s">
        <v>4760</v>
      </c>
      <c r="B1607" s="1">
        <v>30805023</v>
      </c>
      <c r="C1607" s="3" t="s">
        <v>1282</v>
      </c>
      <c r="D1607" s="4" t="s">
        <v>3674</v>
      </c>
      <c r="E1607" s="7"/>
      <c r="F1607" s="8">
        <f>VLOOKUP(D1607,'Parâmetro - Portes e Uco'!$A$8:$C$49,3,0)</f>
        <v>287.23149000000001</v>
      </c>
      <c r="G1607" s="36">
        <v>2</v>
      </c>
      <c r="H1607" s="8">
        <f>VLOOKUP(G1607,'Parâmetro - Portes e Uco'!$B$14:$E$41,4,0)</f>
        <v>203.1808</v>
      </c>
      <c r="I1607" s="9"/>
      <c r="J1607" s="16">
        <v>0</v>
      </c>
      <c r="K1607" s="16"/>
      <c r="L1607" s="17"/>
      <c r="M1607" s="2"/>
      <c r="N1607" s="8"/>
      <c r="O1607" s="15">
        <v>1</v>
      </c>
      <c r="P1607" s="8">
        <f>F1607*30%</f>
        <v>86.169447000000005</v>
      </c>
      <c r="Q1607" s="41">
        <f t="shared" si="105"/>
        <v>576.58173699999998</v>
      </c>
    </row>
    <row r="1608" spans="1:17">
      <c r="A1608" s="1" t="s">
        <v>4760</v>
      </c>
      <c r="B1608" s="1">
        <v>30805031</v>
      </c>
      <c r="C1608" s="3" t="s">
        <v>1283</v>
      </c>
      <c r="D1608" s="4" t="s">
        <v>3689</v>
      </c>
      <c r="E1608" s="7"/>
      <c r="F1608" s="8">
        <f>VLOOKUP(D1608,'Parâmetro - Portes e Uco'!$A$8:$C$49,3,0)</f>
        <v>332.147088</v>
      </c>
      <c r="G1608" s="36">
        <v>3</v>
      </c>
      <c r="H1608" s="8">
        <f>VLOOKUP(G1608,'Parâmetro - Portes e Uco'!$B$14:$E$41,4,0)</f>
        <v>299.05779999999999</v>
      </c>
      <c r="I1608" s="9"/>
      <c r="J1608" s="16">
        <v>0</v>
      </c>
      <c r="K1608" s="16"/>
      <c r="L1608" s="17"/>
      <c r="M1608" s="2"/>
      <c r="N1608" s="8"/>
      <c r="O1608" s="15">
        <v>1</v>
      </c>
      <c r="P1608" s="8">
        <f>F1608*30%</f>
        <v>99.64412639999999</v>
      </c>
      <c r="Q1608" s="41">
        <f t="shared" si="105"/>
        <v>730.84901439999999</v>
      </c>
    </row>
    <row r="1609" spans="1:17" ht="22.5">
      <c r="A1609" s="1" t="s">
        <v>4760</v>
      </c>
      <c r="B1609" s="1">
        <v>30805040</v>
      </c>
      <c r="C1609" s="3" t="s">
        <v>1285</v>
      </c>
      <c r="D1609" s="4" t="s">
        <v>3704</v>
      </c>
      <c r="E1609" s="7"/>
      <c r="F1609" s="8">
        <f>VLOOKUP(D1609,'Parâmetro - Portes e Uco'!$A$8:$C$49,3,0)</f>
        <v>1301.410656</v>
      </c>
      <c r="G1609" s="36">
        <v>6</v>
      </c>
      <c r="H1609" s="8">
        <f>VLOOKUP(G1609,'Parâmetro - Portes e Uco'!$B$14:$E$41,4,0)</f>
        <v>954.3922</v>
      </c>
      <c r="I1609" s="9"/>
      <c r="J1609" s="16">
        <v>0</v>
      </c>
      <c r="K1609" s="16"/>
      <c r="L1609" s="17"/>
      <c r="M1609" s="2"/>
      <c r="N1609" s="8"/>
      <c r="O1609" s="15">
        <v>2</v>
      </c>
      <c r="P1609" s="8">
        <f>(F1609*30%)+(F1609*20%)</f>
        <v>650.70532800000001</v>
      </c>
      <c r="Q1609" s="41">
        <f t="shared" si="105"/>
        <v>2906.5081840000003</v>
      </c>
    </row>
    <row r="1610" spans="1:17" ht="22.5">
      <c r="A1610" s="1" t="s">
        <v>4760</v>
      </c>
      <c r="B1610" s="1">
        <v>30805074</v>
      </c>
      <c r="C1610" s="3" t="s">
        <v>1287</v>
      </c>
      <c r="D1610" s="4" t="s">
        <v>3696</v>
      </c>
      <c r="E1610" s="7"/>
      <c r="F1610" s="8">
        <f>VLOOKUP(D1610,'Parâmetro - Portes e Uco'!$A$8:$C$49,3,0)</f>
        <v>1010.6334419999999</v>
      </c>
      <c r="G1610" s="36">
        <v>5</v>
      </c>
      <c r="H1610" s="8">
        <f>VLOOKUP(G1610,'Parâmetro - Portes e Uco'!$B$14:$E$41,4,0)</f>
        <v>683.93320000000006</v>
      </c>
      <c r="I1610" s="9"/>
      <c r="J1610" s="16">
        <v>0</v>
      </c>
      <c r="K1610" s="16"/>
      <c r="L1610" s="17"/>
      <c r="M1610" s="2"/>
      <c r="N1610" s="8"/>
      <c r="O1610" s="15">
        <v>2</v>
      </c>
      <c r="P1610" s="8">
        <f>(F1610*30%)+(F1610*20%)</f>
        <v>505.31672100000003</v>
      </c>
      <c r="Q1610" s="41">
        <f t="shared" si="105"/>
        <v>2199.8833629999999</v>
      </c>
    </row>
    <row r="1611" spans="1:17">
      <c r="A1611" s="1" t="s">
        <v>4760</v>
      </c>
      <c r="B1611" s="1">
        <v>30805082</v>
      </c>
      <c r="C1611" s="3" t="s">
        <v>1288</v>
      </c>
      <c r="D1611" s="4" t="s">
        <v>3696</v>
      </c>
      <c r="E1611" s="7"/>
      <c r="F1611" s="8">
        <f>VLOOKUP(D1611,'Parâmetro - Portes e Uco'!$A$8:$C$49,3,0)</f>
        <v>1010.6334419999999</v>
      </c>
      <c r="G1611" s="36">
        <v>4</v>
      </c>
      <c r="H1611" s="8">
        <f>VLOOKUP(G1611,'Parâmetro - Portes e Uco'!$B$14:$E$41,4,0)</f>
        <v>442.14720000000005</v>
      </c>
      <c r="I1611" s="9"/>
      <c r="J1611" s="16">
        <v>0</v>
      </c>
      <c r="K1611" s="16"/>
      <c r="L1611" s="17"/>
      <c r="M1611" s="2"/>
      <c r="N1611" s="8"/>
      <c r="O1611" s="15">
        <v>2</v>
      </c>
      <c r="P1611" s="8">
        <f>(F1611*30%)+(F1611*20%)</f>
        <v>505.31672100000003</v>
      </c>
      <c r="Q1611" s="41">
        <f t="shared" si="105"/>
        <v>1958.0973629999999</v>
      </c>
    </row>
    <row r="1612" spans="1:17">
      <c r="A1612" s="1" t="s">
        <v>4760</v>
      </c>
      <c r="B1612" s="1">
        <v>30805090</v>
      </c>
      <c r="C1612" s="3" t="s">
        <v>1289</v>
      </c>
      <c r="D1612" s="4" t="s">
        <v>3697</v>
      </c>
      <c r="E1612" s="7"/>
      <c r="F1612" s="8">
        <f>VLOOKUP(D1612,'Parâmetro - Portes e Uco'!$A$8:$C$49,3,0)</f>
        <v>932.61823200000003</v>
      </c>
      <c r="G1612" s="36">
        <v>6</v>
      </c>
      <c r="H1612" s="8">
        <f>VLOOKUP(G1612,'Parâmetro - Portes e Uco'!$B$14:$E$41,4,0)</f>
        <v>954.3922</v>
      </c>
      <c r="I1612" s="9"/>
      <c r="J1612" s="16">
        <v>0</v>
      </c>
      <c r="K1612" s="16"/>
      <c r="L1612" s="17"/>
      <c r="M1612" s="2"/>
      <c r="N1612" s="8"/>
      <c r="O1612" s="15">
        <v>2</v>
      </c>
      <c r="P1612" s="8">
        <f>(F1612*30%)+(F1612*20%)</f>
        <v>466.30911600000002</v>
      </c>
      <c r="Q1612" s="41">
        <f t="shared" si="105"/>
        <v>2353.3195479999999</v>
      </c>
    </row>
    <row r="1613" spans="1:17">
      <c r="A1613" s="1" t="s">
        <v>4760</v>
      </c>
      <c r="B1613" s="1">
        <v>30805104</v>
      </c>
      <c r="C1613" s="3" t="s">
        <v>1291</v>
      </c>
      <c r="D1613" s="4" t="s">
        <v>3687</v>
      </c>
      <c r="E1613" s="7"/>
      <c r="F1613" s="8">
        <f>VLOOKUP(D1613,'Parâmetro - Portes e Uco'!$A$8:$C$49,3,0)</f>
        <v>678.47707200000002</v>
      </c>
      <c r="G1613" s="36">
        <v>4</v>
      </c>
      <c r="H1613" s="8">
        <f>VLOOKUP(G1613,'Parâmetro - Portes e Uco'!$B$14:$E$41,4,0)</f>
        <v>442.14720000000005</v>
      </c>
      <c r="I1613" s="9"/>
      <c r="J1613" s="16">
        <v>0</v>
      </c>
      <c r="K1613" s="16"/>
      <c r="L1613" s="17"/>
      <c r="M1613" s="2"/>
      <c r="N1613" s="8"/>
      <c r="O1613" s="15">
        <v>1</v>
      </c>
      <c r="P1613" s="8">
        <f>F1613*30%</f>
        <v>203.54312160000001</v>
      </c>
      <c r="Q1613" s="41">
        <f t="shared" si="105"/>
        <v>1324.1673936</v>
      </c>
    </row>
    <row r="1614" spans="1:17" ht="22.5">
      <c r="A1614" s="1" t="s">
        <v>4760</v>
      </c>
      <c r="B1614" s="1">
        <v>30805112</v>
      </c>
      <c r="C1614" s="3" t="s">
        <v>1293</v>
      </c>
      <c r="D1614" s="4" t="s">
        <v>3690</v>
      </c>
      <c r="E1614" s="7"/>
      <c r="F1614" s="8">
        <f>VLOOKUP(D1614,'Parâmetro - Portes e Uco'!$A$8:$C$49,3,0)</f>
        <v>788.42236200000002</v>
      </c>
      <c r="G1614" s="36">
        <v>4</v>
      </c>
      <c r="H1614" s="8">
        <f>VLOOKUP(G1614,'Parâmetro - Portes e Uco'!$B$14:$E$41,4,0)</f>
        <v>442.14720000000005</v>
      </c>
      <c r="I1614" s="9"/>
      <c r="J1614" s="16">
        <v>0</v>
      </c>
      <c r="K1614" s="16"/>
      <c r="L1614" s="17"/>
      <c r="M1614" s="2"/>
      <c r="N1614" s="8"/>
      <c r="O1614" s="15">
        <v>1</v>
      </c>
      <c r="P1614" s="8">
        <f>F1614*30%</f>
        <v>236.52670860000001</v>
      </c>
      <c r="Q1614" s="41">
        <f t="shared" si="105"/>
        <v>1467.0962706</v>
      </c>
    </row>
    <row r="1615" spans="1:17">
      <c r="A1615" s="1" t="s">
        <v>4760</v>
      </c>
      <c r="B1615" s="1">
        <v>30805120</v>
      </c>
      <c r="C1615" s="3" t="s">
        <v>1294</v>
      </c>
      <c r="D1615" s="4" t="s">
        <v>3690</v>
      </c>
      <c r="E1615" s="7"/>
      <c r="F1615" s="8">
        <f>VLOOKUP(D1615,'Parâmetro - Portes e Uco'!$A$8:$C$49,3,0)</f>
        <v>788.42236200000002</v>
      </c>
      <c r="G1615" s="36">
        <v>5</v>
      </c>
      <c r="H1615" s="8">
        <f>VLOOKUP(G1615,'Parâmetro - Portes e Uco'!$B$14:$E$41,4,0)</f>
        <v>683.93320000000006</v>
      </c>
      <c r="I1615" s="9"/>
      <c r="J1615" s="16">
        <v>0</v>
      </c>
      <c r="K1615" s="16"/>
      <c r="L1615" s="17"/>
      <c r="M1615" s="2"/>
      <c r="N1615" s="8"/>
      <c r="O1615" s="15">
        <v>1</v>
      </c>
      <c r="P1615" s="8">
        <f>F1615*30%</f>
        <v>236.52670860000001</v>
      </c>
      <c r="Q1615" s="41">
        <f t="shared" si="105"/>
        <v>1708.8822706000001</v>
      </c>
    </row>
    <row r="1616" spans="1:17" ht="22.5">
      <c r="A1616" s="1" t="s">
        <v>4760</v>
      </c>
      <c r="B1616" s="1">
        <v>30805139</v>
      </c>
      <c r="C1616" s="3" t="s">
        <v>1296</v>
      </c>
      <c r="D1616" s="4" t="s">
        <v>3700</v>
      </c>
      <c r="E1616" s="7"/>
      <c r="F1616" s="8">
        <f>VLOOKUP(D1616,'Parâmetro - Portes e Uco'!$A$8:$C$49,3,0)</f>
        <v>1121.7389820000001</v>
      </c>
      <c r="G1616" s="36">
        <v>6</v>
      </c>
      <c r="H1616" s="8">
        <f>VLOOKUP(G1616,'Parâmetro - Portes e Uco'!$B$14:$E$41,4,0)</f>
        <v>954.3922</v>
      </c>
      <c r="I1616" s="9"/>
      <c r="J1616" s="16">
        <v>0</v>
      </c>
      <c r="K1616" s="16"/>
      <c r="L1616" s="17"/>
      <c r="M1616" s="2"/>
      <c r="N1616" s="8"/>
      <c r="O1616" s="15">
        <v>1</v>
      </c>
      <c r="P1616" s="8">
        <f>F1616*30%</f>
        <v>336.52169459999999</v>
      </c>
      <c r="Q1616" s="41">
        <f t="shared" si="105"/>
        <v>2412.6528766000001</v>
      </c>
    </row>
    <row r="1617" spans="1:17">
      <c r="A1617" s="1" t="s">
        <v>4760</v>
      </c>
      <c r="B1617" s="1">
        <v>30805147</v>
      </c>
      <c r="C1617" s="3" t="s">
        <v>1299</v>
      </c>
      <c r="D1617" s="4" t="s">
        <v>3704</v>
      </c>
      <c r="E1617" s="7"/>
      <c r="F1617" s="8">
        <f>VLOOKUP(D1617,'Parâmetro - Portes e Uco'!$A$8:$C$49,3,0)</f>
        <v>1301.410656</v>
      </c>
      <c r="G1617" s="36">
        <v>6</v>
      </c>
      <c r="H1617" s="8">
        <f>VLOOKUP(G1617,'Parâmetro - Portes e Uco'!$B$14:$E$41,4,0)</f>
        <v>954.3922</v>
      </c>
      <c r="I1617" s="9"/>
      <c r="J1617" s="16">
        <v>0</v>
      </c>
      <c r="K1617" s="16"/>
      <c r="L1617" s="17"/>
      <c r="M1617" s="2"/>
      <c r="N1617" s="8"/>
      <c r="O1617" s="15">
        <v>2</v>
      </c>
      <c r="P1617" s="8">
        <f>(F1617*30%)+(F1617*20%)</f>
        <v>650.70532800000001</v>
      </c>
      <c r="Q1617" s="41">
        <f t="shared" si="105"/>
        <v>2906.5081840000003</v>
      </c>
    </row>
    <row r="1618" spans="1:17">
      <c r="A1618" s="1" t="s">
        <v>4760</v>
      </c>
      <c r="B1618" s="1">
        <v>30805155</v>
      </c>
      <c r="C1618" s="3" t="s">
        <v>1302</v>
      </c>
      <c r="D1618" s="4" t="s">
        <v>3698</v>
      </c>
      <c r="E1618" s="7"/>
      <c r="F1618" s="8">
        <f>VLOOKUP(D1618,'Parâmetro - Portes e Uco'!$A$8:$C$49,3,0)</f>
        <v>1186.7593919999999</v>
      </c>
      <c r="G1618" s="36">
        <v>5</v>
      </c>
      <c r="H1618" s="8">
        <f>VLOOKUP(G1618,'Parâmetro - Portes e Uco'!$B$14:$E$41,4,0)</f>
        <v>683.93320000000006</v>
      </c>
      <c r="I1618" s="9"/>
      <c r="J1618" s="16">
        <v>0</v>
      </c>
      <c r="K1618" s="16"/>
      <c r="L1618" s="17"/>
      <c r="M1618" s="2"/>
      <c r="N1618" s="8"/>
      <c r="O1618" s="15">
        <v>2</v>
      </c>
      <c r="P1618" s="8">
        <f>(F1618*30%)+(F1618*20%)</f>
        <v>593.37969599999997</v>
      </c>
      <c r="Q1618" s="41">
        <f t="shared" si="105"/>
        <v>2464.0722879999998</v>
      </c>
    </row>
    <row r="1619" spans="1:17">
      <c r="A1619" s="1" t="s">
        <v>4760</v>
      </c>
      <c r="B1619" s="1">
        <v>30805163</v>
      </c>
      <c r="C1619" s="3" t="s">
        <v>1304</v>
      </c>
      <c r="D1619" s="4" t="s">
        <v>3692</v>
      </c>
      <c r="E1619" s="7"/>
      <c r="F1619" s="8">
        <f>VLOOKUP(D1619,'Parâmetro - Portes e Uco'!$A$8:$C$49,3,0)</f>
        <v>1427.8964699999999</v>
      </c>
      <c r="G1619" s="36">
        <v>6</v>
      </c>
      <c r="H1619" s="8">
        <f>VLOOKUP(G1619,'Parâmetro - Portes e Uco'!$B$14:$E$41,4,0)</f>
        <v>954.3922</v>
      </c>
      <c r="I1619" s="9"/>
      <c r="J1619" s="16">
        <v>0</v>
      </c>
      <c r="K1619" s="16"/>
      <c r="L1619" s="17"/>
      <c r="M1619" s="2"/>
      <c r="N1619" s="8"/>
      <c r="O1619" s="15">
        <v>2</v>
      </c>
      <c r="P1619" s="8">
        <f>(F1619*30%)+(F1619*20%)</f>
        <v>713.94823499999995</v>
      </c>
      <c r="Q1619" s="41">
        <f t="shared" si="105"/>
        <v>3096.2369049999998</v>
      </c>
    </row>
    <row r="1620" spans="1:17">
      <c r="A1620" s="1" t="s">
        <v>4760</v>
      </c>
      <c r="B1620" s="1">
        <v>30805171</v>
      </c>
      <c r="C1620" s="3" t="s">
        <v>1305</v>
      </c>
      <c r="D1620" s="4" t="s">
        <v>3696</v>
      </c>
      <c r="E1620" s="7"/>
      <c r="F1620" s="8">
        <f>VLOOKUP(D1620,'Parâmetro - Portes e Uco'!$A$8:$C$49,3,0)</f>
        <v>1010.6334419999999</v>
      </c>
      <c r="G1620" s="36">
        <v>4</v>
      </c>
      <c r="H1620" s="8">
        <f>VLOOKUP(G1620,'Parâmetro - Portes e Uco'!$B$14:$E$41,4,0)</f>
        <v>442.14720000000005</v>
      </c>
      <c r="I1620" s="9"/>
      <c r="J1620" s="16">
        <v>0</v>
      </c>
      <c r="K1620" s="16"/>
      <c r="L1620" s="17"/>
      <c r="M1620" s="2"/>
      <c r="N1620" s="8"/>
      <c r="O1620" s="15">
        <v>2</v>
      </c>
      <c r="P1620" s="8">
        <f>(F1620*30%)+(F1620*20%)</f>
        <v>505.31672100000003</v>
      </c>
      <c r="Q1620" s="41">
        <f t="shared" si="105"/>
        <v>1958.0973629999999</v>
      </c>
    </row>
    <row r="1621" spans="1:17">
      <c r="A1621" s="1" t="s">
        <v>4760</v>
      </c>
      <c r="B1621" s="1">
        <v>30805180</v>
      </c>
      <c r="C1621" s="3" t="s">
        <v>1284</v>
      </c>
      <c r="D1621" s="4" t="s">
        <v>3682</v>
      </c>
      <c r="E1621" s="7"/>
      <c r="F1621" s="8">
        <f>VLOOKUP(D1621,'Parâmetro - Portes e Uco'!$A$8:$C$49,3,0)</f>
        <v>431.44592399999999</v>
      </c>
      <c r="G1621" s="36">
        <v>4</v>
      </c>
      <c r="H1621" s="8">
        <f>VLOOKUP(G1621,'Parâmetro - Portes e Uco'!$B$14:$E$41,4,0)</f>
        <v>442.14720000000005</v>
      </c>
      <c r="I1621" s="9"/>
      <c r="J1621" s="16">
        <v>0</v>
      </c>
      <c r="K1621" s="16"/>
      <c r="L1621" s="17"/>
      <c r="M1621" s="2"/>
      <c r="N1621" s="8"/>
      <c r="O1621" s="15">
        <v>1</v>
      </c>
      <c r="P1621" s="8">
        <f>F1621*30%</f>
        <v>129.43377719999998</v>
      </c>
      <c r="Q1621" s="41">
        <f t="shared" si="105"/>
        <v>1003.0269012</v>
      </c>
    </row>
    <row r="1622" spans="1:17" ht="22.5">
      <c r="A1622" s="1" t="s">
        <v>4760</v>
      </c>
      <c r="B1622" s="1">
        <v>30805198</v>
      </c>
      <c r="C1622" s="3" t="s">
        <v>1286</v>
      </c>
      <c r="D1622" s="4" t="s">
        <v>3701</v>
      </c>
      <c r="E1622" s="7"/>
      <c r="F1622" s="8">
        <f>VLOOKUP(D1622,'Parâmetro - Portes e Uco'!$A$8:$C$49,3,0)</f>
        <v>1591.0090559999999</v>
      </c>
      <c r="G1622" s="36">
        <v>6</v>
      </c>
      <c r="H1622" s="8">
        <f>VLOOKUP(G1622,'Parâmetro - Portes e Uco'!$B$14:$E$41,4,0)</f>
        <v>954.3922</v>
      </c>
      <c r="I1622" s="9"/>
      <c r="J1622" s="16">
        <v>0</v>
      </c>
      <c r="K1622" s="16"/>
      <c r="L1622" s="17"/>
      <c r="M1622" s="2"/>
      <c r="N1622" s="8"/>
      <c r="O1622" s="15">
        <v>1</v>
      </c>
      <c r="P1622" s="8">
        <f>F1622*30%</f>
        <v>477.30271679999993</v>
      </c>
      <c r="Q1622" s="41">
        <f t="shared" si="105"/>
        <v>3022.7039728</v>
      </c>
    </row>
    <row r="1623" spans="1:17">
      <c r="A1623" s="1" t="s">
        <v>4760</v>
      </c>
      <c r="B1623" s="1">
        <v>30805228</v>
      </c>
      <c r="C1623" s="3" t="s">
        <v>1290</v>
      </c>
      <c r="D1623" s="4" t="s">
        <v>3704</v>
      </c>
      <c r="E1623" s="7"/>
      <c r="F1623" s="8">
        <f>VLOOKUP(D1623,'Parâmetro - Portes e Uco'!$A$8:$C$49,3,0)</f>
        <v>1301.410656</v>
      </c>
      <c r="G1623" s="36">
        <v>6</v>
      </c>
      <c r="H1623" s="8">
        <f>VLOOKUP(G1623,'Parâmetro - Portes e Uco'!$B$14:$E$41,4,0)</f>
        <v>954.3922</v>
      </c>
      <c r="I1623" s="9"/>
      <c r="J1623" s="16">
        <v>0</v>
      </c>
      <c r="K1623" s="16"/>
      <c r="L1623" s="17"/>
      <c r="M1623" s="2"/>
      <c r="N1623" s="8"/>
      <c r="O1623" s="15">
        <v>2</v>
      </c>
      <c r="P1623" s="8">
        <f>(F1623*30%)+(F1623*20%)</f>
        <v>650.70532800000001</v>
      </c>
      <c r="Q1623" s="41">
        <f t="shared" si="105"/>
        <v>2906.5081840000003</v>
      </c>
    </row>
    <row r="1624" spans="1:17">
      <c r="A1624" s="1" t="s">
        <v>4760</v>
      </c>
      <c r="B1624" s="1">
        <v>30805236</v>
      </c>
      <c r="C1624" s="3" t="s">
        <v>1292</v>
      </c>
      <c r="D1624" s="4" t="s">
        <v>3697</v>
      </c>
      <c r="E1624" s="7"/>
      <c r="F1624" s="8">
        <f>VLOOKUP(D1624,'Parâmetro - Portes e Uco'!$A$8:$C$49,3,0)</f>
        <v>932.61823200000003</v>
      </c>
      <c r="G1624" s="36">
        <v>5</v>
      </c>
      <c r="H1624" s="8">
        <f>VLOOKUP(G1624,'Parâmetro - Portes e Uco'!$B$14:$E$41,4,0)</f>
        <v>683.93320000000006</v>
      </c>
      <c r="I1624" s="9"/>
      <c r="J1624" s="16">
        <v>0</v>
      </c>
      <c r="K1624" s="16"/>
      <c r="L1624" s="17"/>
      <c r="M1624" s="2"/>
      <c r="N1624" s="8"/>
      <c r="O1624" s="15">
        <v>1</v>
      </c>
      <c r="P1624" s="8">
        <f>F1624*30%</f>
        <v>279.7854696</v>
      </c>
      <c r="Q1624" s="41">
        <f t="shared" si="105"/>
        <v>1896.3369016000001</v>
      </c>
    </row>
    <row r="1625" spans="1:17" ht="22.5">
      <c r="A1625" s="1" t="s">
        <v>4760</v>
      </c>
      <c r="B1625" s="1">
        <v>30805244</v>
      </c>
      <c r="C1625" s="3" t="s">
        <v>1295</v>
      </c>
      <c r="D1625" s="4" t="s">
        <v>3700</v>
      </c>
      <c r="E1625" s="7"/>
      <c r="F1625" s="8">
        <f>VLOOKUP(D1625,'Parâmetro - Portes e Uco'!$A$8:$C$49,3,0)</f>
        <v>1121.7389820000001</v>
      </c>
      <c r="G1625" s="36">
        <v>5</v>
      </c>
      <c r="H1625" s="8">
        <f>VLOOKUP(G1625,'Parâmetro - Portes e Uco'!$B$14:$E$41,4,0)</f>
        <v>683.93320000000006</v>
      </c>
      <c r="I1625" s="9"/>
      <c r="J1625" s="16">
        <v>0</v>
      </c>
      <c r="K1625" s="16"/>
      <c r="L1625" s="17"/>
      <c r="M1625" s="2"/>
      <c r="N1625" s="8"/>
      <c r="O1625" s="15">
        <v>1</v>
      </c>
      <c r="P1625" s="8">
        <f>F1625*30%</f>
        <v>336.52169459999999</v>
      </c>
      <c r="Q1625" s="41">
        <f t="shared" si="105"/>
        <v>2142.1938766000003</v>
      </c>
    </row>
    <row r="1626" spans="1:17" ht="22.5">
      <c r="A1626" s="1" t="s">
        <v>4760</v>
      </c>
      <c r="B1626" s="1">
        <v>30805252</v>
      </c>
      <c r="C1626" s="3" t="s">
        <v>1297</v>
      </c>
      <c r="D1626" s="4" t="s">
        <v>3692</v>
      </c>
      <c r="E1626" s="7"/>
      <c r="F1626" s="8">
        <f>VLOOKUP(D1626,'Parâmetro - Portes e Uco'!$A$8:$C$49,3,0)</f>
        <v>1427.8964699999999</v>
      </c>
      <c r="G1626" s="36">
        <v>6</v>
      </c>
      <c r="H1626" s="8">
        <f>VLOOKUP(G1626,'Parâmetro - Portes e Uco'!$B$14:$E$41,4,0)</f>
        <v>954.3922</v>
      </c>
      <c r="I1626" s="9"/>
      <c r="J1626" s="16">
        <v>0</v>
      </c>
      <c r="K1626" s="16"/>
      <c r="L1626" s="17"/>
      <c r="M1626" s="2"/>
      <c r="N1626" s="8"/>
      <c r="O1626" s="15">
        <v>1</v>
      </c>
      <c r="P1626" s="8">
        <f>F1626*30%</f>
        <v>428.36894099999995</v>
      </c>
      <c r="Q1626" s="41">
        <f t="shared" si="105"/>
        <v>2810.6576109999996</v>
      </c>
    </row>
    <row r="1627" spans="1:17">
      <c r="A1627" s="1" t="s">
        <v>4760</v>
      </c>
      <c r="B1627" s="1">
        <v>30805260</v>
      </c>
      <c r="C1627" s="3" t="s">
        <v>1300</v>
      </c>
      <c r="D1627" s="4" t="s">
        <v>3705</v>
      </c>
      <c r="E1627" s="7"/>
      <c r="F1627" s="8">
        <f>VLOOKUP(D1627,'Parâmetro - Portes e Uco'!$A$8:$C$49,3,0)</f>
        <v>1949.1550259999999</v>
      </c>
      <c r="G1627" s="36">
        <v>7</v>
      </c>
      <c r="H1627" s="8">
        <f>VLOOKUP(G1627,'Parâmetro - Portes e Uco'!$B$14:$E$41,4,0)</f>
        <v>1357.8812</v>
      </c>
      <c r="I1627" s="9"/>
      <c r="J1627" s="16">
        <v>0</v>
      </c>
      <c r="K1627" s="16"/>
      <c r="L1627" s="17"/>
      <c r="M1627" s="2"/>
      <c r="N1627" s="8"/>
      <c r="O1627" s="15">
        <v>2</v>
      </c>
      <c r="P1627" s="8">
        <f>(F1627*30%)+(F1627*20%)</f>
        <v>974.57751299999995</v>
      </c>
      <c r="Q1627" s="41">
        <f t="shared" si="105"/>
        <v>4281.6137390000004</v>
      </c>
    </row>
    <row r="1628" spans="1:17">
      <c r="A1628" s="1" t="s">
        <v>4760</v>
      </c>
      <c r="B1628" s="1">
        <v>30805279</v>
      </c>
      <c r="C1628" s="3" t="s">
        <v>1303</v>
      </c>
      <c r="D1628" s="4" t="s">
        <v>3701</v>
      </c>
      <c r="E1628" s="7"/>
      <c r="F1628" s="8">
        <f>VLOOKUP(D1628,'Parâmetro - Portes e Uco'!$A$8:$C$49,3,0)</f>
        <v>1591.0090559999999</v>
      </c>
      <c r="G1628" s="36">
        <v>6</v>
      </c>
      <c r="H1628" s="8">
        <f>VLOOKUP(G1628,'Parâmetro - Portes e Uco'!$B$14:$E$41,4,0)</f>
        <v>954.3922</v>
      </c>
      <c r="I1628" s="9"/>
      <c r="J1628" s="16">
        <v>0</v>
      </c>
      <c r="K1628" s="16"/>
      <c r="L1628" s="17"/>
      <c r="M1628" s="2"/>
      <c r="N1628" s="8"/>
      <c r="O1628" s="15">
        <v>2</v>
      </c>
      <c r="P1628" s="8">
        <f>(F1628*30%)+(F1628*20%)</f>
        <v>795.50452799999994</v>
      </c>
      <c r="Q1628" s="41">
        <f t="shared" si="105"/>
        <v>3340.905784</v>
      </c>
    </row>
    <row r="1629" spans="1:17">
      <c r="A1629" s="1" t="s">
        <v>4760</v>
      </c>
      <c r="B1629" s="1">
        <v>30805295</v>
      </c>
      <c r="C1629" s="3" t="s">
        <v>1301</v>
      </c>
      <c r="D1629" s="4" t="s">
        <v>3690</v>
      </c>
      <c r="E1629" s="7"/>
      <c r="F1629" s="8">
        <f>VLOOKUP(D1629,'Parâmetro - Portes e Uco'!$A$8:$C$49,3,0)</f>
        <v>788.42236200000002</v>
      </c>
      <c r="G1629" s="36">
        <v>4</v>
      </c>
      <c r="H1629" s="8">
        <f>VLOOKUP(G1629,'Parâmetro - Portes e Uco'!$B$14:$E$41,4,0)</f>
        <v>442.14720000000005</v>
      </c>
      <c r="I1629" s="9"/>
      <c r="J1629" s="16">
        <v>0</v>
      </c>
      <c r="K1629" s="16"/>
      <c r="L1629" s="17"/>
      <c r="M1629" s="2"/>
      <c r="N1629" s="8"/>
      <c r="O1629" s="15">
        <v>2</v>
      </c>
      <c r="P1629" s="8">
        <f>(F1629*30%)+(F1629*20%)</f>
        <v>394.21118100000001</v>
      </c>
      <c r="Q1629" s="41">
        <f t="shared" si="105"/>
        <v>1624.7807430000003</v>
      </c>
    </row>
    <row r="1630" spans="1:17">
      <c r="A1630" s="3"/>
      <c r="B1630" s="135">
        <v>30806003</v>
      </c>
      <c r="C1630" s="263" t="s">
        <v>3848</v>
      </c>
      <c r="D1630" s="264"/>
      <c r="E1630" s="264"/>
      <c r="F1630" s="264"/>
      <c r="G1630" s="264"/>
      <c r="H1630" s="264"/>
      <c r="I1630" s="264"/>
      <c r="J1630" s="264"/>
      <c r="K1630" s="264"/>
      <c r="L1630" s="264"/>
      <c r="M1630" s="266"/>
      <c r="N1630" s="264"/>
      <c r="O1630" s="264"/>
      <c r="P1630" s="264"/>
      <c r="Q1630" s="265"/>
    </row>
    <row r="1631" spans="1:17">
      <c r="A1631" s="1" t="s">
        <v>4760</v>
      </c>
      <c r="B1631" s="1">
        <v>30806011</v>
      </c>
      <c r="C1631" s="3" t="s">
        <v>1306</v>
      </c>
      <c r="D1631" s="4" t="s">
        <v>3686</v>
      </c>
      <c r="E1631" s="7"/>
      <c r="F1631" s="8">
        <f>VLOOKUP(D1631,'Parâmetro - Portes e Uco'!$A$8:$C$49,3,0)</f>
        <v>639.47410800000011</v>
      </c>
      <c r="G1631" s="36">
        <v>4</v>
      </c>
      <c r="H1631" s="8">
        <f>VLOOKUP(G1631,'Parâmetro - Portes e Uco'!$B$14:$E$41,4,0)</f>
        <v>442.14720000000005</v>
      </c>
      <c r="I1631" s="9"/>
      <c r="J1631" s="16">
        <v>0</v>
      </c>
      <c r="K1631" s="16"/>
      <c r="L1631" s="17"/>
      <c r="M1631" s="2"/>
      <c r="N1631" s="8"/>
      <c r="O1631" s="15">
        <v>1</v>
      </c>
      <c r="P1631" s="8">
        <f>F1631*30%</f>
        <v>191.84223240000003</v>
      </c>
      <c r="Q1631" s="41">
        <f>F1631+H1631+K1631+N1631+P1631</f>
        <v>1273.4635404000003</v>
      </c>
    </row>
    <row r="1632" spans="1:17">
      <c r="A1632" s="1" t="s">
        <v>4760</v>
      </c>
      <c r="B1632" s="1">
        <v>30806020</v>
      </c>
      <c r="C1632" s="3" t="s">
        <v>1307</v>
      </c>
      <c r="D1632" s="4" t="s">
        <v>3698</v>
      </c>
      <c r="E1632" s="7"/>
      <c r="F1632" s="8">
        <f>VLOOKUP(D1632,'Parâmetro - Portes e Uco'!$A$8:$C$49,3,0)</f>
        <v>1186.7593919999999</v>
      </c>
      <c r="G1632" s="36">
        <v>5</v>
      </c>
      <c r="H1632" s="8">
        <f>VLOOKUP(G1632,'Parâmetro - Portes e Uco'!$B$14:$E$41,4,0)</f>
        <v>683.93320000000006</v>
      </c>
      <c r="I1632" s="9"/>
      <c r="J1632" s="16">
        <v>0</v>
      </c>
      <c r="K1632" s="16"/>
      <c r="L1632" s="17"/>
      <c r="M1632" s="2"/>
      <c r="N1632" s="8"/>
      <c r="O1632" s="15">
        <v>2</v>
      </c>
      <c r="P1632" s="8">
        <f>(F1632*30%)+(F1632*20%)</f>
        <v>593.37969599999997</v>
      </c>
      <c r="Q1632" s="41">
        <f>F1632+H1632+K1632+N1632+P1632</f>
        <v>2464.0722879999998</v>
      </c>
    </row>
    <row r="1633" spans="1:17" ht="22.5">
      <c r="A1633" s="1" t="s">
        <v>4760</v>
      </c>
      <c r="B1633" s="1">
        <v>30806038</v>
      </c>
      <c r="C1633" s="3" t="s">
        <v>1308</v>
      </c>
      <c r="D1633" s="4" t="s">
        <v>3707</v>
      </c>
      <c r="E1633" s="7"/>
      <c r="F1633" s="8">
        <f>VLOOKUP(D1633,'Parâmetro - Portes e Uco'!$A$8:$C$49,3,0)</f>
        <v>1479.8942339999999</v>
      </c>
      <c r="G1633" s="36">
        <v>6</v>
      </c>
      <c r="H1633" s="8">
        <f>VLOOKUP(G1633,'Parâmetro - Portes e Uco'!$B$14:$E$41,4,0)</f>
        <v>954.3922</v>
      </c>
      <c r="I1633" s="9"/>
      <c r="J1633" s="16">
        <v>0</v>
      </c>
      <c r="K1633" s="16"/>
      <c r="L1633" s="17"/>
      <c r="M1633" s="2"/>
      <c r="N1633" s="8"/>
      <c r="O1633" s="15">
        <v>2</v>
      </c>
      <c r="P1633" s="8">
        <f>(F1633*30%)+(F1633*20%)</f>
        <v>739.94711699999993</v>
      </c>
      <c r="Q1633" s="41">
        <f>F1633+H1633+K1633+N1633+P1633</f>
        <v>3174.2335509999994</v>
      </c>
    </row>
    <row r="1634" spans="1:17">
      <c r="A1634" s="3"/>
      <c r="B1634" s="135">
        <v>30901006</v>
      </c>
      <c r="C1634" s="263" t="s">
        <v>3849</v>
      </c>
      <c r="D1634" s="264"/>
      <c r="E1634" s="264"/>
      <c r="F1634" s="264"/>
      <c r="G1634" s="264"/>
      <c r="H1634" s="264"/>
      <c r="I1634" s="264"/>
      <c r="J1634" s="264"/>
      <c r="K1634" s="264"/>
      <c r="L1634" s="264"/>
      <c r="M1634" s="266"/>
      <c r="N1634" s="264"/>
      <c r="O1634" s="264"/>
      <c r="P1634" s="264"/>
      <c r="Q1634" s="265"/>
    </row>
    <row r="1635" spans="1:17" ht="22.5">
      <c r="A1635" s="1" t="s">
        <v>4760</v>
      </c>
      <c r="B1635" s="1">
        <v>30901014</v>
      </c>
      <c r="C1635" s="3" t="s">
        <v>1309</v>
      </c>
      <c r="D1635" s="4" t="s">
        <v>3692</v>
      </c>
      <c r="E1635" s="7"/>
      <c r="F1635" s="8">
        <f>VLOOKUP(D1635,'Parâmetro - Portes e Uco'!$A$8:$C$49,3,0)</f>
        <v>1427.8964699999999</v>
      </c>
      <c r="G1635" s="36">
        <v>6</v>
      </c>
      <c r="H1635" s="8">
        <f>VLOOKUP(G1635,'Parâmetro - Portes e Uco'!$B$14:$E$41,4,0)</f>
        <v>954.3922</v>
      </c>
      <c r="I1635" s="9"/>
      <c r="J1635" s="16">
        <v>0</v>
      </c>
      <c r="K1635" s="16"/>
      <c r="L1635" s="17"/>
      <c r="M1635" s="2"/>
      <c r="N1635" s="8"/>
      <c r="O1635" s="15">
        <v>2</v>
      </c>
      <c r="P1635" s="8">
        <f>(F1635*30%)+(F1635*20%)</f>
        <v>713.94823499999995</v>
      </c>
      <c r="Q1635" s="41">
        <f t="shared" ref="Q1635:Q1645" si="106">F1635+H1635+K1635+N1635+P1635</f>
        <v>3096.2369049999998</v>
      </c>
    </row>
    <row r="1636" spans="1:17">
      <c r="A1636" s="1" t="s">
        <v>4760</v>
      </c>
      <c r="B1636" s="1">
        <v>30901022</v>
      </c>
      <c r="C1636" s="3" t="s">
        <v>1310</v>
      </c>
      <c r="D1636" s="4" t="s">
        <v>3696</v>
      </c>
      <c r="E1636" s="7"/>
      <c r="F1636" s="8">
        <f>VLOOKUP(D1636,'Parâmetro - Portes e Uco'!$A$8:$C$49,3,0)</f>
        <v>1010.6334419999999</v>
      </c>
      <c r="G1636" s="36">
        <v>6</v>
      </c>
      <c r="H1636" s="8">
        <f>VLOOKUP(G1636,'Parâmetro - Portes e Uco'!$B$14:$E$41,4,0)</f>
        <v>954.3922</v>
      </c>
      <c r="I1636" s="9"/>
      <c r="J1636" s="16">
        <v>0</v>
      </c>
      <c r="K1636" s="16"/>
      <c r="L1636" s="17"/>
      <c r="M1636" s="2"/>
      <c r="N1636" s="8"/>
      <c r="O1636" s="15">
        <v>1</v>
      </c>
      <c r="P1636" s="8">
        <f>F1636*30%</f>
        <v>303.19003259999999</v>
      </c>
      <c r="Q1636" s="41">
        <f t="shared" si="106"/>
        <v>2268.2156746000001</v>
      </c>
    </row>
    <row r="1637" spans="1:17">
      <c r="A1637" s="1" t="s">
        <v>4760</v>
      </c>
      <c r="B1637" s="1">
        <v>30901030</v>
      </c>
      <c r="C1637" s="3" t="s">
        <v>1311</v>
      </c>
      <c r="D1637" s="4" t="s">
        <v>3700</v>
      </c>
      <c r="E1637" s="7"/>
      <c r="F1637" s="8">
        <f>VLOOKUP(D1637,'Parâmetro - Portes e Uco'!$A$8:$C$49,3,0)</f>
        <v>1121.7389820000001</v>
      </c>
      <c r="G1637" s="36">
        <v>5</v>
      </c>
      <c r="H1637" s="8">
        <f>VLOOKUP(G1637,'Parâmetro - Portes e Uco'!$B$14:$E$41,4,0)</f>
        <v>683.93320000000006</v>
      </c>
      <c r="I1637" s="9"/>
      <c r="J1637" s="16">
        <v>0</v>
      </c>
      <c r="K1637" s="16"/>
      <c r="L1637" s="17"/>
      <c r="M1637" s="2"/>
      <c r="N1637" s="8"/>
      <c r="O1637" s="15">
        <v>2</v>
      </c>
      <c r="P1637" s="8">
        <f>(F1637*30%)+(F1637*20%)</f>
        <v>560.86949100000004</v>
      </c>
      <c r="Q1637" s="41">
        <f t="shared" si="106"/>
        <v>2366.5416730000002</v>
      </c>
    </row>
    <row r="1638" spans="1:17">
      <c r="A1638" s="1" t="s">
        <v>4760</v>
      </c>
      <c r="B1638" s="1">
        <v>30901049</v>
      </c>
      <c r="C1638" s="3" t="s">
        <v>1312</v>
      </c>
      <c r="D1638" s="4" t="s">
        <v>3700</v>
      </c>
      <c r="E1638" s="7"/>
      <c r="F1638" s="8">
        <f>VLOOKUP(D1638,'Parâmetro - Portes e Uco'!$A$8:$C$49,3,0)</f>
        <v>1121.7389820000001</v>
      </c>
      <c r="G1638" s="36">
        <v>6</v>
      </c>
      <c r="H1638" s="8">
        <f>VLOOKUP(G1638,'Parâmetro - Portes e Uco'!$B$14:$E$41,4,0)</f>
        <v>954.3922</v>
      </c>
      <c r="I1638" s="9"/>
      <c r="J1638" s="16">
        <v>0</v>
      </c>
      <c r="K1638" s="16"/>
      <c r="L1638" s="17"/>
      <c r="M1638" s="2"/>
      <c r="N1638" s="8"/>
      <c r="O1638" s="15">
        <v>2</v>
      </c>
      <c r="P1638" s="8">
        <f>(F1638*30%)+(F1638*20%)</f>
        <v>560.86949100000004</v>
      </c>
      <c r="Q1638" s="41">
        <f t="shared" si="106"/>
        <v>2637.000673</v>
      </c>
    </row>
    <row r="1639" spans="1:17">
      <c r="A1639" s="1" t="s">
        <v>4760</v>
      </c>
      <c r="B1639" s="1">
        <v>30901057</v>
      </c>
      <c r="C1639" s="3" t="s">
        <v>1313</v>
      </c>
      <c r="D1639" s="4" t="s">
        <v>3704</v>
      </c>
      <c r="E1639" s="7"/>
      <c r="F1639" s="8">
        <f>VLOOKUP(D1639,'Parâmetro - Portes e Uco'!$A$8:$C$49,3,0)</f>
        <v>1301.410656</v>
      </c>
      <c r="G1639" s="36">
        <v>6</v>
      </c>
      <c r="H1639" s="8">
        <f>VLOOKUP(G1639,'Parâmetro - Portes e Uco'!$B$14:$E$41,4,0)</f>
        <v>954.3922</v>
      </c>
      <c r="I1639" s="9"/>
      <c r="J1639" s="16">
        <v>0</v>
      </c>
      <c r="K1639" s="16"/>
      <c r="L1639" s="17"/>
      <c r="M1639" s="2"/>
      <c r="N1639" s="8"/>
      <c r="O1639" s="15">
        <v>2</v>
      </c>
      <c r="P1639" s="8">
        <f>(F1639*30%)+(F1639*20%)</f>
        <v>650.70532800000001</v>
      </c>
      <c r="Q1639" s="41">
        <f t="shared" si="106"/>
        <v>2906.5081840000003</v>
      </c>
    </row>
    <row r="1640" spans="1:17">
      <c r="A1640" s="1" t="s">
        <v>4760</v>
      </c>
      <c r="B1640" s="1">
        <v>30901065</v>
      </c>
      <c r="C1640" s="3" t="s">
        <v>1314</v>
      </c>
      <c r="D1640" s="4" t="s">
        <v>3692</v>
      </c>
      <c r="E1640" s="7"/>
      <c r="F1640" s="8">
        <f>VLOOKUP(D1640,'Parâmetro - Portes e Uco'!$A$8:$C$49,3,0)</f>
        <v>1427.8964699999999</v>
      </c>
      <c r="G1640" s="36">
        <v>7</v>
      </c>
      <c r="H1640" s="8">
        <f>VLOOKUP(G1640,'Parâmetro - Portes e Uco'!$B$14:$E$41,4,0)</f>
        <v>1357.8812</v>
      </c>
      <c r="I1640" s="9"/>
      <c r="J1640" s="16">
        <v>0</v>
      </c>
      <c r="K1640" s="16"/>
      <c r="L1640" s="17"/>
      <c r="M1640" s="2"/>
      <c r="N1640" s="8"/>
      <c r="O1640" s="15">
        <v>3</v>
      </c>
      <c r="P1640" s="39">
        <f>(F1640*30%)+(F1640*20%)+(F1640*20%)</f>
        <v>999.52752899999996</v>
      </c>
      <c r="Q1640" s="41">
        <f t="shared" si="106"/>
        <v>3785.3051989999999</v>
      </c>
    </row>
    <row r="1641" spans="1:17">
      <c r="A1641" s="1" t="s">
        <v>4760</v>
      </c>
      <c r="B1641" s="1">
        <v>30901073</v>
      </c>
      <c r="C1641" s="3" t="s">
        <v>1315</v>
      </c>
      <c r="D1641" s="4" t="s">
        <v>3708</v>
      </c>
      <c r="E1641" s="7"/>
      <c r="F1641" s="8">
        <f>VLOOKUP(D1641,'Parâmetro - Portes e Uco'!$A$8:$C$49,3,0)</f>
        <v>2353.4139720000003</v>
      </c>
      <c r="G1641" s="36">
        <v>8</v>
      </c>
      <c r="H1641" s="8">
        <f>VLOOKUP(G1641,'Parâmetro - Portes e Uco'!$B$14:$E$41,4,0)</f>
        <v>1791.4318000000001</v>
      </c>
      <c r="I1641" s="9"/>
      <c r="J1641" s="16">
        <v>0</v>
      </c>
      <c r="K1641" s="16"/>
      <c r="L1641" s="17"/>
      <c r="M1641" s="2"/>
      <c r="N1641" s="8"/>
      <c r="O1641" s="15">
        <v>3</v>
      </c>
      <c r="P1641" s="39">
        <f>(F1641*30%)+(F1641*20%)+(F1641*20%)</f>
        <v>1647.3897804000003</v>
      </c>
      <c r="Q1641" s="41">
        <f t="shared" si="106"/>
        <v>5792.2355524000013</v>
      </c>
    </row>
    <row r="1642" spans="1:17" ht="22.5">
      <c r="A1642" s="1" t="s">
        <v>4760</v>
      </c>
      <c r="B1642" s="1">
        <v>30901081</v>
      </c>
      <c r="C1642" s="3" t="s">
        <v>1316</v>
      </c>
      <c r="D1642" s="4" t="s">
        <v>3709</v>
      </c>
      <c r="E1642" s="7"/>
      <c r="F1642" s="8">
        <f>VLOOKUP(D1642,'Parâmetro - Portes e Uco'!$A$8:$C$49,3,0)</f>
        <v>2602.821312</v>
      </c>
      <c r="G1642" s="36">
        <v>8</v>
      </c>
      <c r="H1642" s="8">
        <f>VLOOKUP(G1642,'Parâmetro - Portes e Uco'!$B$14:$E$41,4,0)</f>
        <v>1791.4318000000001</v>
      </c>
      <c r="I1642" s="9"/>
      <c r="J1642" s="16">
        <v>0</v>
      </c>
      <c r="K1642" s="16"/>
      <c r="L1642" s="17"/>
      <c r="M1642" s="2"/>
      <c r="N1642" s="8"/>
      <c r="O1642" s="15">
        <v>3</v>
      </c>
      <c r="P1642" s="39">
        <f>(F1642*30%)+(F1642*20%)+(F1642*20%)</f>
        <v>1821.9749184000002</v>
      </c>
      <c r="Q1642" s="41">
        <f t="shared" si="106"/>
        <v>6216.2280304000005</v>
      </c>
    </row>
    <row r="1643" spans="1:17" ht="22.5">
      <c r="A1643" s="1" t="s">
        <v>4760</v>
      </c>
      <c r="B1643" s="1">
        <v>30901090</v>
      </c>
      <c r="C1643" s="3" t="s">
        <v>1317</v>
      </c>
      <c r="D1643" s="4" t="s">
        <v>3684</v>
      </c>
      <c r="E1643" s="7"/>
      <c r="F1643" s="8">
        <f>VLOOKUP(D1643,'Parâmetro - Portes e Uco'!$A$8:$C$49,3,0)</f>
        <v>2900.6899740000003</v>
      </c>
      <c r="G1643" s="36">
        <v>6</v>
      </c>
      <c r="H1643" s="8">
        <f>VLOOKUP(G1643,'Parâmetro - Portes e Uco'!$B$14:$E$41,4,0)</f>
        <v>954.3922</v>
      </c>
      <c r="I1643" s="9"/>
      <c r="J1643" s="16">
        <v>0</v>
      </c>
      <c r="K1643" s="16"/>
      <c r="L1643" s="17"/>
      <c r="M1643" s="2"/>
      <c r="N1643" s="8"/>
      <c r="O1643" s="15">
        <v>2</v>
      </c>
      <c r="P1643" s="8">
        <f>(F1643*30%)+(F1643*20%)</f>
        <v>1450.3449870000002</v>
      </c>
      <c r="Q1643" s="41">
        <f t="shared" si="106"/>
        <v>5305.4271610000005</v>
      </c>
    </row>
    <row r="1644" spans="1:17">
      <c r="A1644" s="1" t="s">
        <v>4760</v>
      </c>
      <c r="B1644" s="1">
        <v>30901103</v>
      </c>
      <c r="C1644" s="3" t="s">
        <v>1318</v>
      </c>
      <c r="D1644" s="4" t="s">
        <v>3704</v>
      </c>
      <c r="E1644" s="7"/>
      <c r="F1644" s="8">
        <f>VLOOKUP(D1644,'Parâmetro - Portes e Uco'!$A$8:$C$49,3,0)</f>
        <v>1301.410656</v>
      </c>
      <c r="G1644" s="36">
        <v>6</v>
      </c>
      <c r="H1644" s="8">
        <f>VLOOKUP(G1644,'Parâmetro - Portes e Uco'!$B$14:$E$41,4,0)</f>
        <v>954.3922</v>
      </c>
      <c r="I1644" s="9"/>
      <c r="J1644" s="16">
        <v>0</v>
      </c>
      <c r="K1644" s="16"/>
      <c r="L1644" s="17"/>
      <c r="M1644" s="2"/>
      <c r="N1644" s="8"/>
      <c r="O1644" s="15">
        <v>2</v>
      </c>
      <c r="P1644" s="8">
        <f>(F1644*30%)+(F1644*20%)</f>
        <v>650.70532800000001</v>
      </c>
      <c r="Q1644" s="41">
        <f t="shared" si="106"/>
        <v>2906.5081840000003</v>
      </c>
    </row>
    <row r="1645" spans="1:17">
      <c r="A1645" s="1" t="s">
        <v>4760</v>
      </c>
      <c r="B1645" s="1">
        <v>30901111</v>
      </c>
      <c r="C1645" s="3" t="s">
        <v>1319</v>
      </c>
      <c r="D1645" s="4" t="s">
        <v>3710</v>
      </c>
      <c r="E1645" s="7"/>
      <c r="F1645" s="8">
        <f>VLOOKUP(D1645,'Parâmetro - Portes e Uco'!$A$8:$C$49,3,0)</f>
        <v>3156.0192300000003</v>
      </c>
      <c r="G1645" s="36">
        <v>6</v>
      </c>
      <c r="H1645" s="8">
        <f>VLOOKUP(G1645,'Parâmetro - Portes e Uco'!$B$14:$E$41,4,0)</f>
        <v>954.3922</v>
      </c>
      <c r="I1645" s="9"/>
      <c r="J1645" s="16">
        <v>0</v>
      </c>
      <c r="K1645" s="16"/>
      <c r="L1645" s="17"/>
      <c r="M1645" s="2"/>
      <c r="N1645" s="8"/>
      <c r="O1645" s="15">
        <v>2</v>
      </c>
      <c r="P1645" s="8">
        <f>(F1645*30%)+(F1645*20%)</f>
        <v>1578.0096150000002</v>
      </c>
      <c r="Q1645" s="41">
        <f t="shared" si="106"/>
        <v>5688.421045</v>
      </c>
    </row>
    <row r="1646" spans="1:17">
      <c r="A1646" s="3"/>
      <c r="B1646" s="135">
        <v>30902002</v>
      </c>
      <c r="C1646" s="263" t="s">
        <v>3850</v>
      </c>
      <c r="D1646" s="264"/>
      <c r="E1646" s="264"/>
      <c r="F1646" s="264"/>
      <c r="G1646" s="264"/>
      <c r="H1646" s="264"/>
      <c r="I1646" s="264"/>
      <c r="J1646" s="264"/>
      <c r="K1646" s="264"/>
      <c r="L1646" s="264"/>
      <c r="M1646" s="266"/>
      <c r="N1646" s="264"/>
      <c r="O1646" s="264"/>
      <c r="P1646" s="264"/>
      <c r="Q1646" s="265"/>
    </row>
    <row r="1647" spans="1:17">
      <c r="A1647" s="1" t="s">
        <v>4760</v>
      </c>
      <c r="B1647" s="1">
        <v>30902010</v>
      </c>
      <c r="C1647" s="3" t="s">
        <v>1320</v>
      </c>
      <c r="D1647" s="4" t="s">
        <v>3709</v>
      </c>
      <c r="E1647" s="7"/>
      <c r="F1647" s="8">
        <f>VLOOKUP(D1647,'Parâmetro - Portes e Uco'!$A$8:$C$49,3,0)</f>
        <v>2602.821312</v>
      </c>
      <c r="G1647" s="36">
        <v>6</v>
      </c>
      <c r="H1647" s="8">
        <f>VLOOKUP(G1647,'Parâmetro - Portes e Uco'!$B$14:$E$41,4,0)</f>
        <v>954.3922</v>
      </c>
      <c r="I1647" s="9"/>
      <c r="J1647" s="16">
        <v>0</v>
      </c>
      <c r="K1647" s="16"/>
      <c r="L1647" s="17"/>
      <c r="M1647" s="2"/>
      <c r="N1647" s="8"/>
      <c r="O1647" s="15">
        <v>2</v>
      </c>
      <c r="P1647" s="8">
        <f>(F1647*30%)+(F1647*20%)</f>
        <v>1301.410656</v>
      </c>
      <c r="Q1647" s="41">
        <f>F1647+H1647+K1647+N1647+P1647</f>
        <v>4858.6241680000003</v>
      </c>
    </row>
    <row r="1648" spans="1:17">
      <c r="A1648" s="1" t="s">
        <v>4760</v>
      </c>
      <c r="B1648" s="1">
        <v>30902029</v>
      </c>
      <c r="C1648" s="3" t="s">
        <v>1321</v>
      </c>
      <c r="D1648" s="4" t="s">
        <v>3684</v>
      </c>
      <c r="E1648" s="7"/>
      <c r="F1648" s="8">
        <f>VLOOKUP(D1648,'Parâmetro - Portes e Uco'!$A$8:$C$49,3,0)</f>
        <v>2900.6899740000003</v>
      </c>
      <c r="G1648" s="36">
        <v>8</v>
      </c>
      <c r="H1648" s="8">
        <f>VLOOKUP(G1648,'Parâmetro - Portes e Uco'!$B$14:$E$41,4,0)</f>
        <v>1791.4318000000001</v>
      </c>
      <c r="I1648" s="9"/>
      <c r="J1648" s="16">
        <v>0</v>
      </c>
      <c r="K1648" s="16"/>
      <c r="L1648" s="17"/>
      <c r="M1648" s="2"/>
      <c r="N1648" s="8"/>
      <c r="O1648" s="15">
        <v>3</v>
      </c>
      <c r="P1648" s="39">
        <f>(F1648*30%)+(F1648*20%)+(F1648*20%)</f>
        <v>2030.4829818000003</v>
      </c>
      <c r="Q1648" s="41">
        <f>F1648+H1648+K1648+N1648+P1648</f>
        <v>6722.6047558000009</v>
      </c>
    </row>
    <row r="1649" spans="1:17">
      <c r="A1649" s="1" t="s">
        <v>4760</v>
      </c>
      <c r="B1649" s="1">
        <v>30902037</v>
      </c>
      <c r="C1649" s="3" t="s">
        <v>1322</v>
      </c>
      <c r="D1649" s="4" t="s">
        <v>3706</v>
      </c>
      <c r="E1649" s="7"/>
      <c r="F1649" s="8">
        <f>VLOOKUP(D1649,'Parâmetro - Portes e Uco'!$A$8:$C$49,3,0)</f>
        <v>2145.3765060000001</v>
      </c>
      <c r="G1649" s="36">
        <v>6</v>
      </c>
      <c r="H1649" s="8">
        <f>VLOOKUP(G1649,'Parâmetro - Portes e Uco'!$B$14:$E$41,4,0)</f>
        <v>954.3922</v>
      </c>
      <c r="I1649" s="9"/>
      <c r="J1649" s="16">
        <v>0</v>
      </c>
      <c r="K1649" s="16"/>
      <c r="L1649" s="17"/>
      <c r="M1649" s="2"/>
      <c r="N1649" s="8"/>
      <c r="O1649" s="15">
        <v>2</v>
      </c>
      <c r="P1649" s="8">
        <f>(F1649*30%)+(F1649*20%)</f>
        <v>1072.688253</v>
      </c>
      <c r="Q1649" s="41">
        <f>F1649+H1649+K1649+N1649+P1649</f>
        <v>4172.4569590000001</v>
      </c>
    </row>
    <row r="1650" spans="1:17">
      <c r="A1650" s="1" t="s">
        <v>4760</v>
      </c>
      <c r="B1650" s="1">
        <v>30902045</v>
      </c>
      <c r="C1650" s="3" t="s">
        <v>1323</v>
      </c>
      <c r="D1650" s="4" t="s">
        <v>3709</v>
      </c>
      <c r="E1650" s="7"/>
      <c r="F1650" s="8">
        <f>VLOOKUP(D1650,'Parâmetro - Portes e Uco'!$A$8:$C$49,3,0)</f>
        <v>2602.821312</v>
      </c>
      <c r="G1650" s="36">
        <v>6</v>
      </c>
      <c r="H1650" s="8">
        <f>VLOOKUP(G1650,'Parâmetro - Portes e Uco'!$B$14:$E$41,4,0)</f>
        <v>954.3922</v>
      </c>
      <c r="I1650" s="9"/>
      <c r="J1650" s="16">
        <v>0</v>
      </c>
      <c r="K1650" s="16"/>
      <c r="L1650" s="17"/>
      <c r="M1650" s="2"/>
      <c r="N1650" s="8"/>
      <c r="O1650" s="15">
        <v>2</v>
      </c>
      <c r="P1650" s="8">
        <f>(F1650*30%)+(F1650*20%)</f>
        <v>1301.410656</v>
      </c>
      <c r="Q1650" s="41">
        <f>F1650+H1650+K1650+N1650+P1650</f>
        <v>4858.6241680000003</v>
      </c>
    </row>
    <row r="1651" spans="1:17">
      <c r="A1651" s="1" t="s">
        <v>4760</v>
      </c>
      <c r="B1651" s="1">
        <v>30902053</v>
      </c>
      <c r="C1651" s="3" t="s">
        <v>1324</v>
      </c>
      <c r="D1651" s="4" t="s">
        <v>3708</v>
      </c>
      <c r="E1651" s="7"/>
      <c r="F1651" s="8">
        <f>VLOOKUP(D1651,'Parâmetro - Portes e Uco'!$A$8:$C$49,3,0)</f>
        <v>2353.4139720000003</v>
      </c>
      <c r="G1651" s="36">
        <v>7</v>
      </c>
      <c r="H1651" s="8">
        <f>VLOOKUP(G1651,'Parâmetro - Portes e Uco'!$B$14:$E$41,4,0)</f>
        <v>1357.8812</v>
      </c>
      <c r="I1651" s="9"/>
      <c r="J1651" s="16">
        <v>0</v>
      </c>
      <c r="K1651" s="16"/>
      <c r="L1651" s="17"/>
      <c r="M1651" s="2"/>
      <c r="N1651" s="8"/>
      <c r="O1651" s="15">
        <v>3</v>
      </c>
      <c r="P1651" s="39">
        <f>(F1651*30%)+(F1651*20%)+(F1651*20%)</f>
        <v>1647.3897804000003</v>
      </c>
      <c r="Q1651" s="41">
        <f>F1651+H1651+K1651+N1651+P1651</f>
        <v>5358.6849524000008</v>
      </c>
    </row>
    <row r="1652" spans="1:17">
      <c r="A1652" s="3"/>
      <c r="B1652" s="135">
        <v>30903009</v>
      </c>
      <c r="C1652" s="263" t="s">
        <v>3851</v>
      </c>
      <c r="D1652" s="264"/>
      <c r="E1652" s="264"/>
      <c r="F1652" s="264"/>
      <c r="G1652" s="264"/>
      <c r="H1652" s="264"/>
      <c r="I1652" s="264"/>
      <c r="J1652" s="264"/>
      <c r="K1652" s="264"/>
      <c r="L1652" s="264"/>
      <c r="M1652" s="266"/>
      <c r="N1652" s="264"/>
      <c r="O1652" s="264"/>
      <c r="P1652" s="264"/>
      <c r="Q1652" s="265"/>
    </row>
    <row r="1653" spans="1:17">
      <c r="A1653" s="1" t="s">
        <v>4760</v>
      </c>
      <c r="B1653" s="1">
        <v>30903017</v>
      </c>
      <c r="C1653" s="3" t="s">
        <v>1325</v>
      </c>
      <c r="D1653" s="4" t="s">
        <v>3709</v>
      </c>
      <c r="E1653" s="7"/>
      <c r="F1653" s="8">
        <f>VLOOKUP(D1653,'Parâmetro - Portes e Uco'!$A$8:$C$49,3,0)</f>
        <v>2602.821312</v>
      </c>
      <c r="G1653" s="36">
        <v>6</v>
      </c>
      <c r="H1653" s="8">
        <f>VLOOKUP(G1653,'Parâmetro - Portes e Uco'!$B$14:$E$41,4,0)</f>
        <v>954.3922</v>
      </c>
      <c r="I1653" s="9"/>
      <c r="J1653" s="16">
        <v>0</v>
      </c>
      <c r="K1653" s="16"/>
      <c r="L1653" s="17"/>
      <c r="M1653" s="2"/>
      <c r="N1653" s="8"/>
      <c r="O1653" s="15">
        <v>2</v>
      </c>
      <c r="P1653" s="8">
        <f>(F1653*30%)+(F1653*20%)</f>
        <v>1301.410656</v>
      </c>
      <c r="Q1653" s="41">
        <f>F1653+H1653+K1653+N1653+P1653</f>
        <v>4858.6241680000003</v>
      </c>
    </row>
    <row r="1654" spans="1:17">
      <c r="A1654" s="1" t="s">
        <v>4760</v>
      </c>
      <c r="B1654" s="1">
        <v>30903025</v>
      </c>
      <c r="C1654" s="3" t="s">
        <v>1326</v>
      </c>
      <c r="D1654" s="4" t="s">
        <v>3709</v>
      </c>
      <c r="E1654" s="7"/>
      <c r="F1654" s="8">
        <f>VLOOKUP(D1654,'Parâmetro - Portes e Uco'!$A$8:$C$49,3,0)</f>
        <v>2602.821312</v>
      </c>
      <c r="G1654" s="36">
        <v>7</v>
      </c>
      <c r="H1654" s="8">
        <f>VLOOKUP(G1654,'Parâmetro - Portes e Uco'!$B$14:$E$41,4,0)</f>
        <v>1357.8812</v>
      </c>
      <c r="I1654" s="9"/>
      <c r="J1654" s="16">
        <v>0</v>
      </c>
      <c r="K1654" s="16"/>
      <c r="L1654" s="17"/>
      <c r="M1654" s="2"/>
      <c r="N1654" s="8"/>
      <c r="O1654" s="15">
        <v>3</v>
      </c>
      <c r="P1654" s="39">
        <f>(F1654*30%)+(F1654*20%)+(F1654*20%)</f>
        <v>1821.9749184000002</v>
      </c>
      <c r="Q1654" s="41">
        <f>F1654+H1654+K1654+N1654+P1654</f>
        <v>5782.6774304</v>
      </c>
    </row>
    <row r="1655" spans="1:17">
      <c r="A1655" s="1" t="s">
        <v>4760</v>
      </c>
      <c r="B1655" s="1">
        <v>30903033</v>
      </c>
      <c r="C1655" s="3" t="s">
        <v>1327</v>
      </c>
      <c r="D1655" s="4" t="s">
        <v>3684</v>
      </c>
      <c r="E1655" s="7"/>
      <c r="F1655" s="8">
        <f>VLOOKUP(D1655,'Parâmetro - Portes e Uco'!$A$8:$C$49,3,0)</f>
        <v>2900.6899740000003</v>
      </c>
      <c r="G1655" s="36">
        <v>8</v>
      </c>
      <c r="H1655" s="8">
        <f>VLOOKUP(G1655,'Parâmetro - Portes e Uco'!$B$14:$E$41,4,0)</f>
        <v>1791.4318000000001</v>
      </c>
      <c r="I1655" s="9"/>
      <c r="J1655" s="16">
        <v>0</v>
      </c>
      <c r="K1655" s="16"/>
      <c r="L1655" s="17"/>
      <c r="M1655" s="2"/>
      <c r="N1655" s="8"/>
      <c r="O1655" s="15">
        <v>3</v>
      </c>
      <c r="P1655" s="39">
        <f>(F1655*30%)+(F1655*20%)+(F1655*20%)</f>
        <v>2030.4829818000003</v>
      </c>
      <c r="Q1655" s="41">
        <f>F1655+H1655+K1655+N1655+P1655</f>
        <v>6722.6047558000009</v>
      </c>
    </row>
    <row r="1656" spans="1:17">
      <c r="A1656" s="1" t="s">
        <v>4760</v>
      </c>
      <c r="B1656" s="1">
        <v>30903041</v>
      </c>
      <c r="C1656" s="3" t="s">
        <v>1328</v>
      </c>
      <c r="D1656" s="4" t="s">
        <v>3709</v>
      </c>
      <c r="E1656" s="7"/>
      <c r="F1656" s="8">
        <f>VLOOKUP(D1656,'Parâmetro - Portes e Uco'!$A$8:$C$49,3,0)</f>
        <v>2602.821312</v>
      </c>
      <c r="G1656" s="36">
        <v>7</v>
      </c>
      <c r="H1656" s="8">
        <f>VLOOKUP(G1656,'Parâmetro - Portes e Uco'!$B$14:$E$41,4,0)</f>
        <v>1357.8812</v>
      </c>
      <c r="I1656" s="9"/>
      <c r="J1656" s="16">
        <v>0</v>
      </c>
      <c r="K1656" s="16"/>
      <c r="L1656" s="17"/>
      <c r="M1656" s="2"/>
      <c r="N1656" s="8"/>
      <c r="O1656" s="15">
        <v>3</v>
      </c>
      <c r="P1656" s="39">
        <f>(F1656*30%)+(F1656*20%)+(F1656*20%)</f>
        <v>1821.9749184000002</v>
      </c>
      <c r="Q1656" s="41">
        <f>F1656+H1656+K1656+N1656+P1656</f>
        <v>5782.6774304</v>
      </c>
    </row>
    <row r="1657" spans="1:17">
      <c r="A1657" s="3"/>
      <c r="B1657" s="135">
        <v>30904005</v>
      </c>
      <c r="C1657" s="263" t="s">
        <v>3852</v>
      </c>
      <c r="D1657" s="264"/>
      <c r="E1657" s="264"/>
      <c r="F1657" s="264"/>
      <c r="G1657" s="264"/>
      <c r="H1657" s="264"/>
      <c r="I1657" s="264"/>
      <c r="J1657" s="264"/>
      <c r="K1657" s="264"/>
      <c r="L1657" s="264"/>
      <c r="M1657" s="266"/>
      <c r="N1657" s="264"/>
      <c r="O1657" s="264"/>
      <c r="P1657" s="264"/>
      <c r="Q1657" s="265"/>
    </row>
    <row r="1658" spans="1:17" ht="22.5">
      <c r="A1658" s="1" t="s">
        <v>4760</v>
      </c>
      <c r="B1658" s="1">
        <v>30904013</v>
      </c>
      <c r="C1658" s="3" t="s">
        <v>1329</v>
      </c>
      <c r="D1658" s="4" t="s">
        <v>3681</v>
      </c>
      <c r="E1658" s="7"/>
      <c r="F1658" s="8">
        <f>VLOOKUP(D1658,'Parâmetro - Portes e Uco'!$A$8:$C$49,3,0)</f>
        <v>83.927844000000007</v>
      </c>
      <c r="G1658" s="36"/>
      <c r="H1658" s="15"/>
      <c r="I1658" s="9"/>
      <c r="J1658" s="16">
        <v>0</v>
      </c>
      <c r="K1658" s="16"/>
      <c r="L1658" s="17"/>
      <c r="M1658" s="2"/>
      <c r="N1658" s="8"/>
      <c r="O1658" s="15">
        <v>0</v>
      </c>
      <c r="P1658" s="15"/>
      <c r="Q1658" s="41">
        <f t="shared" ref="Q1658:Q1668" si="107">F1658+H1658+K1658+N1658+P1658</f>
        <v>83.927844000000007</v>
      </c>
    </row>
    <row r="1659" spans="1:17">
      <c r="A1659" s="1" t="s">
        <v>4760</v>
      </c>
      <c r="B1659" s="1">
        <v>30904021</v>
      </c>
      <c r="C1659" s="3" t="s">
        <v>1330</v>
      </c>
      <c r="D1659" s="4" t="s">
        <v>3707</v>
      </c>
      <c r="E1659" s="7"/>
      <c r="F1659" s="8">
        <f>VLOOKUP(D1659,'Parâmetro - Portes e Uco'!$A$8:$C$49,3,0)</f>
        <v>1479.8942339999999</v>
      </c>
      <c r="G1659" s="36">
        <v>5</v>
      </c>
      <c r="H1659" s="8">
        <f>VLOOKUP(G1659,'Parâmetro - Portes e Uco'!$B$14:$E$41,4,0)</f>
        <v>683.93320000000006</v>
      </c>
      <c r="I1659" s="9"/>
      <c r="J1659" s="16">
        <v>0</v>
      </c>
      <c r="K1659" s="16"/>
      <c r="L1659" s="17"/>
      <c r="M1659" s="2"/>
      <c r="N1659" s="8"/>
      <c r="O1659" s="15">
        <v>2</v>
      </c>
      <c r="P1659" s="8">
        <f>(F1659*30%)+(F1659*20%)</f>
        <v>739.94711699999993</v>
      </c>
      <c r="Q1659" s="41">
        <f t="shared" si="107"/>
        <v>2903.7745509999995</v>
      </c>
    </row>
    <row r="1660" spans="1:17">
      <c r="A1660" s="1" t="s">
        <v>4760</v>
      </c>
      <c r="B1660" s="1">
        <v>30904064</v>
      </c>
      <c r="C1660" s="3" t="s">
        <v>1331</v>
      </c>
      <c r="D1660" s="4" t="s">
        <v>3707</v>
      </c>
      <c r="E1660" s="7"/>
      <c r="F1660" s="8">
        <f>VLOOKUP(D1660,'Parâmetro - Portes e Uco'!$A$8:$C$49,3,0)</f>
        <v>1479.8942339999999</v>
      </c>
      <c r="G1660" s="36">
        <v>3</v>
      </c>
      <c r="H1660" s="8">
        <f>VLOOKUP(G1660,'Parâmetro - Portes e Uco'!$B$14:$E$41,4,0)</f>
        <v>299.05779999999999</v>
      </c>
      <c r="I1660" s="9"/>
      <c r="J1660" s="16">
        <v>0</v>
      </c>
      <c r="K1660" s="16"/>
      <c r="L1660" s="17"/>
      <c r="M1660" s="2"/>
      <c r="N1660" s="8"/>
      <c r="O1660" s="15">
        <v>1</v>
      </c>
      <c r="P1660" s="8">
        <f>F1660*30%</f>
        <v>443.96827019999995</v>
      </c>
      <c r="Q1660" s="41">
        <f t="shared" si="107"/>
        <v>2222.9203041999999</v>
      </c>
    </row>
    <row r="1661" spans="1:17">
      <c r="A1661" s="1" t="s">
        <v>4760</v>
      </c>
      <c r="B1661" s="1">
        <v>30904080</v>
      </c>
      <c r="C1661" s="3" t="s">
        <v>1335</v>
      </c>
      <c r="D1661" s="4" t="s">
        <v>3689</v>
      </c>
      <c r="E1661" s="7"/>
      <c r="F1661" s="8">
        <f>VLOOKUP(D1661,'Parâmetro - Portes e Uco'!$A$8:$C$49,3,0)</f>
        <v>332.147088</v>
      </c>
      <c r="G1661" s="36">
        <v>3</v>
      </c>
      <c r="H1661" s="8">
        <f>VLOOKUP(G1661,'Parâmetro - Portes e Uco'!$B$14:$E$41,4,0)</f>
        <v>299.05779999999999</v>
      </c>
      <c r="I1661" s="9"/>
      <c r="J1661" s="16">
        <v>0</v>
      </c>
      <c r="K1661" s="16"/>
      <c r="L1661" s="17"/>
      <c r="M1661" s="2"/>
      <c r="N1661" s="8"/>
      <c r="O1661" s="15">
        <v>1</v>
      </c>
      <c r="P1661" s="8">
        <f>F1661*30%</f>
        <v>99.64412639999999</v>
      </c>
      <c r="Q1661" s="41">
        <f t="shared" si="107"/>
        <v>730.84901439999999</v>
      </c>
    </row>
    <row r="1662" spans="1:17">
      <c r="A1662" s="1" t="s">
        <v>4760</v>
      </c>
      <c r="B1662" s="1">
        <v>30904099</v>
      </c>
      <c r="C1662" s="3" t="s">
        <v>1334</v>
      </c>
      <c r="D1662" s="4" t="s">
        <v>3693</v>
      </c>
      <c r="E1662" s="7"/>
      <c r="F1662" s="8">
        <f>VLOOKUP(D1662,'Parâmetro - Portes e Uco'!$A$8:$C$49,3,0)</f>
        <v>304.950828</v>
      </c>
      <c r="G1662" s="36">
        <v>3</v>
      </c>
      <c r="H1662" s="8">
        <f>VLOOKUP(G1662,'Parâmetro - Portes e Uco'!$B$14:$E$41,4,0)</f>
        <v>299.05779999999999</v>
      </c>
      <c r="I1662" s="9"/>
      <c r="J1662" s="16">
        <v>0</v>
      </c>
      <c r="K1662" s="16"/>
      <c r="L1662" s="17"/>
      <c r="M1662" s="2"/>
      <c r="N1662" s="8"/>
      <c r="O1662" s="15">
        <v>0</v>
      </c>
      <c r="P1662" s="15"/>
      <c r="Q1662" s="41">
        <f t="shared" si="107"/>
        <v>604.00862800000004</v>
      </c>
    </row>
    <row r="1663" spans="1:17" ht="22.5">
      <c r="A1663" s="1" t="s">
        <v>4760</v>
      </c>
      <c r="B1663" s="1">
        <v>30904102</v>
      </c>
      <c r="C1663" s="3" t="s">
        <v>1336</v>
      </c>
      <c r="D1663" s="4" t="s">
        <v>3687</v>
      </c>
      <c r="E1663" s="7"/>
      <c r="F1663" s="8">
        <f>VLOOKUP(D1663,'Parâmetro - Portes e Uco'!$A$8:$C$49,3,0)</f>
        <v>678.47707200000002</v>
      </c>
      <c r="G1663" s="36">
        <v>3</v>
      </c>
      <c r="H1663" s="8">
        <f>VLOOKUP(G1663,'Parâmetro - Portes e Uco'!$B$14:$E$41,4,0)</f>
        <v>299.05779999999999</v>
      </c>
      <c r="I1663" s="9"/>
      <c r="J1663" s="16">
        <v>0</v>
      </c>
      <c r="K1663" s="16"/>
      <c r="L1663" s="17"/>
      <c r="M1663" s="2"/>
      <c r="N1663" s="8"/>
      <c r="O1663" s="15">
        <v>1</v>
      </c>
      <c r="P1663" s="8">
        <f>F1663*30%</f>
        <v>203.54312160000001</v>
      </c>
      <c r="Q1663" s="41">
        <f t="shared" si="107"/>
        <v>1181.0779935999999</v>
      </c>
    </row>
    <row r="1664" spans="1:17" ht="22.5">
      <c r="A1664" s="1" t="s">
        <v>4760</v>
      </c>
      <c r="B1664" s="1">
        <v>30904110</v>
      </c>
      <c r="C1664" s="3" t="s">
        <v>1338</v>
      </c>
      <c r="D1664" s="4" t="s">
        <v>3695</v>
      </c>
      <c r="E1664" s="7"/>
      <c r="F1664" s="8">
        <f>VLOOKUP(D1664,'Parâmetro - Portes e Uco'!$A$8:$C$49,3,0)</f>
        <v>609.92950200000007</v>
      </c>
      <c r="G1664" s="36">
        <v>3</v>
      </c>
      <c r="H1664" s="8">
        <f>VLOOKUP(G1664,'Parâmetro - Portes e Uco'!$B$14:$E$41,4,0)</f>
        <v>299.05779999999999</v>
      </c>
      <c r="I1664" s="9"/>
      <c r="J1664" s="16">
        <v>0</v>
      </c>
      <c r="K1664" s="16"/>
      <c r="L1664" s="17"/>
      <c r="M1664" s="2"/>
      <c r="N1664" s="8"/>
      <c r="O1664" s="15">
        <v>1</v>
      </c>
      <c r="P1664" s="8">
        <f>F1664*30%</f>
        <v>182.97885060000002</v>
      </c>
      <c r="Q1664" s="41">
        <f t="shared" si="107"/>
        <v>1091.9661526</v>
      </c>
    </row>
    <row r="1665" spans="1:17">
      <c r="A1665" s="1" t="s">
        <v>4760</v>
      </c>
      <c r="B1665" s="1">
        <v>30904129</v>
      </c>
      <c r="C1665" s="3" t="s">
        <v>1339</v>
      </c>
      <c r="D1665" s="4" t="s">
        <v>3689</v>
      </c>
      <c r="E1665" s="7"/>
      <c r="F1665" s="8">
        <f>VLOOKUP(D1665,'Parâmetro - Portes e Uco'!$A$8:$C$49,3,0)</f>
        <v>332.147088</v>
      </c>
      <c r="G1665" s="36">
        <v>3</v>
      </c>
      <c r="H1665" s="8">
        <f>VLOOKUP(G1665,'Parâmetro - Portes e Uco'!$B$14:$E$41,4,0)</f>
        <v>299.05779999999999</v>
      </c>
      <c r="I1665" s="9"/>
      <c r="J1665" s="16">
        <v>0</v>
      </c>
      <c r="K1665" s="16"/>
      <c r="L1665" s="17"/>
      <c r="M1665" s="2"/>
      <c r="N1665" s="8"/>
      <c r="O1665" s="15">
        <v>1</v>
      </c>
      <c r="P1665" s="8">
        <f>F1665*30%</f>
        <v>99.64412639999999</v>
      </c>
      <c r="Q1665" s="41">
        <f t="shared" si="107"/>
        <v>730.84901439999999</v>
      </c>
    </row>
    <row r="1666" spans="1:17" ht="22.5">
      <c r="A1666" s="1" t="s">
        <v>4760</v>
      </c>
      <c r="B1666" s="1">
        <v>30904137</v>
      </c>
      <c r="C1666" s="3" t="s">
        <v>1333</v>
      </c>
      <c r="D1666" s="4" t="s">
        <v>3687</v>
      </c>
      <c r="E1666" s="7"/>
      <c r="F1666" s="8">
        <f>VLOOKUP(D1666,'Parâmetro - Portes e Uco'!$A$8:$C$49,3,0)</f>
        <v>678.47707200000002</v>
      </c>
      <c r="G1666" s="36">
        <v>3</v>
      </c>
      <c r="H1666" s="8">
        <f>VLOOKUP(G1666,'Parâmetro - Portes e Uco'!$B$14:$E$41,4,0)</f>
        <v>299.05779999999999</v>
      </c>
      <c r="I1666" s="9"/>
      <c r="J1666" s="16">
        <v>0</v>
      </c>
      <c r="K1666" s="16"/>
      <c r="L1666" s="17"/>
      <c r="M1666" s="2"/>
      <c r="N1666" s="8"/>
      <c r="O1666" s="15">
        <v>1</v>
      </c>
      <c r="P1666" s="8">
        <f>F1666*30%</f>
        <v>203.54312160000001</v>
      </c>
      <c r="Q1666" s="41">
        <f t="shared" si="107"/>
        <v>1181.0779935999999</v>
      </c>
    </row>
    <row r="1667" spans="1:17" ht="22.5">
      <c r="A1667" s="1" t="s">
        <v>4760</v>
      </c>
      <c r="B1667" s="1">
        <v>30904145</v>
      </c>
      <c r="C1667" s="3" t="s">
        <v>1332</v>
      </c>
      <c r="D1667" s="4" t="s">
        <v>3696</v>
      </c>
      <c r="E1667" s="7"/>
      <c r="F1667" s="8">
        <f>VLOOKUP(D1667,'Parâmetro - Portes e Uco'!$A$8:$C$49,3,0)</f>
        <v>1010.6334419999999</v>
      </c>
      <c r="G1667" s="36">
        <v>3</v>
      </c>
      <c r="H1667" s="8">
        <f>VLOOKUP(G1667,'Parâmetro - Portes e Uco'!$B$14:$E$41,4,0)</f>
        <v>299.05779999999999</v>
      </c>
      <c r="I1667" s="9"/>
      <c r="J1667" s="16">
        <v>0</v>
      </c>
      <c r="K1667" s="16"/>
      <c r="L1667" s="17"/>
      <c r="M1667" s="2"/>
      <c r="N1667" s="8"/>
      <c r="O1667" s="15">
        <v>1</v>
      </c>
      <c r="P1667" s="8">
        <f>F1667*30%</f>
        <v>303.19003259999999</v>
      </c>
      <c r="Q1667" s="41">
        <f t="shared" si="107"/>
        <v>1612.8812745999999</v>
      </c>
    </row>
    <row r="1668" spans="1:17" ht="33.75">
      <c r="A1668" s="1" t="s">
        <v>4760</v>
      </c>
      <c r="B1668" s="1">
        <v>30904153</v>
      </c>
      <c r="C1668" s="3" t="s">
        <v>1337</v>
      </c>
      <c r="D1668" s="4" t="s">
        <v>3698</v>
      </c>
      <c r="E1668" s="7"/>
      <c r="F1668" s="8">
        <f>VLOOKUP(D1668,'Parâmetro - Portes e Uco'!$A$8:$C$49,3,0)</f>
        <v>1186.7593919999999</v>
      </c>
      <c r="G1668" s="36">
        <v>5</v>
      </c>
      <c r="H1668" s="8">
        <f>VLOOKUP(G1668,'Parâmetro - Portes e Uco'!$B$14:$E$41,4,0)</f>
        <v>683.93320000000006</v>
      </c>
      <c r="I1668" s="9"/>
      <c r="J1668" s="16">
        <v>0</v>
      </c>
      <c r="K1668" s="16"/>
      <c r="L1668" s="17"/>
      <c r="M1668" s="2"/>
      <c r="N1668" s="8"/>
      <c r="O1668" s="15">
        <v>2</v>
      </c>
      <c r="P1668" s="8">
        <f>(F1668*30%)+(F1668*20%)</f>
        <v>593.37969599999997</v>
      </c>
      <c r="Q1668" s="41">
        <f t="shared" si="107"/>
        <v>2464.0722879999998</v>
      </c>
    </row>
    <row r="1669" spans="1:17" ht="22.5">
      <c r="A1669" s="1" t="s">
        <v>4760</v>
      </c>
      <c r="B1669" s="1">
        <v>30904161</v>
      </c>
      <c r="C1669" s="3" t="s">
        <v>4795</v>
      </c>
      <c r="D1669" s="144" t="s">
        <v>3684</v>
      </c>
      <c r="E1669" s="7"/>
      <c r="F1669" s="8">
        <f>VLOOKUP(D1669,'Parâmetro - Portes e Uco'!$A$8:$C$49,3,0)</f>
        <v>2900.6899740000003</v>
      </c>
      <c r="G1669" s="36">
        <v>6</v>
      </c>
      <c r="H1669" s="8">
        <f>VLOOKUP(G1669,'Parâmetro - Portes e Uco'!$B$14:$E$41,4,0)</f>
        <v>954.3922</v>
      </c>
      <c r="I1669" s="9"/>
      <c r="J1669" s="16">
        <v>0</v>
      </c>
      <c r="K1669" s="16"/>
      <c r="L1669" s="17"/>
      <c r="M1669" s="2"/>
      <c r="N1669" s="8"/>
      <c r="O1669" s="15">
        <v>2</v>
      </c>
      <c r="P1669" s="8">
        <f>(F1669*30%)+(F1669*20%)</f>
        <v>1450.3449870000002</v>
      </c>
      <c r="Q1669" s="41">
        <f t="shared" ref="Q1669" si="108">F1669+H1669+K1669+N1669+P1669</f>
        <v>5305.4271610000005</v>
      </c>
    </row>
    <row r="1670" spans="1:17" ht="22.5">
      <c r="A1670" s="1" t="s">
        <v>4760</v>
      </c>
      <c r="B1670" s="1">
        <v>30904170</v>
      </c>
      <c r="C1670" s="3" t="s">
        <v>4797</v>
      </c>
      <c r="D1670" s="144" t="s">
        <v>3689</v>
      </c>
      <c r="E1670" s="7"/>
      <c r="F1670" s="8">
        <f>VLOOKUP(D1670,'Parâmetro - Portes e Uco'!$A$8:$C$49,3,0)</f>
        <v>332.147088</v>
      </c>
      <c r="G1670" s="36">
        <v>3</v>
      </c>
      <c r="H1670" s="8">
        <f>VLOOKUP(G1670,'Parâmetro - Portes e Uco'!$B$14:$E$41,4,0)</f>
        <v>299.05779999999999</v>
      </c>
      <c r="I1670" s="9"/>
      <c r="J1670" s="16">
        <v>0</v>
      </c>
      <c r="K1670" s="16"/>
      <c r="L1670" s="17"/>
      <c r="M1670" s="2"/>
      <c r="N1670" s="8"/>
      <c r="O1670" s="15">
        <v>1</v>
      </c>
      <c r="P1670" s="8">
        <f>(F1670*30%)</f>
        <v>99.64412639999999</v>
      </c>
      <c r="Q1670" s="41">
        <f t="shared" ref="Q1670" si="109">F1670+H1670+K1670+N1670+P1670</f>
        <v>730.84901439999999</v>
      </c>
    </row>
    <row r="1671" spans="1:17">
      <c r="A1671" s="3"/>
      <c r="B1671" s="135">
        <v>30905001</v>
      </c>
      <c r="C1671" s="263" t="s">
        <v>3853</v>
      </c>
      <c r="D1671" s="264"/>
      <c r="E1671" s="264"/>
      <c r="F1671" s="264"/>
      <c r="G1671" s="264"/>
      <c r="H1671" s="264"/>
      <c r="I1671" s="264"/>
      <c r="J1671" s="264"/>
      <c r="K1671" s="264"/>
      <c r="L1671" s="264"/>
      <c r="M1671" s="266"/>
      <c r="N1671" s="264"/>
      <c r="O1671" s="264"/>
      <c r="P1671" s="264"/>
      <c r="Q1671" s="265"/>
    </row>
    <row r="1672" spans="1:17">
      <c r="A1672" s="1" t="s">
        <v>4760</v>
      </c>
      <c r="B1672" s="1">
        <v>30905010</v>
      </c>
      <c r="C1672" s="3" t="s">
        <v>1340</v>
      </c>
      <c r="D1672" s="4" t="s">
        <v>3694</v>
      </c>
      <c r="E1672" s="7"/>
      <c r="F1672" s="8">
        <f>VLOOKUP(D1672,'Parâmetro - Portes e Uco'!$A$8:$C$49,3,0)</f>
        <v>265.94786399999998</v>
      </c>
      <c r="G1672" s="36">
        <v>4</v>
      </c>
      <c r="H1672" s="8">
        <f>VLOOKUP(G1672,'Parâmetro - Portes e Uco'!$B$14:$E$41,4,0)</f>
        <v>442.14720000000005</v>
      </c>
      <c r="I1672" s="9"/>
      <c r="J1672" s="16">
        <v>0</v>
      </c>
      <c r="K1672" s="16"/>
      <c r="L1672" s="17"/>
      <c r="M1672" s="2"/>
      <c r="N1672" s="8"/>
      <c r="O1672" s="15">
        <v>1</v>
      </c>
      <c r="P1672" s="8">
        <f>F1672*30%</f>
        <v>79.784359199999997</v>
      </c>
      <c r="Q1672" s="41">
        <f t="shared" ref="Q1672:Q1677" si="110">F1672+H1672+K1672+N1672+P1672</f>
        <v>787.87942320000013</v>
      </c>
    </row>
    <row r="1673" spans="1:17">
      <c r="A1673" s="1" t="s">
        <v>4760</v>
      </c>
      <c r="B1673" s="1">
        <v>30905028</v>
      </c>
      <c r="C1673" s="3" t="s">
        <v>1341</v>
      </c>
      <c r="D1673" s="4" t="s">
        <v>3697</v>
      </c>
      <c r="E1673" s="7"/>
      <c r="F1673" s="8">
        <f>VLOOKUP(D1673,'Parâmetro - Portes e Uco'!$A$8:$C$49,3,0)</f>
        <v>932.61823200000003</v>
      </c>
      <c r="G1673" s="36">
        <v>5</v>
      </c>
      <c r="H1673" s="8">
        <f>VLOOKUP(G1673,'Parâmetro - Portes e Uco'!$B$14:$E$41,4,0)</f>
        <v>683.93320000000006</v>
      </c>
      <c r="I1673" s="9"/>
      <c r="J1673" s="16">
        <v>0</v>
      </c>
      <c r="K1673" s="16"/>
      <c r="L1673" s="17"/>
      <c r="M1673" s="2"/>
      <c r="N1673" s="8"/>
      <c r="O1673" s="15">
        <v>2</v>
      </c>
      <c r="P1673" s="8">
        <f>(F1673*30%)+(F1673*20%)</f>
        <v>466.30911600000002</v>
      </c>
      <c r="Q1673" s="41">
        <f t="shared" si="110"/>
        <v>2082.8605480000001</v>
      </c>
    </row>
    <row r="1674" spans="1:17" ht="22.5">
      <c r="A1674" s="1" t="s">
        <v>4760</v>
      </c>
      <c r="B1674" s="1">
        <v>30905036</v>
      </c>
      <c r="C1674" s="3" t="s">
        <v>1343</v>
      </c>
      <c r="D1674" s="4" t="s">
        <v>3695</v>
      </c>
      <c r="E1674" s="7"/>
      <c r="F1674" s="8">
        <f>VLOOKUP(D1674,'Parâmetro - Portes e Uco'!$A$8:$C$49,3,0)</f>
        <v>609.92950200000007</v>
      </c>
      <c r="G1674" s="36">
        <v>6</v>
      </c>
      <c r="H1674" s="8">
        <f>VLOOKUP(G1674,'Parâmetro - Portes e Uco'!$B$14:$E$41,4,0)</f>
        <v>954.3922</v>
      </c>
      <c r="I1674" s="9"/>
      <c r="J1674" s="16">
        <v>0</v>
      </c>
      <c r="K1674" s="16"/>
      <c r="L1674" s="17"/>
      <c r="M1674" s="2"/>
      <c r="N1674" s="8"/>
      <c r="O1674" s="15">
        <v>2</v>
      </c>
      <c r="P1674" s="8">
        <f>(F1674*30%)+(F1674*20%)</f>
        <v>304.96475100000004</v>
      </c>
      <c r="Q1674" s="41">
        <f t="shared" si="110"/>
        <v>1869.2864530000002</v>
      </c>
    </row>
    <row r="1675" spans="1:17" ht="22.5">
      <c r="A1675" s="1" t="s">
        <v>4760</v>
      </c>
      <c r="B1675" s="1">
        <v>30905044</v>
      </c>
      <c r="C1675" s="3" t="s">
        <v>1344</v>
      </c>
      <c r="D1675" s="4" t="s">
        <v>3695</v>
      </c>
      <c r="E1675" s="7"/>
      <c r="F1675" s="8">
        <f>VLOOKUP(D1675,'Parâmetro - Portes e Uco'!$A$8:$C$49,3,0)</f>
        <v>609.92950200000007</v>
      </c>
      <c r="G1675" s="36">
        <v>7</v>
      </c>
      <c r="H1675" s="8">
        <f>VLOOKUP(G1675,'Parâmetro - Portes e Uco'!$B$14:$E$41,4,0)</f>
        <v>1357.8812</v>
      </c>
      <c r="I1675" s="9"/>
      <c r="J1675" s="16">
        <v>0</v>
      </c>
      <c r="K1675" s="16"/>
      <c r="L1675" s="17"/>
      <c r="M1675" s="2"/>
      <c r="N1675" s="8"/>
      <c r="O1675" s="15">
        <v>2</v>
      </c>
      <c r="P1675" s="8">
        <f>(F1675*30%)+(F1675*20%)</f>
        <v>304.96475100000004</v>
      </c>
      <c r="Q1675" s="41">
        <f t="shared" si="110"/>
        <v>2272.7754530000002</v>
      </c>
    </row>
    <row r="1676" spans="1:17">
      <c r="A1676" s="1" t="s">
        <v>4760</v>
      </c>
      <c r="B1676" s="1">
        <v>30905052</v>
      </c>
      <c r="C1676" s="3" t="s">
        <v>1342</v>
      </c>
      <c r="D1676" s="4" t="s">
        <v>3698</v>
      </c>
      <c r="E1676" s="7"/>
      <c r="F1676" s="8">
        <f>VLOOKUP(D1676,'Parâmetro - Portes e Uco'!$A$8:$C$49,3,0)</f>
        <v>1186.7593919999999</v>
      </c>
      <c r="G1676" s="36">
        <v>6</v>
      </c>
      <c r="H1676" s="8">
        <f>VLOOKUP(G1676,'Parâmetro - Portes e Uco'!$B$14:$E$41,4,0)</f>
        <v>954.3922</v>
      </c>
      <c r="I1676" s="9"/>
      <c r="J1676" s="16">
        <v>0</v>
      </c>
      <c r="K1676" s="16"/>
      <c r="L1676" s="17"/>
      <c r="M1676" s="2"/>
      <c r="N1676" s="8"/>
      <c r="O1676" s="15">
        <v>2</v>
      </c>
      <c r="P1676" s="8">
        <f>(F1676*30%)+(F1676*20%)</f>
        <v>593.37969599999997</v>
      </c>
      <c r="Q1676" s="41">
        <f t="shared" si="110"/>
        <v>2734.5312880000001</v>
      </c>
    </row>
    <row r="1677" spans="1:17">
      <c r="A1677" s="1" t="s">
        <v>4760</v>
      </c>
      <c r="B1677" s="1">
        <v>30905060</v>
      </c>
      <c r="C1677" s="3" t="s">
        <v>1345</v>
      </c>
      <c r="D1677" s="4" t="s">
        <v>3695</v>
      </c>
      <c r="E1677" s="7"/>
      <c r="F1677" s="8">
        <f>VLOOKUP(D1677,'Parâmetro - Portes e Uco'!$A$8:$C$49,3,0)</f>
        <v>609.92950200000007</v>
      </c>
      <c r="G1677" s="36"/>
      <c r="H1677" s="15"/>
      <c r="I1677" s="9"/>
      <c r="J1677" s="16">
        <v>0</v>
      </c>
      <c r="K1677" s="16"/>
      <c r="L1677" s="17"/>
      <c r="M1677" s="2"/>
      <c r="N1677" s="8"/>
      <c r="O1677" s="15">
        <v>0</v>
      </c>
      <c r="P1677" s="15"/>
      <c r="Q1677" s="41">
        <f t="shared" si="110"/>
        <v>609.92950200000007</v>
      </c>
    </row>
    <row r="1678" spans="1:17">
      <c r="A1678" s="3"/>
      <c r="B1678" s="135">
        <v>30906008</v>
      </c>
      <c r="C1678" s="263" t="s">
        <v>3854</v>
      </c>
      <c r="D1678" s="264"/>
      <c r="E1678" s="264"/>
      <c r="F1678" s="264"/>
      <c r="G1678" s="264"/>
      <c r="H1678" s="264"/>
      <c r="I1678" s="264"/>
      <c r="J1678" s="264"/>
      <c r="K1678" s="264"/>
      <c r="L1678" s="264"/>
      <c r="M1678" s="266"/>
      <c r="N1678" s="264"/>
      <c r="O1678" s="264"/>
      <c r="P1678" s="264"/>
      <c r="Q1678" s="265"/>
    </row>
    <row r="1679" spans="1:17">
      <c r="A1679" s="1" t="s">
        <v>4760</v>
      </c>
      <c r="B1679" s="1">
        <v>30906016</v>
      </c>
      <c r="C1679" s="3" t="s">
        <v>1346</v>
      </c>
      <c r="D1679" s="4" t="s">
        <v>3704</v>
      </c>
      <c r="E1679" s="7"/>
      <c r="F1679" s="8">
        <f>VLOOKUP(D1679,'Parâmetro - Portes e Uco'!$A$8:$C$49,3,0)</f>
        <v>1301.410656</v>
      </c>
      <c r="G1679" s="36">
        <v>7</v>
      </c>
      <c r="H1679" s="8">
        <f>VLOOKUP(G1679,'Parâmetro - Portes e Uco'!$B$14:$E$41,4,0)</f>
        <v>1357.8812</v>
      </c>
      <c r="I1679" s="9"/>
      <c r="J1679" s="16">
        <v>0</v>
      </c>
      <c r="K1679" s="16"/>
      <c r="L1679" s="17"/>
      <c r="M1679" s="2"/>
      <c r="N1679" s="8"/>
      <c r="O1679" s="15">
        <v>3</v>
      </c>
      <c r="P1679" s="39">
        <f>(F1679*30%)+(F1679*20%)+(F1679*20%)</f>
        <v>910.9874592000001</v>
      </c>
      <c r="Q1679" s="41">
        <f t="shared" ref="Q1679:Q1721" si="111">F1679+H1679+K1679+N1679+P1679</f>
        <v>3570.2793151999999</v>
      </c>
    </row>
    <row r="1680" spans="1:17">
      <c r="A1680" s="1" t="s">
        <v>4760</v>
      </c>
      <c r="B1680" s="1">
        <v>30906024</v>
      </c>
      <c r="C1680" s="3" t="s">
        <v>1347</v>
      </c>
      <c r="D1680" s="4" t="s">
        <v>3692</v>
      </c>
      <c r="E1680" s="7"/>
      <c r="F1680" s="8">
        <f>VLOOKUP(D1680,'Parâmetro - Portes e Uco'!$A$8:$C$49,3,0)</f>
        <v>1427.8964699999999</v>
      </c>
      <c r="G1680" s="36">
        <v>7</v>
      </c>
      <c r="H1680" s="8">
        <f>VLOOKUP(G1680,'Parâmetro - Portes e Uco'!$B$14:$E$41,4,0)</f>
        <v>1357.8812</v>
      </c>
      <c r="I1680" s="9"/>
      <c r="J1680" s="16">
        <v>0</v>
      </c>
      <c r="K1680" s="16"/>
      <c r="L1680" s="17"/>
      <c r="M1680" s="2"/>
      <c r="N1680" s="8"/>
      <c r="O1680" s="15">
        <v>4</v>
      </c>
      <c r="P1680" s="8">
        <f>(F1680*30%)+(F1680*20%)+(F1680*20%)+(F1680*20%)</f>
        <v>1285.1068230000001</v>
      </c>
      <c r="Q1680" s="41">
        <f t="shared" si="111"/>
        <v>4070.884493</v>
      </c>
    </row>
    <row r="1681" spans="1:17">
      <c r="A1681" s="1" t="s">
        <v>4760</v>
      </c>
      <c r="B1681" s="1">
        <v>30906032</v>
      </c>
      <c r="C1681" s="3" t="s">
        <v>1348</v>
      </c>
      <c r="D1681" s="4" t="s">
        <v>3709</v>
      </c>
      <c r="E1681" s="7"/>
      <c r="F1681" s="8">
        <f>VLOOKUP(D1681,'Parâmetro - Portes e Uco'!$A$8:$C$49,3,0)</f>
        <v>2602.821312</v>
      </c>
      <c r="G1681" s="36">
        <v>7</v>
      </c>
      <c r="H1681" s="8">
        <f>VLOOKUP(G1681,'Parâmetro - Portes e Uco'!$B$14:$E$41,4,0)</f>
        <v>1357.8812</v>
      </c>
      <c r="I1681" s="9"/>
      <c r="J1681" s="16">
        <v>0</v>
      </c>
      <c r="K1681" s="16"/>
      <c r="L1681" s="17"/>
      <c r="M1681" s="2"/>
      <c r="N1681" s="8"/>
      <c r="O1681" s="15">
        <v>3</v>
      </c>
      <c r="P1681" s="39">
        <f>(F1681*30%)+(F1681*20%)+(F1681*20%)</f>
        <v>1821.9749184000002</v>
      </c>
      <c r="Q1681" s="41">
        <f t="shared" si="111"/>
        <v>5782.6774304</v>
      </c>
    </row>
    <row r="1682" spans="1:17">
      <c r="A1682" s="1" t="s">
        <v>4760</v>
      </c>
      <c r="B1682" s="1">
        <v>30906040</v>
      </c>
      <c r="C1682" s="3" t="s">
        <v>1349</v>
      </c>
      <c r="D1682" s="4" t="s">
        <v>3688</v>
      </c>
      <c r="E1682" s="7"/>
      <c r="F1682" s="8">
        <f>VLOOKUP(D1682,'Parâmetro - Portes e Uco'!$A$8:$C$49,3,0)</f>
        <v>868.77663600000005</v>
      </c>
      <c r="G1682" s="36">
        <v>6</v>
      </c>
      <c r="H1682" s="8">
        <f>VLOOKUP(G1682,'Parâmetro - Portes e Uco'!$B$14:$E$41,4,0)</f>
        <v>954.3922</v>
      </c>
      <c r="I1682" s="9"/>
      <c r="J1682" s="16">
        <v>0</v>
      </c>
      <c r="K1682" s="16"/>
      <c r="L1682" s="17"/>
      <c r="M1682" s="2"/>
      <c r="N1682" s="8"/>
      <c r="O1682" s="15">
        <v>3</v>
      </c>
      <c r="P1682" s="39">
        <f>(F1682*30%)+(F1682*20%)+(F1682*20%)</f>
        <v>608.14364520000004</v>
      </c>
      <c r="Q1682" s="41">
        <f t="shared" si="111"/>
        <v>2431.3124812000001</v>
      </c>
    </row>
    <row r="1683" spans="1:17">
      <c r="A1683" s="1" t="s">
        <v>4760</v>
      </c>
      <c r="B1683" s="1">
        <v>30906059</v>
      </c>
      <c r="C1683" s="3" t="s">
        <v>1350</v>
      </c>
      <c r="D1683" s="4" t="s">
        <v>3698</v>
      </c>
      <c r="E1683" s="7"/>
      <c r="F1683" s="8">
        <f>VLOOKUP(D1683,'Parâmetro - Portes e Uco'!$A$8:$C$49,3,0)</f>
        <v>1186.7593919999999</v>
      </c>
      <c r="G1683" s="36">
        <v>5</v>
      </c>
      <c r="H1683" s="8">
        <f>VLOOKUP(G1683,'Parâmetro - Portes e Uco'!$B$14:$E$41,4,0)</f>
        <v>683.93320000000006</v>
      </c>
      <c r="I1683" s="9"/>
      <c r="J1683" s="16">
        <v>0</v>
      </c>
      <c r="K1683" s="16"/>
      <c r="L1683" s="17"/>
      <c r="M1683" s="2"/>
      <c r="N1683" s="8"/>
      <c r="O1683" s="15">
        <v>3</v>
      </c>
      <c r="P1683" s="39">
        <f>(F1683*30%)+(F1683*20%)+(F1683*20%)</f>
        <v>830.7315744</v>
      </c>
      <c r="Q1683" s="41">
        <f t="shared" si="111"/>
        <v>2701.4241664000001</v>
      </c>
    </row>
    <row r="1684" spans="1:17">
      <c r="A1684" s="1" t="s">
        <v>4760</v>
      </c>
      <c r="B1684" s="1">
        <v>30906067</v>
      </c>
      <c r="C1684" s="3" t="s">
        <v>1351</v>
      </c>
      <c r="D1684" s="4" t="s">
        <v>3698</v>
      </c>
      <c r="E1684" s="7"/>
      <c r="F1684" s="8">
        <f>VLOOKUP(D1684,'Parâmetro - Portes e Uco'!$A$8:$C$49,3,0)</f>
        <v>1186.7593919999999</v>
      </c>
      <c r="G1684" s="36">
        <v>5</v>
      </c>
      <c r="H1684" s="8">
        <f>VLOOKUP(G1684,'Parâmetro - Portes e Uco'!$B$14:$E$41,4,0)</f>
        <v>683.93320000000006</v>
      </c>
      <c r="I1684" s="9"/>
      <c r="J1684" s="16">
        <v>0</v>
      </c>
      <c r="K1684" s="16"/>
      <c r="L1684" s="17"/>
      <c r="M1684" s="2"/>
      <c r="N1684" s="8"/>
      <c r="O1684" s="15">
        <v>3</v>
      </c>
      <c r="P1684" s="39">
        <f>(F1684*30%)+(F1684*20%)+(F1684*20%)</f>
        <v>830.7315744</v>
      </c>
      <c r="Q1684" s="41">
        <f t="shared" si="111"/>
        <v>2701.4241664000001</v>
      </c>
    </row>
    <row r="1685" spans="1:17">
      <c r="A1685" s="1" t="s">
        <v>4760</v>
      </c>
      <c r="B1685" s="1">
        <v>30906075</v>
      </c>
      <c r="C1685" s="3" t="s">
        <v>1352</v>
      </c>
      <c r="D1685" s="4" t="s">
        <v>3698</v>
      </c>
      <c r="E1685" s="7"/>
      <c r="F1685" s="8">
        <f>VLOOKUP(D1685,'Parâmetro - Portes e Uco'!$A$8:$C$49,3,0)</f>
        <v>1186.7593919999999</v>
      </c>
      <c r="G1685" s="36">
        <v>4</v>
      </c>
      <c r="H1685" s="8">
        <f>VLOOKUP(G1685,'Parâmetro - Portes e Uco'!$B$14:$E$41,4,0)</f>
        <v>442.14720000000005</v>
      </c>
      <c r="I1685" s="9"/>
      <c r="J1685" s="16">
        <v>0</v>
      </c>
      <c r="K1685" s="16"/>
      <c r="L1685" s="17"/>
      <c r="M1685" s="2"/>
      <c r="N1685" s="8"/>
      <c r="O1685" s="15">
        <v>3</v>
      </c>
      <c r="P1685" s="39">
        <f>(F1685*30%)+(F1685*20%)+(F1685*20%)</f>
        <v>830.7315744</v>
      </c>
      <c r="Q1685" s="41">
        <f t="shared" si="111"/>
        <v>2459.6381664</v>
      </c>
    </row>
    <row r="1686" spans="1:17" ht="22.5">
      <c r="A1686" s="1" t="s">
        <v>4760</v>
      </c>
      <c r="B1686" s="1">
        <v>30906083</v>
      </c>
      <c r="C1686" s="3" t="s">
        <v>1353</v>
      </c>
      <c r="D1686" s="4" t="s">
        <v>3684</v>
      </c>
      <c r="E1686" s="7"/>
      <c r="F1686" s="8">
        <f>VLOOKUP(D1686,'Parâmetro - Portes e Uco'!$A$8:$C$49,3,0)</f>
        <v>2900.6899740000003</v>
      </c>
      <c r="G1686" s="36">
        <v>7</v>
      </c>
      <c r="H1686" s="8">
        <f>VLOOKUP(G1686,'Parâmetro - Portes e Uco'!$B$14:$E$41,4,0)</f>
        <v>1357.8812</v>
      </c>
      <c r="I1686" s="9"/>
      <c r="J1686" s="16">
        <v>0</v>
      </c>
      <c r="K1686" s="16"/>
      <c r="L1686" s="17"/>
      <c r="M1686" s="2"/>
      <c r="N1686" s="8"/>
      <c r="O1686" s="15">
        <v>4</v>
      </c>
      <c r="P1686" s="8">
        <f>(F1686*30%)+(F1686*20%)+(F1686*20%)+(F1686*20%)</f>
        <v>2610.6209766000002</v>
      </c>
      <c r="Q1686" s="41">
        <f t="shared" si="111"/>
        <v>6869.1921506000008</v>
      </c>
    </row>
    <row r="1687" spans="1:17">
      <c r="A1687" s="1" t="s">
        <v>4760</v>
      </c>
      <c r="B1687" s="1">
        <v>30906113</v>
      </c>
      <c r="C1687" s="3" t="s">
        <v>1354</v>
      </c>
      <c r="D1687" s="4" t="s">
        <v>3685</v>
      </c>
      <c r="E1687" s="7"/>
      <c r="F1687" s="8">
        <f>VLOOKUP(D1687,'Parâmetro - Portes e Uco'!$A$8:$C$49,3,0)</f>
        <v>564.99534000000006</v>
      </c>
      <c r="G1687" s="36">
        <v>4</v>
      </c>
      <c r="H1687" s="8">
        <f>VLOOKUP(G1687,'Parâmetro - Portes e Uco'!$B$14:$E$41,4,0)</f>
        <v>442.14720000000005</v>
      </c>
      <c r="I1687" s="9"/>
      <c r="J1687" s="16">
        <v>0</v>
      </c>
      <c r="K1687" s="16"/>
      <c r="L1687" s="17"/>
      <c r="M1687" s="2"/>
      <c r="N1687" s="8"/>
      <c r="O1687" s="15">
        <v>3</v>
      </c>
      <c r="P1687" s="39">
        <f>(F1687*30%)+(F1687*20%)+(F1687*20%)</f>
        <v>395.49673800000005</v>
      </c>
      <c r="Q1687" s="41">
        <f t="shared" si="111"/>
        <v>1402.6392780000001</v>
      </c>
    </row>
    <row r="1688" spans="1:17">
      <c r="A1688" s="1" t="s">
        <v>4760</v>
      </c>
      <c r="B1688" s="1">
        <v>30906121</v>
      </c>
      <c r="C1688" s="3" t="s">
        <v>1355</v>
      </c>
      <c r="D1688" s="4" t="s">
        <v>3696</v>
      </c>
      <c r="E1688" s="7"/>
      <c r="F1688" s="8">
        <f>VLOOKUP(D1688,'Parâmetro - Portes e Uco'!$A$8:$C$49,3,0)</f>
        <v>1010.6334419999999</v>
      </c>
      <c r="G1688" s="36">
        <v>5</v>
      </c>
      <c r="H1688" s="8">
        <f>VLOOKUP(G1688,'Parâmetro - Portes e Uco'!$B$14:$E$41,4,0)</f>
        <v>683.93320000000006</v>
      </c>
      <c r="I1688" s="9"/>
      <c r="J1688" s="16">
        <v>0</v>
      </c>
      <c r="K1688" s="16"/>
      <c r="L1688" s="17"/>
      <c r="M1688" s="2"/>
      <c r="N1688" s="8"/>
      <c r="O1688" s="15">
        <v>3</v>
      </c>
      <c r="P1688" s="39">
        <f>(F1688*30%)+(F1688*20%)+(F1688*20%)</f>
        <v>707.44340940000006</v>
      </c>
      <c r="Q1688" s="41">
        <f t="shared" si="111"/>
        <v>2402.0100514000001</v>
      </c>
    </row>
    <row r="1689" spans="1:17">
      <c r="A1689" s="1" t="s">
        <v>4760</v>
      </c>
      <c r="B1689" s="1">
        <v>30906130</v>
      </c>
      <c r="C1689" s="3" t="s">
        <v>1356</v>
      </c>
      <c r="D1689" s="4" t="s">
        <v>3688</v>
      </c>
      <c r="E1689" s="7"/>
      <c r="F1689" s="8">
        <f>VLOOKUP(D1689,'Parâmetro - Portes e Uco'!$A$8:$C$49,3,0)</f>
        <v>868.77663600000005</v>
      </c>
      <c r="G1689" s="36">
        <v>5</v>
      </c>
      <c r="H1689" s="8">
        <f>VLOOKUP(G1689,'Parâmetro - Portes e Uco'!$B$14:$E$41,4,0)</f>
        <v>683.93320000000006</v>
      </c>
      <c r="I1689" s="9"/>
      <c r="J1689" s="16">
        <v>0</v>
      </c>
      <c r="K1689" s="16"/>
      <c r="L1689" s="17"/>
      <c r="M1689" s="2"/>
      <c r="N1689" s="8"/>
      <c r="O1689" s="15">
        <v>3</v>
      </c>
      <c r="P1689" s="39">
        <f>(F1689*30%)+(F1689*20%)+(F1689*20%)</f>
        <v>608.14364520000004</v>
      </c>
      <c r="Q1689" s="41">
        <f t="shared" si="111"/>
        <v>2160.8534811999998</v>
      </c>
    </row>
    <row r="1690" spans="1:17">
      <c r="A1690" s="1" t="s">
        <v>4760</v>
      </c>
      <c r="B1690" s="1">
        <v>30906148</v>
      </c>
      <c r="C1690" s="3" t="s">
        <v>1357</v>
      </c>
      <c r="D1690" s="4" t="s">
        <v>3692</v>
      </c>
      <c r="E1690" s="7"/>
      <c r="F1690" s="8">
        <f>VLOOKUP(D1690,'Parâmetro - Portes e Uco'!$A$8:$C$49,3,0)</f>
        <v>1427.8964699999999</v>
      </c>
      <c r="G1690" s="36">
        <v>6</v>
      </c>
      <c r="H1690" s="8">
        <f>VLOOKUP(G1690,'Parâmetro - Portes e Uco'!$B$14:$E$41,4,0)</f>
        <v>954.3922</v>
      </c>
      <c r="I1690" s="9"/>
      <c r="J1690" s="16">
        <v>0</v>
      </c>
      <c r="K1690" s="16"/>
      <c r="L1690" s="17"/>
      <c r="M1690" s="2"/>
      <c r="N1690" s="8"/>
      <c r="O1690" s="15">
        <v>3</v>
      </c>
      <c r="P1690" s="39">
        <f>(F1690*30%)+(F1690*20%)+(F1690*20%)</f>
        <v>999.52752899999996</v>
      </c>
      <c r="Q1690" s="41">
        <f t="shared" si="111"/>
        <v>3381.8161989999999</v>
      </c>
    </row>
    <row r="1691" spans="1:17">
      <c r="A1691" s="1" t="s">
        <v>4760</v>
      </c>
      <c r="B1691" s="1">
        <v>30906156</v>
      </c>
      <c r="C1691" s="3" t="s">
        <v>1358</v>
      </c>
      <c r="D1691" s="4" t="s">
        <v>3704</v>
      </c>
      <c r="E1691" s="7"/>
      <c r="F1691" s="8">
        <f>VLOOKUP(D1691,'Parâmetro - Portes e Uco'!$A$8:$C$49,3,0)</f>
        <v>1301.410656</v>
      </c>
      <c r="G1691" s="36">
        <v>6</v>
      </c>
      <c r="H1691" s="8">
        <f>VLOOKUP(G1691,'Parâmetro - Portes e Uco'!$B$14:$E$41,4,0)</f>
        <v>954.3922</v>
      </c>
      <c r="I1691" s="9"/>
      <c r="J1691" s="16">
        <v>0</v>
      </c>
      <c r="K1691" s="16"/>
      <c r="L1691" s="17"/>
      <c r="M1691" s="2"/>
      <c r="N1691" s="8"/>
      <c r="O1691" s="15">
        <v>3</v>
      </c>
      <c r="P1691" s="39">
        <f>(F1691*30%)+(F1691*20%)+(F1691*20%)</f>
        <v>910.9874592000001</v>
      </c>
      <c r="Q1691" s="41">
        <f t="shared" si="111"/>
        <v>3166.7903152000004</v>
      </c>
    </row>
    <row r="1692" spans="1:17">
      <c r="A1692" s="1" t="s">
        <v>4760</v>
      </c>
      <c r="B1692" s="1">
        <v>30906164</v>
      </c>
      <c r="C1692" s="3" t="s">
        <v>1360</v>
      </c>
      <c r="D1692" s="4" t="s">
        <v>3681</v>
      </c>
      <c r="E1692" s="7"/>
      <c r="F1692" s="8">
        <f>VLOOKUP(D1692,'Parâmetro - Portes e Uco'!$A$8:$C$49,3,0)</f>
        <v>83.927844000000007</v>
      </c>
      <c r="G1692" s="36">
        <v>1</v>
      </c>
      <c r="H1692" s="8">
        <f>VLOOKUP(G1692,'Parâmetro - Portes e Uco'!$B$14:$E$41,4,0)</f>
        <v>138.81760000000003</v>
      </c>
      <c r="I1692" s="9"/>
      <c r="J1692" s="16">
        <v>0</v>
      </c>
      <c r="K1692" s="16"/>
      <c r="L1692" s="17"/>
      <c r="M1692" s="2"/>
      <c r="N1692" s="8"/>
      <c r="O1692" s="15">
        <v>1</v>
      </c>
      <c r="P1692" s="8">
        <f>F1692*30%</f>
        <v>25.1783532</v>
      </c>
      <c r="Q1692" s="41">
        <f t="shared" si="111"/>
        <v>247.92379720000002</v>
      </c>
    </row>
    <row r="1693" spans="1:17">
      <c r="A1693" s="1" t="s">
        <v>4760</v>
      </c>
      <c r="B1693" s="1">
        <v>30906172</v>
      </c>
      <c r="C1693" s="3" t="s">
        <v>1361</v>
      </c>
      <c r="D1693" s="4" t="s">
        <v>3684</v>
      </c>
      <c r="E1693" s="7"/>
      <c r="F1693" s="8">
        <f>VLOOKUP(D1693,'Parâmetro - Portes e Uco'!$A$8:$C$49,3,0)</f>
        <v>2900.6899740000003</v>
      </c>
      <c r="G1693" s="36">
        <v>7</v>
      </c>
      <c r="H1693" s="8">
        <f>VLOOKUP(G1693,'Parâmetro - Portes e Uco'!$B$14:$E$41,4,0)</f>
        <v>1357.8812</v>
      </c>
      <c r="I1693" s="9"/>
      <c r="J1693" s="16">
        <v>0</v>
      </c>
      <c r="K1693" s="16"/>
      <c r="L1693" s="17"/>
      <c r="M1693" s="2"/>
      <c r="N1693" s="8"/>
      <c r="O1693" s="15">
        <v>2</v>
      </c>
      <c r="P1693" s="8">
        <f>(F1693*30%)+(F1693*20%)</f>
        <v>1450.3449870000002</v>
      </c>
      <c r="Q1693" s="41">
        <f t="shared" si="111"/>
        <v>5708.916161000001</v>
      </c>
    </row>
    <row r="1694" spans="1:17">
      <c r="A1694" s="1" t="s">
        <v>4760</v>
      </c>
      <c r="B1694" s="1">
        <v>30906180</v>
      </c>
      <c r="C1694" s="3" t="s">
        <v>1362</v>
      </c>
      <c r="D1694" s="4" t="s">
        <v>3691</v>
      </c>
      <c r="E1694" s="7"/>
      <c r="F1694" s="8">
        <f>VLOOKUP(D1694,'Parâmetro - Portes e Uco'!$A$8:$C$49,3,0)</f>
        <v>721.04432400000007</v>
      </c>
      <c r="G1694" s="36">
        <v>6</v>
      </c>
      <c r="H1694" s="8">
        <f>VLOOKUP(G1694,'Parâmetro - Portes e Uco'!$B$14:$E$41,4,0)</f>
        <v>954.3922</v>
      </c>
      <c r="I1694" s="9"/>
      <c r="J1694" s="16">
        <v>0</v>
      </c>
      <c r="K1694" s="16"/>
      <c r="L1694" s="17"/>
      <c r="M1694" s="2"/>
      <c r="N1694" s="8"/>
      <c r="O1694" s="15">
        <v>3</v>
      </c>
      <c r="P1694" s="39">
        <f t="shared" ref="P1694:P1711" si="112">(F1694*30%)+(F1694*20%)+(F1694*20%)</f>
        <v>504.73102680000005</v>
      </c>
      <c r="Q1694" s="41">
        <f t="shared" si="111"/>
        <v>2180.1675508000003</v>
      </c>
    </row>
    <row r="1695" spans="1:17" ht="22.5">
      <c r="A1695" s="1" t="s">
        <v>4760</v>
      </c>
      <c r="B1695" s="1">
        <v>30906199</v>
      </c>
      <c r="C1695" s="3" t="s">
        <v>1363</v>
      </c>
      <c r="D1695" s="4" t="s">
        <v>3704</v>
      </c>
      <c r="E1695" s="7"/>
      <c r="F1695" s="8">
        <f>VLOOKUP(D1695,'Parâmetro - Portes e Uco'!$A$8:$C$49,3,0)</f>
        <v>1301.410656</v>
      </c>
      <c r="G1695" s="36">
        <v>6</v>
      </c>
      <c r="H1695" s="8">
        <f>VLOOKUP(G1695,'Parâmetro - Portes e Uco'!$B$14:$E$41,4,0)</f>
        <v>954.3922</v>
      </c>
      <c r="I1695" s="9"/>
      <c r="J1695" s="16">
        <v>0</v>
      </c>
      <c r="K1695" s="16"/>
      <c r="L1695" s="17"/>
      <c r="M1695" s="2"/>
      <c r="N1695" s="8"/>
      <c r="O1695" s="15">
        <v>3</v>
      </c>
      <c r="P1695" s="39">
        <f t="shared" si="112"/>
        <v>910.9874592000001</v>
      </c>
      <c r="Q1695" s="41">
        <f t="shared" si="111"/>
        <v>3166.7903152000004</v>
      </c>
    </row>
    <row r="1696" spans="1:17">
      <c r="A1696" s="1" t="s">
        <v>4760</v>
      </c>
      <c r="B1696" s="1">
        <v>30906202</v>
      </c>
      <c r="C1696" s="3" t="s">
        <v>1364</v>
      </c>
      <c r="D1696" s="4" t="s">
        <v>3686</v>
      </c>
      <c r="E1696" s="7"/>
      <c r="F1696" s="8">
        <f>VLOOKUP(D1696,'Parâmetro - Portes e Uco'!$A$8:$C$49,3,0)</f>
        <v>639.47410800000011</v>
      </c>
      <c r="G1696" s="36">
        <v>5</v>
      </c>
      <c r="H1696" s="8">
        <f>VLOOKUP(G1696,'Parâmetro - Portes e Uco'!$B$14:$E$41,4,0)</f>
        <v>683.93320000000006</v>
      </c>
      <c r="I1696" s="9"/>
      <c r="J1696" s="16">
        <v>0</v>
      </c>
      <c r="K1696" s="16"/>
      <c r="L1696" s="17"/>
      <c r="M1696" s="2"/>
      <c r="N1696" s="8"/>
      <c r="O1696" s="15">
        <v>3</v>
      </c>
      <c r="P1696" s="39">
        <f t="shared" si="112"/>
        <v>447.63187560000006</v>
      </c>
      <c r="Q1696" s="41">
        <f t="shared" si="111"/>
        <v>1771.0391836000003</v>
      </c>
    </row>
    <row r="1697" spans="1:17">
      <c r="A1697" s="1" t="s">
        <v>4760</v>
      </c>
      <c r="B1697" s="1">
        <v>30906210</v>
      </c>
      <c r="C1697" s="3" t="s">
        <v>1365</v>
      </c>
      <c r="D1697" s="4" t="s">
        <v>3686</v>
      </c>
      <c r="E1697" s="7"/>
      <c r="F1697" s="8">
        <f>VLOOKUP(D1697,'Parâmetro - Portes e Uco'!$A$8:$C$49,3,0)</f>
        <v>639.47410800000011</v>
      </c>
      <c r="G1697" s="36">
        <v>3</v>
      </c>
      <c r="H1697" s="8">
        <f>VLOOKUP(G1697,'Parâmetro - Portes e Uco'!$B$14:$E$41,4,0)</f>
        <v>299.05779999999999</v>
      </c>
      <c r="I1697" s="9"/>
      <c r="J1697" s="16">
        <v>0</v>
      </c>
      <c r="K1697" s="16"/>
      <c r="L1697" s="17"/>
      <c r="M1697" s="2"/>
      <c r="N1697" s="8"/>
      <c r="O1697" s="15">
        <v>3</v>
      </c>
      <c r="P1697" s="39">
        <f t="shared" si="112"/>
        <v>447.63187560000006</v>
      </c>
      <c r="Q1697" s="41">
        <f t="shared" si="111"/>
        <v>1386.1637836000002</v>
      </c>
    </row>
    <row r="1698" spans="1:17">
      <c r="A1698" s="1" t="s">
        <v>4760</v>
      </c>
      <c r="B1698" s="1">
        <v>30906229</v>
      </c>
      <c r="C1698" s="3" t="s">
        <v>1366</v>
      </c>
      <c r="D1698" s="4" t="s">
        <v>3692</v>
      </c>
      <c r="E1698" s="7"/>
      <c r="F1698" s="8">
        <f>VLOOKUP(D1698,'Parâmetro - Portes e Uco'!$A$8:$C$49,3,0)</f>
        <v>1427.8964699999999</v>
      </c>
      <c r="G1698" s="36">
        <v>6</v>
      </c>
      <c r="H1698" s="8">
        <f>VLOOKUP(G1698,'Parâmetro - Portes e Uco'!$B$14:$E$41,4,0)</f>
        <v>954.3922</v>
      </c>
      <c r="I1698" s="9"/>
      <c r="J1698" s="16">
        <v>0</v>
      </c>
      <c r="K1698" s="16"/>
      <c r="L1698" s="17"/>
      <c r="M1698" s="2"/>
      <c r="N1698" s="8"/>
      <c r="O1698" s="15">
        <v>3</v>
      </c>
      <c r="P1698" s="39">
        <f t="shared" si="112"/>
        <v>999.52752899999996</v>
      </c>
      <c r="Q1698" s="41">
        <f t="shared" si="111"/>
        <v>3381.8161989999999</v>
      </c>
    </row>
    <row r="1699" spans="1:17">
      <c r="A1699" s="1" t="s">
        <v>4760</v>
      </c>
      <c r="B1699" s="1">
        <v>30906237</v>
      </c>
      <c r="C1699" s="3" t="s">
        <v>1367</v>
      </c>
      <c r="D1699" s="4" t="s">
        <v>3704</v>
      </c>
      <c r="E1699" s="7"/>
      <c r="F1699" s="8">
        <f>VLOOKUP(D1699,'Parâmetro - Portes e Uco'!$A$8:$C$49,3,0)</f>
        <v>1301.410656</v>
      </c>
      <c r="G1699" s="36">
        <v>6</v>
      </c>
      <c r="H1699" s="8">
        <f>VLOOKUP(G1699,'Parâmetro - Portes e Uco'!$B$14:$E$41,4,0)</f>
        <v>954.3922</v>
      </c>
      <c r="I1699" s="9"/>
      <c r="J1699" s="16">
        <v>0</v>
      </c>
      <c r="K1699" s="16"/>
      <c r="L1699" s="17"/>
      <c r="M1699" s="2"/>
      <c r="N1699" s="8"/>
      <c r="O1699" s="15">
        <v>3</v>
      </c>
      <c r="P1699" s="39">
        <f t="shared" si="112"/>
        <v>910.9874592000001</v>
      </c>
      <c r="Q1699" s="41">
        <f t="shared" si="111"/>
        <v>3166.7903152000004</v>
      </c>
    </row>
    <row r="1700" spans="1:17">
      <c r="A1700" s="1" t="s">
        <v>4760</v>
      </c>
      <c r="B1700" s="1">
        <v>30906245</v>
      </c>
      <c r="C1700" s="3" t="s">
        <v>1368</v>
      </c>
      <c r="D1700" s="4" t="s">
        <v>3697</v>
      </c>
      <c r="E1700" s="7"/>
      <c r="F1700" s="8">
        <f>VLOOKUP(D1700,'Parâmetro - Portes e Uco'!$A$8:$C$49,3,0)</f>
        <v>932.61823200000003</v>
      </c>
      <c r="G1700" s="36">
        <v>5</v>
      </c>
      <c r="H1700" s="8">
        <f>VLOOKUP(G1700,'Parâmetro - Portes e Uco'!$B$14:$E$41,4,0)</f>
        <v>683.93320000000006</v>
      </c>
      <c r="I1700" s="9"/>
      <c r="J1700" s="16">
        <v>0</v>
      </c>
      <c r="K1700" s="16"/>
      <c r="L1700" s="17"/>
      <c r="M1700" s="2"/>
      <c r="N1700" s="8"/>
      <c r="O1700" s="15">
        <v>3</v>
      </c>
      <c r="P1700" s="39">
        <f t="shared" si="112"/>
        <v>652.83276240000009</v>
      </c>
      <c r="Q1700" s="41">
        <f t="shared" si="111"/>
        <v>2269.3841944000005</v>
      </c>
    </row>
    <row r="1701" spans="1:17">
      <c r="A1701" s="1" t="s">
        <v>4760</v>
      </c>
      <c r="B1701" s="1">
        <v>30906253</v>
      </c>
      <c r="C1701" s="3" t="s">
        <v>1369</v>
      </c>
      <c r="D1701" s="4" t="s">
        <v>3688</v>
      </c>
      <c r="E1701" s="7"/>
      <c r="F1701" s="8">
        <f>VLOOKUP(D1701,'Parâmetro - Portes e Uco'!$A$8:$C$49,3,0)</f>
        <v>868.77663600000005</v>
      </c>
      <c r="G1701" s="36">
        <v>5</v>
      </c>
      <c r="H1701" s="8">
        <f>VLOOKUP(G1701,'Parâmetro - Portes e Uco'!$B$14:$E$41,4,0)</f>
        <v>683.93320000000006</v>
      </c>
      <c r="I1701" s="9"/>
      <c r="J1701" s="16">
        <v>0</v>
      </c>
      <c r="K1701" s="16"/>
      <c r="L1701" s="17"/>
      <c r="M1701" s="2"/>
      <c r="N1701" s="8"/>
      <c r="O1701" s="15">
        <v>3</v>
      </c>
      <c r="P1701" s="39">
        <f t="shared" si="112"/>
        <v>608.14364520000004</v>
      </c>
      <c r="Q1701" s="41">
        <f t="shared" si="111"/>
        <v>2160.8534811999998</v>
      </c>
    </row>
    <row r="1702" spans="1:17">
      <c r="A1702" s="1" t="s">
        <v>4760</v>
      </c>
      <c r="B1702" s="1">
        <v>30906261</v>
      </c>
      <c r="C1702" s="3" t="s">
        <v>1370</v>
      </c>
      <c r="D1702" s="4" t="s">
        <v>3688</v>
      </c>
      <c r="E1702" s="7"/>
      <c r="F1702" s="8">
        <f>VLOOKUP(D1702,'Parâmetro - Portes e Uco'!$A$8:$C$49,3,0)</f>
        <v>868.77663600000005</v>
      </c>
      <c r="G1702" s="36">
        <v>6</v>
      </c>
      <c r="H1702" s="8">
        <f>VLOOKUP(G1702,'Parâmetro - Portes e Uco'!$B$14:$E$41,4,0)</f>
        <v>954.3922</v>
      </c>
      <c r="I1702" s="9"/>
      <c r="J1702" s="16">
        <v>0</v>
      </c>
      <c r="K1702" s="16"/>
      <c r="L1702" s="17"/>
      <c r="M1702" s="2"/>
      <c r="N1702" s="8"/>
      <c r="O1702" s="15">
        <v>3</v>
      </c>
      <c r="P1702" s="39">
        <f t="shared" si="112"/>
        <v>608.14364520000004</v>
      </c>
      <c r="Q1702" s="41">
        <f t="shared" si="111"/>
        <v>2431.3124812000001</v>
      </c>
    </row>
    <row r="1703" spans="1:17">
      <c r="A1703" s="1" t="s">
        <v>4760</v>
      </c>
      <c r="B1703" s="1">
        <v>30906270</v>
      </c>
      <c r="C1703" s="3" t="s">
        <v>1371</v>
      </c>
      <c r="D1703" s="4" t="s">
        <v>3688</v>
      </c>
      <c r="E1703" s="7"/>
      <c r="F1703" s="8">
        <f>VLOOKUP(D1703,'Parâmetro - Portes e Uco'!$A$8:$C$49,3,0)</f>
        <v>868.77663600000005</v>
      </c>
      <c r="G1703" s="36">
        <v>5</v>
      </c>
      <c r="H1703" s="8">
        <f>VLOOKUP(G1703,'Parâmetro - Portes e Uco'!$B$14:$E$41,4,0)</f>
        <v>683.93320000000006</v>
      </c>
      <c r="I1703" s="9"/>
      <c r="J1703" s="16">
        <v>0</v>
      </c>
      <c r="K1703" s="16"/>
      <c r="L1703" s="17"/>
      <c r="M1703" s="2"/>
      <c r="N1703" s="8"/>
      <c r="O1703" s="15">
        <v>3</v>
      </c>
      <c r="P1703" s="39">
        <f t="shared" si="112"/>
        <v>608.14364520000004</v>
      </c>
      <c r="Q1703" s="41">
        <f t="shared" si="111"/>
        <v>2160.8534811999998</v>
      </c>
    </row>
    <row r="1704" spans="1:17">
      <c r="A1704" s="1" t="s">
        <v>4760</v>
      </c>
      <c r="B1704" s="1">
        <v>30906288</v>
      </c>
      <c r="C1704" s="3" t="s">
        <v>1372</v>
      </c>
      <c r="D1704" s="4" t="s">
        <v>3704</v>
      </c>
      <c r="E1704" s="7"/>
      <c r="F1704" s="8">
        <f>VLOOKUP(D1704,'Parâmetro - Portes e Uco'!$A$8:$C$49,3,0)</f>
        <v>1301.410656</v>
      </c>
      <c r="G1704" s="36">
        <v>5</v>
      </c>
      <c r="H1704" s="8">
        <f>VLOOKUP(G1704,'Parâmetro - Portes e Uco'!$B$14:$E$41,4,0)</f>
        <v>683.93320000000006</v>
      </c>
      <c r="I1704" s="9"/>
      <c r="J1704" s="16">
        <v>0</v>
      </c>
      <c r="K1704" s="16"/>
      <c r="L1704" s="17"/>
      <c r="M1704" s="2"/>
      <c r="N1704" s="8"/>
      <c r="O1704" s="15">
        <v>3</v>
      </c>
      <c r="P1704" s="39">
        <f t="shared" si="112"/>
        <v>910.9874592000001</v>
      </c>
      <c r="Q1704" s="41">
        <f t="shared" si="111"/>
        <v>2896.3313152000001</v>
      </c>
    </row>
    <row r="1705" spans="1:17">
      <c r="A1705" s="1" t="s">
        <v>4760</v>
      </c>
      <c r="B1705" s="1">
        <v>30906296</v>
      </c>
      <c r="C1705" s="3" t="s">
        <v>1373</v>
      </c>
      <c r="D1705" s="4" t="s">
        <v>3688</v>
      </c>
      <c r="E1705" s="7"/>
      <c r="F1705" s="8">
        <f>VLOOKUP(D1705,'Parâmetro - Portes e Uco'!$A$8:$C$49,3,0)</f>
        <v>868.77663600000005</v>
      </c>
      <c r="G1705" s="36">
        <v>5</v>
      </c>
      <c r="H1705" s="8">
        <f>VLOOKUP(G1705,'Parâmetro - Portes e Uco'!$B$14:$E$41,4,0)</f>
        <v>683.93320000000006</v>
      </c>
      <c r="I1705" s="9"/>
      <c r="J1705" s="16">
        <v>0</v>
      </c>
      <c r="K1705" s="16"/>
      <c r="L1705" s="17"/>
      <c r="M1705" s="2"/>
      <c r="N1705" s="8"/>
      <c r="O1705" s="15">
        <v>3</v>
      </c>
      <c r="P1705" s="39">
        <f t="shared" si="112"/>
        <v>608.14364520000004</v>
      </c>
      <c r="Q1705" s="41">
        <f t="shared" si="111"/>
        <v>2160.8534811999998</v>
      </c>
    </row>
    <row r="1706" spans="1:17">
      <c r="A1706" s="1" t="s">
        <v>4760</v>
      </c>
      <c r="B1706" s="1">
        <v>30906300</v>
      </c>
      <c r="C1706" s="3" t="s">
        <v>1374</v>
      </c>
      <c r="D1706" s="4" t="s">
        <v>3688</v>
      </c>
      <c r="E1706" s="7"/>
      <c r="F1706" s="8">
        <f>VLOOKUP(D1706,'Parâmetro - Portes e Uco'!$A$8:$C$49,3,0)</f>
        <v>868.77663600000005</v>
      </c>
      <c r="G1706" s="36">
        <v>4</v>
      </c>
      <c r="H1706" s="8">
        <f>VLOOKUP(G1706,'Parâmetro - Portes e Uco'!$B$14:$E$41,4,0)</f>
        <v>442.14720000000005</v>
      </c>
      <c r="I1706" s="9"/>
      <c r="J1706" s="16">
        <v>0</v>
      </c>
      <c r="K1706" s="16"/>
      <c r="L1706" s="17"/>
      <c r="M1706" s="2"/>
      <c r="N1706" s="8"/>
      <c r="O1706" s="15">
        <v>3</v>
      </c>
      <c r="P1706" s="39">
        <f t="shared" si="112"/>
        <v>608.14364520000004</v>
      </c>
      <c r="Q1706" s="41">
        <f t="shared" si="111"/>
        <v>1919.0674812000002</v>
      </c>
    </row>
    <row r="1707" spans="1:17">
      <c r="A1707" s="1" t="s">
        <v>4760</v>
      </c>
      <c r="B1707" s="1">
        <v>30906318</v>
      </c>
      <c r="C1707" s="3" t="s">
        <v>1375</v>
      </c>
      <c r="D1707" s="4" t="s">
        <v>3688</v>
      </c>
      <c r="E1707" s="7"/>
      <c r="F1707" s="8">
        <f>VLOOKUP(D1707,'Parâmetro - Portes e Uco'!$A$8:$C$49,3,0)</f>
        <v>868.77663600000005</v>
      </c>
      <c r="G1707" s="36">
        <v>5</v>
      </c>
      <c r="H1707" s="8">
        <f>VLOOKUP(G1707,'Parâmetro - Portes e Uco'!$B$14:$E$41,4,0)</f>
        <v>683.93320000000006</v>
      </c>
      <c r="I1707" s="9"/>
      <c r="J1707" s="16">
        <v>0</v>
      </c>
      <c r="K1707" s="16"/>
      <c r="L1707" s="17"/>
      <c r="M1707" s="2"/>
      <c r="N1707" s="8"/>
      <c r="O1707" s="15">
        <v>3</v>
      </c>
      <c r="P1707" s="39">
        <f t="shared" si="112"/>
        <v>608.14364520000004</v>
      </c>
      <c r="Q1707" s="41">
        <f t="shared" si="111"/>
        <v>2160.8534811999998</v>
      </c>
    </row>
    <row r="1708" spans="1:17">
      <c r="A1708" s="1" t="s">
        <v>4760</v>
      </c>
      <c r="B1708" s="1">
        <v>30906326</v>
      </c>
      <c r="C1708" s="3" t="s">
        <v>1376</v>
      </c>
      <c r="D1708" s="4" t="s">
        <v>3697</v>
      </c>
      <c r="E1708" s="7"/>
      <c r="F1708" s="8">
        <f>VLOOKUP(D1708,'Parâmetro - Portes e Uco'!$A$8:$C$49,3,0)</f>
        <v>932.61823200000003</v>
      </c>
      <c r="G1708" s="36">
        <v>7</v>
      </c>
      <c r="H1708" s="8">
        <f>VLOOKUP(G1708,'Parâmetro - Portes e Uco'!$B$14:$E$41,4,0)</f>
        <v>1357.8812</v>
      </c>
      <c r="I1708" s="9"/>
      <c r="J1708" s="16">
        <v>0</v>
      </c>
      <c r="K1708" s="16"/>
      <c r="L1708" s="17"/>
      <c r="M1708" s="2"/>
      <c r="N1708" s="8"/>
      <c r="O1708" s="15">
        <v>3</v>
      </c>
      <c r="P1708" s="39">
        <f t="shared" si="112"/>
        <v>652.83276240000009</v>
      </c>
      <c r="Q1708" s="41">
        <f t="shared" si="111"/>
        <v>2943.3321943999999</v>
      </c>
    </row>
    <row r="1709" spans="1:17">
      <c r="A1709" s="1" t="s">
        <v>4760</v>
      </c>
      <c r="B1709" s="1">
        <v>30906334</v>
      </c>
      <c r="C1709" s="3" t="s">
        <v>1377</v>
      </c>
      <c r="D1709" s="4" t="s">
        <v>3697</v>
      </c>
      <c r="E1709" s="7"/>
      <c r="F1709" s="8">
        <f>VLOOKUP(D1709,'Parâmetro - Portes e Uco'!$A$8:$C$49,3,0)</f>
        <v>932.61823200000003</v>
      </c>
      <c r="G1709" s="36">
        <v>6</v>
      </c>
      <c r="H1709" s="8">
        <f>VLOOKUP(G1709,'Parâmetro - Portes e Uco'!$B$14:$E$41,4,0)</f>
        <v>954.3922</v>
      </c>
      <c r="I1709" s="9"/>
      <c r="J1709" s="16">
        <v>0</v>
      </c>
      <c r="K1709" s="16"/>
      <c r="L1709" s="17"/>
      <c r="M1709" s="2"/>
      <c r="N1709" s="8"/>
      <c r="O1709" s="15">
        <v>3</v>
      </c>
      <c r="P1709" s="39">
        <f t="shared" si="112"/>
        <v>652.83276240000009</v>
      </c>
      <c r="Q1709" s="41">
        <f t="shared" si="111"/>
        <v>2539.8431944000004</v>
      </c>
    </row>
    <row r="1710" spans="1:17" ht="22.5">
      <c r="A1710" s="1" t="s">
        <v>4760</v>
      </c>
      <c r="B1710" s="1">
        <v>30906342</v>
      </c>
      <c r="C1710" s="3" t="s">
        <v>1378</v>
      </c>
      <c r="D1710" s="4" t="s">
        <v>3707</v>
      </c>
      <c r="E1710" s="7"/>
      <c r="F1710" s="8">
        <f>VLOOKUP(D1710,'Parâmetro - Portes e Uco'!$A$8:$C$49,3,0)</f>
        <v>1479.8942339999999</v>
      </c>
      <c r="G1710" s="36">
        <v>6</v>
      </c>
      <c r="H1710" s="8">
        <f>VLOOKUP(G1710,'Parâmetro - Portes e Uco'!$B$14:$E$41,4,0)</f>
        <v>954.3922</v>
      </c>
      <c r="I1710" s="9"/>
      <c r="J1710" s="16">
        <v>0</v>
      </c>
      <c r="K1710" s="16"/>
      <c r="L1710" s="17"/>
      <c r="M1710" s="2"/>
      <c r="N1710" s="8"/>
      <c r="O1710" s="15">
        <v>3</v>
      </c>
      <c r="P1710" s="39">
        <f t="shared" si="112"/>
        <v>1035.9259637999999</v>
      </c>
      <c r="Q1710" s="41">
        <f t="shared" si="111"/>
        <v>3470.2123977999995</v>
      </c>
    </row>
    <row r="1711" spans="1:17">
      <c r="A1711" s="1" t="s">
        <v>4760</v>
      </c>
      <c r="B1711" s="1">
        <v>30906350</v>
      </c>
      <c r="C1711" s="3" t="s">
        <v>1379</v>
      </c>
      <c r="D1711" s="4" t="s">
        <v>3700</v>
      </c>
      <c r="E1711" s="7"/>
      <c r="F1711" s="8">
        <f>VLOOKUP(D1711,'Parâmetro - Portes e Uco'!$A$8:$C$49,3,0)</f>
        <v>1121.7389820000001</v>
      </c>
      <c r="G1711" s="36">
        <v>3</v>
      </c>
      <c r="H1711" s="8">
        <f>VLOOKUP(G1711,'Parâmetro - Portes e Uco'!$B$14:$E$41,4,0)</f>
        <v>299.05779999999999</v>
      </c>
      <c r="I1711" s="9"/>
      <c r="J1711" s="16">
        <v>0</v>
      </c>
      <c r="K1711" s="16"/>
      <c r="L1711" s="17"/>
      <c r="M1711" s="2"/>
      <c r="N1711" s="8"/>
      <c r="O1711" s="15">
        <v>3</v>
      </c>
      <c r="P1711" s="39">
        <f t="shared" si="112"/>
        <v>785.21728740000003</v>
      </c>
      <c r="Q1711" s="41">
        <f t="shared" si="111"/>
        <v>2206.0140694000002</v>
      </c>
    </row>
    <row r="1712" spans="1:17">
      <c r="A1712" s="1" t="s">
        <v>4760</v>
      </c>
      <c r="B1712" s="1">
        <v>30906377</v>
      </c>
      <c r="C1712" s="3" t="s">
        <v>1380</v>
      </c>
      <c r="D1712" s="4" t="s">
        <v>3673</v>
      </c>
      <c r="E1712" s="7"/>
      <c r="F1712" s="8">
        <f>VLOOKUP(D1712,'Parâmetro - Portes e Uco'!$A$8:$C$49,3,0)</f>
        <v>167.84640600000003</v>
      </c>
      <c r="G1712" s="36">
        <v>4</v>
      </c>
      <c r="H1712" s="8">
        <f>VLOOKUP(G1712,'Parâmetro - Portes e Uco'!$B$14:$E$41,4,0)</f>
        <v>442.14720000000005</v>
      </c>
      <c r="I1712" s="9"/>
      <c r="J1712" s="16">
        <v>0</v>
      </c>
      <c r="K1712" s="16"/>
      <c r="L1712" s="17"/>
      <c r="M1712" s="2"/>
      <c r="N1712" s="8"/>
      <c r="O1712" s="15">
        <v>1</v>
      </c>
      <c r="P1712" s="8">
        <f>F1712*30%</f>
        <v>50.353921800000009</v>
      </c>
      <c r="Q1712" s="41">
        <f t="shared" si="111"/>
        <v>660.34752780000008</v>
      </c>
    </row>
    <row r="1713" spans="1:17">
      <c r="A1713" s="1" t="s">
        <v>4760</v>
      </c>
      <c r="B1713" s="1">
        <v>30906385</v>
      </c>
      <c r="C1713" s="3" t="s">
        <v>1359</v>
      </c>
      <c r="D1713" s="4" t="s">
        <v>3695</v>
      </c>
      <c r="E1713" s="7"/>
      <c r="F1713" s="8">
        <f>VLOOKUP(D1713,'Parâmetro - Portes e Uco'!$A$8:$C$49,3,0)</f>
        <v>609.92950200000007</v>
      </c>
      <c r="G1713" s="36">
        <v>5</v>
      </c>
      <c r="H1713" s="8">
        <f>VLOOKUP(G1713,'Parâmetro - Portes e Uco'!$B$14:$E$41,4,0)</f>
        <v>683.93320000000006</v>
      </c>
      <c r="I1713" s="9"/>
      <c r="J1713" s="16">
        <v>0</v>
      </c>
      <c r="K1713" s="16"/>
      <c r="L1713" s="17"/>
      <c r="M1713" s="2"/>
      <c r="N1713" s="8"/>
      <c r="O1713" s="15">
        <v>3</v>
      </c>
      <c r="P1713" s="39">
        <f>(F1713*30%)+(F1713*20%)+(F1713*20%)</f>
        <v>426.95065140000008</v>
      </c>
      <c r="Q1713" s="41">
        <f t="shared" si="111"/>
        <v>1720.8133534000003</v>
      </c>
    </row>
    <row r="1714" spans="1:17">
      <c r="A1714" s="1" t="s">
        <v>4760</v>
      </c>
      <c r="B1714" s="1">
        <v>30906393</v>
      </c>
      <c r="C1714" s="3" t="s">
        <v>1381</v>
      </c>
      <c r="D1714" s="4" t="s">
        <v>3692</v>
      </c>
      <c r="E1714" s="7"/>
      <c r="F1714" s="8">
        <f>VLOOKUP(D1714,'Parâmetro - Portes e Uco'!$A$8:$C$49,3,0)</f>
        <v>1427.8964699999999</v>
      </c>
      <c r="G1714" s="36">
        <v>7</v>
      </c>
      <c r="H1714" s="8">
        <f>VLOOKUP(G1714,'Parâmetro - Portes e Uco'!$B$14:$E$41,4,0)</f>
        <v>1357.8812</v>
      </c>
      <c r="I1714" s="9"/>
      <c r="J1714" s="16">
        <v>0</v>
      </c>
      <c r="K1714" s="16"/>
      <c r="L1714" s="17"/>
      <c r="M1714" s="2"/>
      <c r="N1714" s="8"/>
      <c r="O1714" s="15">
        <v>4</v>
      </c>
      <c r="P1714" s="8">
        <f>(F1714*30%)+(F1714*20%)+(F1714*20%)+(F1714*20%)</f>
        <v>1285.1068230000001</v>
      </c>
      <c r="Q1714" s="41">
        <f t="shared" si="111"/>
        <v>4070.884493</v>
      </c>
    </row>
    <row r="1715" spans="1:17">
      <c r="A1715" s="1" t="s">
        <v>4760</v>
      </c>
      <c r="B1715" s="1">
        <v>30906407</v>
      </c>
      <c r="C1715" s="3" t="s">
        <v>1382</v>
      </c>
      <c r="D1715" s="4" t="s">
        <v>3698</v>
      </c>
      <c r="E1715" s="7"/>
      <c r="F1715" s="8">
        <f>VLOOKUP(D1715,'Parâmetro - Portes e Uco'!$A$8:$C$49,3,0)</f>
        <v>1186.7593919999999</v>
      </c>
      <c r="G1715" s="36">
        <v>6</v>
      </c>
      <c r="H1715" s="8">
        <f>VLOOKUP(G1715,'Parâmetro - Portes e Uco'!$B$14:$E$41,4,0)</f>
        <v>954.3922</v>
      </c>
      <c r="I1715" s="9"/>
      <c r="J1715" s="16">
        <v>0</v>
      </c>
      <c r="K1715" s="16"/>
      <c r="L1715" s="17"/>
      <c r="M1715" s="2"/>
      <c r="N1715" s="8"/>
      <c r="O1715" s="15">
        <v>3</v>
      </c>
      <c r="P1715" s="39">
        <f>(F1715*30%)+(F1715*20%)+(F1715*20%)</f>
        <v>830.7315744</v>
      </c>
      <c r="Q1715" s="41">
        <f t="shared" si="111"/>
        <v>2971.8831663999999</v>
      </c>
    </row>
    <row r="1716" spans="1:17">
      <c r="A1716" s="1" t="s">
        <v>4760</v>
      </c>
      <c r="B1716" s="1">
        <v>30906415</v>
      </c>
      <c r="C1716" s="3" t="s">
        <v>1383</v>
      </c>
      <c r="D1716" s="4" t="s">
        <v>3697</v>
      </c>
      <c r="E1716" s="7"/>
      <c r="F1716" s="8">
        <f>VLOOKUP(D1716,'Parâmetro - Portes e Uco'!$A$8:$C$49,3,0)</f>
        <v>932.61823200000003</v>
      </c>
      <c r="G1716" s="36">
        <v>5</v>
      </c>
      <c r="H1716" s="8">
        <f>VLOOKUP(G1716,'Parâmetro - Portes e Uco'!$B$14:$E$41,4,0)</f>
        <v>683.93320000000006</v>
      </c>
      <c r="I1716" s="9"/>
      <c r="J1716" s="16">
        <v>0</v>
      </c>
      <c r="K1716" s="16"/>
      <c r="L1716" s="17"/>
      <c r="M1716" s="2"/>
      <c r="N1716" s="8"/>
      <c r="O1716" s="15">
        <v>3</v>
      </c>
      <c r="P1716" s="39">
        <f>(F1716*30%)+(F1716*20%)+(F1716*20%)</f>
        <v>652.83276240000009</v>
      </c>
      <c r="Q1716" s="41">
        <f t="shared" si="111"/>
        <v>2269.3841944000005</v>
      </c>
    </row>
    <row r="1717" spans="1:17">
      <c r="A1717" s="1" t="s">
        <v>4760</v>
      </c>
      <c r="B1717" s="1">
        <v>30906423</v>
      </c>
      <c r="C1717" s="3" t="s">
        <v>1384</v>
      </c>
      <c r="D1717" s="4" t="s">
        <v>3700</v>
      </c>
      <c r="E1717" s="7"/>
      <c r="F1717" s="8">
        <f>VLOOKUP(D1717,'Parâmetro - Portes e Uco'!$A$8:$C$49,3,0)</f>
        <v>1121.7389820000001</v>
      </c>
      <c r="G1717" s="36">
        <v>6</v>
      </c>
      <c r="H1717" s="8">
        <f>VLOOKUP(G1717,'Parâmetro - Portes e Uco'!$B$14:$E$41,4,0)</f>
        <v>954.3922</v>
      </c>
      <c r="I1717" s="9"/>
      <c r="J1717" s="16">
        <v>0</v>
      </c>
      <c r="K1717" s="16"/>
      <c r="L1717" s="17"/>
      <c r="M1717" s="2"/>
      <c r="N1717" s="8"/>
      <c r="O1717" s="15">
        <v>3</v>
      </c>
      <c r="P1717" s="39">
        <f>(F1717*30%)+(F1717*20%)+(F1717*20%)</f>
        <v>785.21728740000003</v>
      </c>
      <c r="Q1717" s="41">
        <f t="shared" si="111"/>
        <v>2861.3484693999999</v>
      </c>
    </row>
    <row r="1718" spans="1:17">
      <c r="A1718" s="1" t="s">
        <v>4760</v>
      </c>
      <c r="B1718" s="1">
        <v>30906431</v>
      </c>
      <c r="C1718" s="3" t="s">
        <v>1385</v>
      </c>
      <c r="D1718" s="4" t="s">
        <v>3705</v>
      </c>
      <c r="E1718" s="7"/>
      <c r="F1718" s="8">
        <f>VLOOKUP(D1718,'Parâmetro - Portes e Uco'!$A$8:$C$49,3,0)</f>
        <v>1949.1550259999999</v>
      </c>
      <c r="G1718" s="36">
        <v>6</v>
      </c>
      <c r="H1718" s="8">
        <f>VLOOKUP(G1718,'Parâmetro - Portes e Uco'!$B$14:$E$41,4,0)</f>
        <v>954.3922</v>
      </c>
      <c r="I1718" s="9"/>
      <c r="J1718" s="16">
        <v>0</v>
      </c>
      <c r="K1718" s="16"/>
      <c r="L1718" s="17"/>
      <c r="M1718" s="2"/>
      <c r="N1718" s="8"/>
      <c r="O1718" s="15">
        <v>2</v>
      </c>
      <c r="P1718" s="8">
        <f>(F1718*30%)+(F1718*20%)</f>
        <v>974.57751299999995</v>
      </c>
      <c r="Q1718" s="41">
        <f t="shared" si="111"/>
        <v>3878.1247389999999</v>
      </c>
    </row>
    <row r="1719" spans="1:17">
      <c r="A1719" s="1" t="s">
        <v>4760</v>
      </c>
      <c r="B1719" s="1">
        <v>30906440</v>
      </c>
      <c r="C1719" s="3" t="s">
        <v>1386</v>
      </c>
      <c r="D1719" s="4" t="s">
        <v>3698</v>
      </c>
      <c r="E1719" s="7"/>
      <c r="F1719" s="8">
        <f>VLOOKUP(D1719,'Parâmetro - Portes e Uco'!$A$8:$C$49,3,0)</f>
        <v>1186.7593919999999</v>
      </c>
      <c r="G1719" s="36">
        <v>5</v>
      </c>
      <c r="H1719" s="8">
        <f>VLOOKUP(G1719,'Parâmetro - Portes e Uco'!$B$14:$E$41,4,0)</f>
        <v>683.93320000000006</v>
      </c>
      <c r="I1719" s="9"/>
      <c r="J1719" s="16">
        <v>0</v>
      </c>
      <c r="K1719" s="16"/>
      <c r="L1719" s="17"/>
      <c r="M1719" s="2"/>
      <c r="N1719" s="8"/>
      <c r="O1719" s="15">
        <v>3</v>
      </c>
      <c r="P1719" s="39">
        <f>(F1719*30%)+(F1719*20%)+(F1719*20%)</f>
        <v>830.7315744</v>
      </c>
      <c r="Q1719" s="41">
        <f t="shared" si="111"/>
        <v>2701.4241664000001</v>
      </c>
    </row>
    <row r="1720" spans="1:17">
      <c r="A1720" s="1" t="s">
        <v>4760</v>
      </c>
      <c r="B1720" s="1">
        <v>30906458</v>
      </c>
      <c r="C1720" s="3" t="s">
        <v>1387</v>
      </c>
      <c r="D1720" s="4" t="s">
        <v>3700</v>
      </c>
      <c r="E1720" s="7"/>
      <c r="F1720" s="8">
        <f>VLOOKUP(D1720,'Parâmetro - Portes e Uco'!$A$8:$C$49,3,0)</f>
        <v>1121.7389820000001</v>
      </c>
      <c r="G1720" s="36">
        <v>4</v>
      </c>
      <c r="H1720" s="8">
        <f>VLOOKUP(G1720,'Parâmetro - Portes e Uco'!$B$14:$E$41,4,0)</f>
        <v>442.14720000000005</v>
      </c>
      <c r="I1720" s="9"/>
      <c r="J1720" s="16">
        <v>0</v>
      </c>
      <c r="K1720" s="16"/>
      <c r="L1720" s="17"/>
      <c r="M1720" s="2"/>
      <c r="N1720" s="8"/>
      <c r="O1720" s="15">
        <v>3</v>
      </c>
      <c r="P1720" s="39">
        <f>(F1720*30%)+(F1720*20%)+(F1720*20%)</f>
        <v>785.21728740000003</v>
      </c>
      <c r="Q1720" s="41">
        <f t="shared" si="111"/>
        <v>2349.1034694</v>
      </c>
    </row>
    <row r="1721" spans="1:17">
      <c r="A1721" s="1" t="s">
        <v>4760</v>
      </c>
      <c r="B1721" s="1">
        <v>30906466</v>
      </c>
      <c r="C1721" s="3" t="s">
        <v>1388</v>
      </c>
      <c r="D1721" s="4" t="s">
        <v>3692</v>
      </c>
      <c r="E1721" s="7"/>
      <c r="F1721" s="8">
        <f>VLOOKUP(D1721,'Parâmetro - Portes e Uco'!$A$8:$C$49,3,0)</f>
        <v>1427.8964699999999</v>
      </c>
      <c r="G1721" s="36">
        <v>6</v>
      </c>
      <c r="H1721" s="8">
        <f>VLOOKUP(G1721,'Parâmetro - Portes e Uco'!$B$14:$E$41,4,0)</f>
        <v>954.3922</v>
      </c>
      <c r="I1721" s="9"/>
      <c r="J1721" s="16">
        <v>0</v>
      </c>
      <c r="K1721" s="16"/>
      <c r="L1721" s="17"/>
      <c r="M1721" s="2"/>
      <c r="N1721" s="8"/>
      <c r="O1721" s="15">
        <v>3</v>
      </c>
      <c r="P1721" s="39">
        <f>(F1721*30%)+(F1721*20%)+(F1721*20%)</f>
        <v>999.52752899999996</v>
      </c>
      <c r="Q1721" s="41">
        <f t="shared" si="111"/>
        <v>3381.8161989999999</v>
      </c>
    </row>
    <row r="1722" spans="1:17">
      <c r="A1722" s="3"/>
      <c r="B1722" s="135">
        <v>30907004</v>
      </c>
      <c r="C1722" s="263" t="s">
        <v>3855</v>
      </c>
      <c r="D1722" s="264"/>
      <c r="E1722" s="264"/>
      <c r="F1722" s="264"/>
      <c r="G1722" s="264"/>
      <c r="H1722" s="264"/>
      <c r="I1722" s="264"/>
      <c r="J1722" s="264"/>
      <c r="K1722" s="264"/>
      <c r="L1722" s="264"/>
      <c r="M1722" s="266"/>
      <c r="N1722" s="264"/>
      <c r="O1722" s="264"/>
      <c r="P1722" s="264"/>
      <c r="Q1722" s="265"/>
    </row>
    <row r="1723" spans="1:17" ht="22.5">
      <c r="A1723" s="1" t="s">
        <v>4760</v>
      </c>
      <c r="B1723" s="1">
        <v>30907012</v>
      </c>
      <c r="C1723" s="3" t="s">
        <v>1389</v>
      </c>
      <c r="D1723" s="4" t="s">
        <v>3704</v>
      </c>
      <c r="E1723" s="7"/>
      <c r="F1723" s="8">
        <f>VLOOKUP(D1723,'Parâmetro - Portes e Uco'!$A$8:$C$49,3,0)</f>
        <v>1301.410656</v>
      </c>
      <c r="G1723" s="36">
        <v>5</v>
      </c>
      <c r="H1723" s="8">
        <f>VLOOKUP(G1723,'Parâmetro - Portes e Uco'!$B$14:$E$41,4,0)</f>
        <v>683.93320000000006</v>
      </c>
      <c r="I1723" s="9"/>
      <c r="J1723" s="16">
        <v>0</v>
      </c>
      <c r="K1723" s="16"/>
      <c r="L1723" s="17"/>
      <c r="M1723" s="2"/>
      <c r="N1723" s="8"/>
      <c r="O1723" s="15">
        <v>3</v>
      </c>
      <c r="P1723" s="39">
        <f>(F1723*30%)+(F1723*20%)+(F1723*20%)</f>
        <v>910.9874592000001</v>
      </c>
      <c r="Q1723" s="41">
        <f t="shared" ref="Q1723:Q1735" si="113">F1723+H1723+K1723+N1723+P1723</f>
        <v>2896.3313152000001</v>
      </c>
    </row>
    <row r="1724" spans="1:17" ht="22.5">
      <c r="A1724" s="1" t="s">
        <v>4760</v>
      </c>
      <c r="B1724" s="1">
        <v>30907020</v>
      </c>
      <c r="C1724" s="3" t="s">
        <v>1390</v>
      </c>
      <c r="D1724" s="4" t="s">
        <v>3704</v>
      </c>
      <c r="E1724" s="7"/>
      <c r="F1724" s="8">
        <f>VLOOKUP(D1724,'Parâmetro - Portes e Uco'!$A$8:$C$49,3,0)</f>
        <v>1301.410656</v>
      </c>
      <c r="G1724" s="36">
        <v>5</v>
      </c>
      <c r="H1724" s="8">
        <f>VLOOKUP(G1724,'Parâmetro - Portes e Uco'!$B$14:$E$41,4,0)</f>
        <v>683.93320000000006</v>
      </c>
      <c r="I1724" s="9"/>
      <c r="J1724" s="16">
        <v>0</v>
      </c>
      <c r="K1724" s="16"/>
      <c r="L1724" s="17"/>
      <c r="M1724" s="2"/>
      <c r="N1724" s="8"/>
      <c r="O1724" s="15">
        <v>3</v>
      </c>
      <c r="P1724" s="39">
        <f>(F1724*30%)+(F1724*20%)+(F1724*20%)</f>
        <v>910.9874592000001</v>
      </c>
      <c r="Q1724" s="41">
        <f t="shared" si="113"/>
        <v>2896.3313152000001</v>
      </c>
    </row>
    <row r="1725" spans="1:17">
      <c r="A1725" s="1" t="s">
        <v>4760</v>
      </c>
      <c r="B1725" s="1">
        <v>30907039</v>
      </c>
      <c r="C1725" s="3" t="s">
        <v>1391</v>
      </c>
      <c r="D1725" s="4" t="s">
        <v>3697</v>
      </c>
      <c r="E1725" s="7"/>
      <c r="F1725" s="8">
        <f>VLOOKUP(D1725,'Parâmetro - Portes e Uco'!$A$8:$C$49,3,0)</f>
        <v>932.61823200000003</v>
      </c>
      <c r="G1725" s="36">
        <v>5</v>
      </c>
      <c r="H1725" s="8">
        <f>VLOOKUP(G1725,'Parâmetro - Portes e Uco'!$B$14:$E$41,4,0)</f>
        <v>683.93320000000006</v>
      </c>
      <c r="I1725" s="9"/>
      <c r="J1725" s="16">
        <v>0</v>
      </c>
      <c r="K1725" s="16"/>
      <c r="L1725" s="17"/>
      <c r="M1725" s="2"/>
      <c r="N1725" s="8"/>
      <c r="O1725" s="15">
        <v>2</v>
      </c>
      <c r="P1725" s="8">
        <f>(F1725*30%)+(F1725*20%)</f>
        <v>466.30911600000002</v>
      </c>
      <c r="Q1725" s="41">
        <f t="shared" si="113"/>
        <v>2082.8605480000001</v>
      </c>
    </row>
    <row r="1726" spans="1:17">
      <c r="A1726" s="1" t="s">
        <v>4760</v>
      </c>
      <c r="B1726" s="1">
        <v>30907047</v>
      </c>
      <c r="C1726" s="3" t="s">
        <v>1392</v>
      </c>
      <c r="D1726" s="4" t="s">
        <v>3704</v>
      </c>
      <c r="E1726" s="7"/>
      <c r="F1726" s="8">
        <f>VLOOKUP(D1726,'Parâmetro - Portes e Uco'!$A$8:$C$49,3,0)</f>
        <v>1301.410656</v>
      </c>
      <c r="G1726" s="36">
        <v>6</v>
      </c>
      <c r="H1726" s="8">
        <f>VLOOKUP(G1726,'Parâmetro - Portes e Uco'!$B$14:$E$41,4,0)</f>
        <v>954.3922</v>
      </c>
      <c r="I1726" s="9"/>
      <c r="J1726" s="16">
        <v>0</v>
      </c>
      <c r="K1726" s="16"/>
      <c r="L1726" s="17"/>
      <c r="M1726" s="2"/>
      <c r="N1726" s="8"/>
      <c r="O1726" s="15">
        <v>3</v>
      </c>
      <c r="P1726" s="39">
        <f>(F1726*30%)+(F1726*20%)+(F1726*20%)</f>
        <v>910.9874592000001</v>
      </c>
      <c r="Q1726" s="41">
        <f t="shared" si="113"/>
        <v>3166.7903152000004</v>
      </c>
    </row>
    <row r="1727" spans="1:17">
      <c r="A1727" s="1" t="s">
        <v>4760</v>
      </c>
      <c r="B1727" s="1">
        <v>30907071</v>
      </c>
      <c r="C1727" s="3" t="s">
        <v>1393</v>
      </c>
      <c r="D1727" s="4" t="s">
        <v>3680</v>
      </c>
      <c r="E1727" s="7"/>
      <c r="F1727" s="8">
        <f>VLOOKUP(D1727,'Parâmetro - Portes e Uco'!$A$8:$C$49,3,0)</f>
        <v>26.889953999999999</v>
      </c>
      <c r="G1727" s="36"/>
      <c r="H1727" s="15"/>
      <c r="I1727" s="9"/>
      <c r="J1727" s="16">
        <v>0</v>
      </c>
      <c r="K1727" s="16"/>
      <c r="L1727" s="17"/>
      <c r="M1727" s="2"/>
      <c r="N1727" s="8"/>
      <c r="O1727" s="15">
        <v>0</v>
      </c>
      <c r="P1727" s="15"/>
      <c r="Q1727" s="41">
        <f t="shared" si="113"/>
        <v>26.889953999999999</v>
      </c>
    </row>
    <row r="1728" spans="1:17">
      <c r="A1728" s="1" t="s">
        <v>4760</v>
      </c>
      <c r="B1728" s="1">
        <v>30907080</v>
      </c>
      <c r="C1728" s="3" t="s">
        <v>1394</v>
      </c>
      <c r="D1728" s="4" t="s">
        <v>3686</v>
      </c>
      <c r="E1728" s="7"/>
      <c r="F1728" s="8">
        <f>VLOOKUP(D1728,'Parâmetro - Portes e Uco'!$A$8:$C$49,3,0)</f>
        <v>639.47410800000011</v>
      </c>
      <c r="G1728" s="36">
        <v>4</v>
      </c>
      <c r="H1728" s="8">
        <f>VLOOKUP(G1728,'Parâmetro - Portes e Uco'!$B$14:$E$41,4,0)</f>
        <v>442.14720000000005</v>
      </c>
      <c r="I1728" s="9"/>
      <c r="J1728" s="16">
        <v>0</v>
      </c>
      <c r="K1728" s="16"/>
      <c r="L1728" s="17"/>
      <c r="M1728" s="2"/>
      <c r="N1728" s="8"/>
      <c r="O1728" s="15">
        <v>2</v>
      </c>
      <c r="P1728" s="8">
        <f>(F1728*30%)+(F1728*20%)</f>
        <v>319.73705400000006</v>
      </c>
      <c r="Q1728" s="41">
        <f t="shared" si="113"/>
        <v>1401.3583620000004</v>
      </c>
    </row>
    <row r="1729" spans="1:17">
      <c r="A1729" s="1" t="s">
        <v>4760</v>
      </c>
      <c r="B1729" s="1">
        <v>30907098</v>
      </c>
      <c r="C1729" s="3" t="s">
        <v>1395</v>
      </c>
      <c r="D1729" s="4" t="s">
        <v>3685</v>
      </c>
      <c r="E1729" s="7"/>
      <c r="F1729" s="8">
        <f>VLOOKUP(D1729,'Parâmetro - Portes e Uco'!$A$8:$C$49,3,0)</f>
        <v>564.99534000000006</v>
      </c>
      <c r="G1729" s="36">
        <v>4</v>
      </c>
      <c r="H1729" s="8">
        <f>VLOOKUP(G1729,'Parâmetro - Portes e Uco'!$B$14:$E$41,4,0)</f>
        <v>442.14720000000005</v>
      </c>
      <c r="I1729" s="9"/>
      <c r="J1729" s="16">
        <v>0</v>
      </c>
      <c r="K1729" s="16"/>
      <c r="L1729" s="17"/>
      <c r="M1729" s="2"/>
      <c r="N1729" s="8"/>
      <c r="O1729" s="15">
        <v>3</v>
      </c>
      <c r="P1729" s="39">
        <f>(F1729*30%)+(F1729*20%)+(F1729*20%)</f>
        <v>395.49673800000005</v>
      </c>
      <c r="Q1729" s="41">
        <f t="shared" si="113"/>
        <v>1402.6392780000001</v>
      </c>
    </row>
    <row r="1730" spans="1:17" ht="22.5">
      <c r="A1730" s="1" t="s">
        <v>4760</v>
      </c>
      <c r="B1730" s="1">
        <v>30907101</v>
      </c>
      <c r="C1730" s="3" t="s">
        <v>1396</v>
      </c>
      <c r="D1730" s="4" t="s">
        <v>3697</v>
      </c>
      <c r="E1730" s="7"/>
      <c r="F1730" s="8">
        <f>VLOOKUP(D1730,'Parâmetro - Portes e Uco'!$A$8:$C$49,3,0)</f>
        <v>932.61823200000003</v>
      </c>
      <c r="G1730" s="36">
        <v>4</v>
      </c>
      <c r="H1730" s="8">
        <f>VLOOKUP(G1730,'Parâmetro - Portes e Uco'!$B$14:$E$41,4,0)</f>
        <v>442.14720000000005</v>
      </c>
      <c r="I1730" s="9"/>
      <c r="J1730" s="16">
        <v>0</v>
      </c>
      <c r="K1730" s="16"/>
      <c r="L1730" s="17"/>
      <c r="M1730" s="2"/>
      <c r="N1730" s="8"/>
      <c r="O1730" s="15">
        <v>2</v>
      </c>
      <c r="P1730" s="8">
        <f>(F1730*30%)+(F1730*20%)</f>
        <v>466.30911600000002</v>
      </c>
      <c r="Q1730" s="41">
        <f t="shared" si="113"/>
        <v>1841.074548</v>
      </c>
    </row>
    <row r="1731" spans="1:17">
      <c r="A1731" s="1" t="s">
        <v>4760</v>
      </c>
      <c r="B1731" s="1">
        <v>30907110</v>
      </c>
      <c r="C1731" s="3" t="s">
        <v>1397</v>
      </c>
      <c r="D1731" s="4" t="s">
        <v>3704</v>
      </c>
      <c r="E1731" s="7"/>
      <c r="F1731" s="8">
        <f>VLOOKUP(D1731,'Parâmetro - Portes e Uco'!$A$8:$C$49,3,0)</f>
        <v>1301.410656</v>
      </c>
      <c r="G1731" s="36">
        <v>4</v>
      </c>
      <c r="H1731" s="8">
        <f>VLOOKUP(G1731,'Parâmetro - Portes e Uco'!$B$14:$E$41,4,0)</f>
        <v>442.14720000000005</v>
      </c>
      <c r="I1731" s="9"/>
      <c r="J1731" s="16">
        <v>0</v>
      </c>
      <c r="K1731" s="16"/>
      <c r="L1731" s="17"/>
      <c r="M1731" s="2"/>
      <c r="N1731" s="8"/>
      <c r="O1731" s="15">
        <v>2</v>
      </c>
      <c r="P1731" s="8">
        <f>(F1731*30%)+(F1731*20%)</f>
        <v>650.70532800000001</v>
      </c>
      <c r="Q1731" s="41">
        <f t="shared" si="113"/>
        <v>2394.2631840000004</v>
      </c>
    </row>
    <row r="1732" spans="1:17" ht="22.5">
      <c r="A1732" s="1" t="s">
        <v>4760</v>
      </c>
      <c r="B1732" s="1">
        <v>30907128</v>
      </c>
      <c r="C1732" s="3" t="s">
        <v>1398</v>
      </c>
      <c r="D1732" s="4" t="s">
        <v>3704</v>
      </c>
      <c r="E1732" s="7"/>
      <c r="F1732" s="8">
        <f>VLOOKUP(D1732,'Parâmetro - Portes e Uco'!$A$8:$C$49,3,0)</f>
        <v>1301.410656</v>
      </c>
      <c r="G1732" s="36">
        <v>4</v>
      </c>
      <c r="H1732" s="8">
        <f>VLOOKUP(G1732,'Parâmetro - Portes e Uco'!$B$14:$E$41,4,0)</f>
        <v>442.14720000000005</v>
      </c>
      <c r="I1732" s="9"/>
      <c r="J1732" s="16">
        <v>0</v>
      </c>
      <c r="K1732" s="16"/>
      <c r="L1732" s="17"/>
      <c r="M1732" s="2"/>
      <c r="N1732" s="8"/>
      <c r="O1732" s="15">
        <v>3</v>
      </c>
      <c r="P1732" s="39">
        <f>(F1732*30%)+(F1732*20%)+(F1732*20%)</f>
        <v>910.9874592000001</v>
      </c>
      <c r="Q1732" s="41">
        <f t="shared" si="113"/>
        <v>2654.5453152</v>
      </c>
    </row>
    <row r="1733" spans="1:17">
      <c r="A1733" s="1" t="s">
        <v>4760</v>
      </c>
      <c r="B1733" s="1">
        <v>30907136</v>
      </c>
      <c r="C1733" s="3" t="s">
        <v>1400</v>
      </c>
      <c r="D1733" s="4" t="s">
        <v>3697</v>
      </c>
      <c r="E1733" s="7"/>
      <c r="F1733" s="8">
        <f>VLOOKUP(D1733,'Parâmetro - Portes e Uco'!$A$8:$C$49,3,0)</f>
        <v>932.61823200000003</v>
      </c>
      <c r="G1733" s="36">
        <v>5</v>
      </c>
      <c r="H1733" s="8">
        <f>VLOOKUP(G1733,'Parâmetro - Portes e Uco'!$B$14:$E$41,4,0)</f>
        <v>683.93320000000006</v>
      </c>
      <c r="I1733" s="9"/>
      <c r="J1733" s="16">
        <v>0</v>
      </c>
      <c r="K1733" s="16"/>
      <c r="L1733" s="17"/>
      <c r="M1733" s="2"/>
      <c r="N1733" s="8"/>
      <c r="O1733" s="15">
        <v>2</v>
      </c>
      <c r="P1733" s="8">
        <f>(F1733*30%)+(F1733*20%)</f>
        <v>466.30911600000002</v>
      </c>
      <c r="Q1733" s="41">
        <f t="shared" si="113"/>
        <v>2082.8605480000001</v>
      </c>
    </row>
    <row r="1734" spans="1:17">
      <c r="A1734" s="1" t="s">
        <v>4760</v>
      </c>
      <c r="B1734" s="1">
        <v>30907144</v>
      </c>
      <c r="C1734" s="3" t="s">
        <v>1401</v>
      </c>
      <c r="D1734" s="4" t="s">
        <v>3685</v>
      </c>
      <c r="E1734" s="7"/>
      <c r="F1734" s="8">
        <f>VLOOKUP(D1734,'Parâmetro - Portes e Uco'!$A$8:$C$49,3,0)</f>
        <v>564.99534000000006</v>
      </c>
      <c r="G1734" s="36">
        <v>3</v>
      </c>
      <c r="H1734" s="8">
        <f>VLOOKUP(G1734,'Parâmetro - Portes e Uco'!$B$14:$E$41,4,0)</f>
        <v>299.05779999999999</v>
      </c>
      <c r="I1734" s="9"/>
      <c r="J1734" s="16">
        <v>0</v>
      </c>
      <c r="K1734" s="16"/>
      <c r="L1734" s="17"/>
      <c r="M1734" s="2"/>
      <c r="N1734" s="8"/>
      <c r="O1734" s="15">
        <v>1</v>
      </c>
      <c r="P1734" s="8">
        <f>F1734*30%</f>
        <v>169.49860200000001</v>
      </c>
      <c r="Q1734" s="41">
        <f t="shared" si="113"/>
        <v>1033.5517420000001</v>
      </c>
    </row>
    <row r="1735" spans="1:17" ht="33.75">
      <c r="A1735" s="1" t="s">
        <v>4760</v>
      </c>
      <c r="B1735" s="1">
        <v>30907152</v>
      </c>
      <c r="C1735" s="3" t="s">
        <v>1399</v>
      </c>
      <c r="D1735" s="4" t="s">
        <v>3676</v>
      </c>
      <c r="E1735" s="7"/>
      <c r="F1735" s="8">
        <f>VLOOKUP(D1735,'Parâmetro - Portes e Uco'!$A$8:$C$49,3,0)</f>
        <v>199.76720399999999</v>
      </c>
      <c r="G1735" s="36"/>
      <c r="H1735" s="15"/>
      <c r="I1735" s="9"/>
      <c r="J1735" s="16">
        <v>0</v>
      </c>
      <c r="K1735" s="16"/>
      <c r="L1735" s="17"/>
      <c r="M1735" s="2"/>
      <c r="N1735" s="8"/>
      <c r="O1735" s="15">
        <v>0</v>
      </c>
      <c r="P1735" s="15"/>
      <c r="Q1735" s="41">
        <f t="shared" si="113"/>
        <v>199.76720399999999</v>
      </c>
    </row>
    <row r="1736" spans="1:17">
      <c r="A1736" s="3"/>
      <c r="B1736" s="135">
        <v>30907993</v>
      </c>
      <c r="C1736" s="263" t="s">
        <v>3746</v>
      </c>
      <c r="D1736" s="264"/>
      <c r="E1736" s="264"/>
      <c r="F1736" s="264"/>
      <c r="G1736" s="264"/>
      <c r="H1736" s="264"/>
      <c r="I1736" s="264"/>
      <c r="J1736" s="264"/>
      <c r="K1736" s="264"/>
      <c r="L1736" s="264"/>
      <c r="M1736" s="287"/>
      <c r="N1736" s="264"/>
      <c r="O1736" s="264"/>
      <c r="P1736" s="264"/>
      <c r="Q1736" s="265"/>
    </row>
    <row r="1737" spans="1:17">
      <c r="A1737" s="3"/>
      <c r="B1737" s="259" t="s">
        <v>3856</v>
      </c>
      <c r="C1737" s="260"/>
      <c r="D1737" s="260"/>
      <c r="E1737" s="260"/>
      <c r="F1737" s="260"/>
      <c r="G1737" s="260"/>
      <c r="H1737" s="260"/>
      <c r="I1737" s="260"/>
      <c r="J1737" s="260"/>
      <c r="K1737" s="260"/>
      <c r="L1737" s="260"/>
      <c r="M1737" s="261"/>
      <c r="N1737" s="260"/>
      <c r="O1737" s="260"/>
      <c r="P1737" s="260"/>
      <c r="Q1737" s="262"/>
    </row>
    <row r="1738" spans="1:17">
      <c r="A1738" s="3"/>
      <c r="B1738" s="259" t="s">
        <v>4701</v>
      </c>
      <c r="C1738" s="260"/>
      <c r="D1738" s="260"/>
      <c r="E1738" s="260"/>
      <c r="F1738" s="260"/>
      <c r="G1738" s="260"/>
      <c r="H1738" s="260"/>
      <c r="I1738" s="260"/>
      <c r="J1738" s="260"/>
      <c r="K1738" s="260"/>
      <c r="L1738" s="260"/>
      <c r="M1738" s="261"/>
      <c r="N1738" s="260"/>
      <c r="O1738" s="260"/>
      <c r="P1738" s="260"/>
      <c r="Q1738" s="262"/>
    </row>
    <row r="1739" spans="1:17">
      <c r="A1739" s="3"/>
      <c r="B1739" s="259" t="s">
        <v>4221</v>
      </c>
      <c r="C1739" s="260"/>
      <c r="D1739" s="260"/>
      <c r="E1739" s="260"/>
      <c r="F1739" s="260"/>
      <c r="G1739" s="260"/>
      <c r="H1739" s="260"/>
      <c r="I1739" s="260"/>
      <c r="J1739" s="260"/>
      <c r="K1739" s="260"/>
      <c r="L1739" s="260"/>
      <c r="M1739" s="261"/>
      <c r="N1739" s="260"/>
      <c r="O1739" s="260"/>
      <c r="P1739" s="260"/>
      <c r="Q1739" s="262"/>
    </row>
    <row r="1740" spans="1:17">
      <c r="A1740" s="3"/>
      <c r="B1740" s="259" t="s">
        <v>4222</v>
      </c>
      <c r="C1740" s="260"/>
      <c r="D1740" s="260"/>
      <c r="E1740" s="260"/>
      <c r="F1740" s="260"/>
      <c r="G1740" s="260"/>
      <c r="H1740" s="260"/>
      <c r="I1740" s="260"/>
      <c r="J1740" s="260"/>
      <c r="K1740" s="260"/>
      <c r="L1740" s="260"/>
      <c r="M1740" s="261"/>
      <c r="N1740" s="260"/>
      <c r="O1740" s="260"/>
      <c r="P1740" s="260"/>
      <c r="Q1740" s="262"/>
    </row>
    <row r="1741" spans="1:17">
      <c r="A1741" s="3"/>
      <c r="B1741" s="259" t="s">
        <v>4223</v>
      </c>
      <c r="C1741" s="260"/>
      <c r="D1741" s="260"/>
      <c r="E1741" s="260"/>
      <c r="F1741" s="260"/>
      <c r="G1741" s="260"/>
      <c r="H1741" s="260"/>
      <c r="I1741" s="260"/>
      <c r="J1741" s="260"/>
      <c r="K1741" s="260"/>
      <c r="L1741" s="260"/>
      <c r="M1741" s="261"/>
      <c r="N1741" s="260"/>
      <c r="O1741" s="260"/>
      <c r="P1741" s="260"/>
      <c r="Q1741" s="262"/>
    </row>
    <row r="1742" spans="1:17">
      <c r="A1742" s="3"/>
      <c r="B1742" s="259" t="s">
        <v>4224</v>
      </c>
      <c r="C1742" s="260"/>
      <c r="D1742" s="260"/>
      <c r="E1742" s="260"/>
      <c r="F1742" s="260"/>
      <c r="G1742" s="260"/>
      <c r="H1742" s="260"/>
      <c r="I1742" s="260"/>
      <c r="J1742" s="260"/>
      <c r="K1742" s="260"/>
      <c r="L1742" s="260"/>
      <c r="M1742" s="261"/>
      <c r="N1742" s="260"/>
      <c r="O1742" s="260"/>
      <c r="P1742" s="260"/>
      <c r="Q1742" s="262"/>
    </row>
    <row r="1743" spans="1:17">
      <c r="A1743" s="3"/>
      <c r="B1743" s="259" t="s">
        <v>4225</v>
      </c>
      <c r="C1743" s="260"/>
      <c r="D1743" s="260"/>
      <c r="E1743" s="260"/>
      <c r="F1743" s="260"/>
      <c r="G1743" s="260"/>
      <c r="H1743" s="260"/>
      <c r="I1743" s="260"/>
      <c r="J1743" s="260"/>
      <c r="K1743" s="260"/>
      <c r="L1743" s="260"/>
      <c r="M1743" s="261"/>
      <c r="N1743" s="260"/>
      <c r="O1743" s="260"/>
      <c r="P1743" s="260"/>
      <c r="Q1743" s="262"/>
    </row>
    <row r="1744" spans="1:17">
      <c r="A1744" s="3"/>
      <c r="B1744" s="259" t="s">
        <v>4226</v>
      </c>
      <c r="C1744" s="260"/>
      <c r="D1744" s="260"/>
      <c r="E1744" s="260"/>
      <c r="F1744" s="260"/>
      <c r="G1744" s="260"/>
      <c r="H1744" s="260"/>
      <c r="I1744" s="260"/>
      <c r="J1744" s="260"/>
      <c r="K1744" s="260"/>
      <c r="L1744" s="260"/>
      <c r="M1744" s="261"/>
      <c r="N1744" s="260"/>
      <c r="O1744" s="260"/>
      <c r="P1744" s="260"/>
      <c r="Q1744" s="262"/>
    </row>
    <row r="1745" spans="1:17">
      <c r="A1745" s="3"/>
      <c r="B1745" s="259" t="s">
        <v>4227</v>
      </c>
      <c r="C1745" s="260"/>
      <c r="D1745" s="260"/>
      <c r="E1745" s="260"/>
      <c r="F1745" s="260"/>
      <c r="G1745" s="260"/>
      <c r="H1745" s="260"/>
      <c r="I1745" s="260"/>
      <c r="J1745" s="260"/>
      <c r="K1745" s="260"/>
      <c r="L1745" s="260"/>
      <c r="M1745" s="261"/>
      <c r="N1745" s="260"/>
      <c r="O1745" s="260"/>
      <c r="P1745" s="260"/>
      <c r="Q1745" s="262"/>
    </row>
    <row r="1746" spans="1:17">
      <c r="A1746" s="3"/>
      <c r="B1746" s="135">
        <v>30908000</v>
      </c>
      <c r="C1746" s="263" t="s">
        <v>3857</v>
      </c>
      <c r="D1746" s="264"/>
      <c r="E1746" s="264"/>
      <c r="F1746" s="264"/>
      <c r="G1746" s="264"/>
      <c r="H1746" s="264"/>
      <c r="I1746" s="264"/>
      <c r="J1746" s="264"/>
      <c r="K1746" s="264"/>
      <c r="L1746" s="264"/>
      <c r="M1746" s="266"/>
      <c r="N1746" s="264"/>
      <c r="O1746" s="264"/>
      <c r="P1746" s="264"/>
      <c r="Q1746" s="265"/>
    </row>
    <row r="1747" spans="1:17">
      <c r="A1747" s="1" t="s">
        <v>4760</v>
      </c>
      <c r="B1747" s="1">
        <v>30908019</v>
      </c>
      <c r="C1747" s="3" t="s">
        <v>1402</v>
      </c>
      <c r="D1747" s="4" t="s">
        <v>3704</v>
      </c>
      <c r="E1747" s="7"/>
      <c r="F1747" s="8">
        <f>VLOOKUP(D1747,'Parâmetro - Portes e Uco'!$A$8:$C$49,3,0)</f>
        <v>1301.410656</v>
      </c>
      <c r="G1747" s="36">
        <v>7</v>
      </c>
      <c r="H1747" s="8">
        <f>VLOOKUP(G1747,'Parâmetro - Portes e Uco'!$B$14:$E$41,4,0)</f>
        <v>1357.8812</v>
      </c>
      <c r="I1747" s="9"/>
      <c r="J1747" s="16">
        <v>0</v>
      </c>
      <c r="K1747" s="16"/>
      <c r="L1747" s="17"/>
      <c r="M1747" s="2"/>
      <c r="N1747" s="8"/>
      <c r="O1747" s="15">
        <v>4</v>
      </c>
      <c r="P1747" s="8">
        <f>(F1747*30%)+(F1747*20%)+(F1747*20%)+(F1747*20%)</f>
        <v>1171.2695904000002</v>
      </c>
      <c r="Q1747" s="41">
        <f t="shared" ref="Q1747:Q1756" si="114">F1747+H1747+K1747+N1747+P1747</f>
        <v>3830.5614464</v>
      </c>
    </row>
    <row r="1748" spans="1:17">
      <c r="A1748" s="1" t="s">
        <v>4760</v>
      </c>
      <c r="B1748" s="1">
        <v>30908027</v>
      </c>
      <c r="C1748" s="3" t="s">
        <v>1403</v>
      </c>
      <c r="D1748" s="4" t="s">
        <v>3687</v>
      </c>
      <c r="E1748" s="7"/>
      <c r="F1748" s="8">
        <f>VLOOKUP(D1748,'Parâmetro - Portes e Uco'!$A$8:$C$49,3,0)</f>
        <v>678.47707200000002</v>
      </c>
      <c r="G1748" s="36">
        <v>4</v>
      </c>
      <c r="H1748" s="8">
        <f>VLOOKUP(G1748,'Parâmetro - Portes e Uco'!$B$14:$E$41,4,0)</f>
        <v>442.14720000000005</v>
      </c>
      <c r="I1748" s="9"/>
      <c r="J1748" s="16">
        <v>0</v>
      </c>
      <c r="K1748" s="16"/>
      <c r="L1748" s="17"/>
      <c r="M1748" s="2"/>
      <c r="N1748" s="8"/>
      <c r="O1748" s="15">
        <v>2</v>
      </c>
      <c r="P1748" s="8">
        <f>(F1748*30%)+(F1748*20%)</f>
        <v>339.23853600000001</v>
      </c>
      <c r="Q1748" s="41">
        <f t="shared" si="114"/>
        <v>1459.8628080000001</v>
      </c>
    </row>
    <row r="1749" spans="1:17" ht="22.5">
      <c r="A1749" s="1" t="s">
        <v>4760</v>
      </c>
      <c r="B1749" s="1">
        <v>30908035</v>
      </c>
      <c r="C1749" s="3" t="s">
        <v>1404</v>
      </c>
      <c r="D1749" s="4" t="s">
        <v>3698</v>
      </c>
      <c r="E1749" s="7"/>
      <c r="F1749" s="8">
        <f>VLOOKUP(D1749,'Parâmetro - Portes e Uco'!$A$8:$C$49,3,0)</f>
        <v>1186.7593919999999</v>
      </c>
      <c r="G1749" s="36">
        <v>6</v>
      </c>
      <c r="H1749" s="8">
        <f>VLOOKUP(G1749,'Parâmetro - Portes e Uco'!$B$14:$E$41,4,0)</f>
        <v>954.3922</v>
      </c>
      <c r="I1749" s="9"/>
      <c r="J1749" s="16">
        <v>0</v>
      </c>
      <c r="K1749" s="16"/>
      <c r="L1749" s="17"/>
      <c r="M1749" s="2"/>
      <c r="N1749" s="8"/>
      <c r="O1749" s="15">
        <v>3</v>
      </c>
      <c r="P1749" s="39">
        <f>(F1749*30%)+(F1749*20%)+(F1749*20%)</f>
        <v>830.7315744</v>
      </c>
      <c r="Q1749" s="41">
        <f t="shared" si="114"/>
        <v>2971.8831663999999</v>
      </c>
    </row>
    <row r="1750" spans="1:17">
      <c r="A1750" s="1" t="s">
        <v>4760</v>
      </c>
      <c r="B1750" s="1">
        <v>30908043</v>
      </c>
      <c r="C1750" s="3" t="s">
        <v>1406</v>
      </c>
      <c r="D1750" s="4" t="s">
        <v>3695</v>
      </c>
      <c r="E1750" s="7"/>
      <c r="F1750" s="8">
        <f>VLOOKUP(D1750,'Parâmetro - Portes e Uco'!$A$8:$C$49,3,0)</f>
        <v>609.92950200000007</v>
      </c>
      <c r="G1750" s="36">
        <v>4</v>
      </c>
      <c r="H1750" s="8">
        <f>VLOOKUP(G1750,'Parâmetro - Portes e Uco'!$B$14:$E$41,4,0)</f>
        <v>442.14720000000005</v>
      </c>
      <c r="I1750" s="9"/>
      <c r="J1750" s="16">
        <v>0</v>
      </c>
      <c r="K1750" s="16"/>
      <c r="L1750" s="17"/>
      <c r="M1750" s="2"/>
      <c r="N1750" s="8"/>
      <c r="O1750" s="15">
        <v>2</v>
      </c>
      <c r="P1750" s="8">
        <f>(F1750*30%)+(F1750*20%)</f>
        <v>304.96475100000004</v>
      </c>
      <c r="Q1750" s="41">
        <f t="shared" si="114"/>
        <v>1357.041453</v>
      </c>
    </row>
    <row r="1751" spans="1:17">
      <c r="A1751" s="1" t="s">
        <v>4760</v>
      </c>
      <c r="B1751" s="1">
        <v>30908051</v>
      </c>
      <c r="C1751" s="3" t="s">
        <v>1405</v>
      </c>
      <c r="D1751" s="4" t="s">
        <v>3698</v>
      </c>
      <c r="E1751" s="7"/>
      <c r="F1751" s="8">
        <f>VLOOKUP(D1751,'Parâmetro - Portes e Uco'!$A$8:$C$49,3,0)</f>
        <v>1186.7593919999999</v>
      </c>
      <c r="G1751" s="36">
        <v>7</v>
      </c>
      <c r="H1751" s="8">
        <f>VLOOKUP(G1751,'Parâmetro - Portes e Uco'!$B$14:$E$41,4,0)</f>
        <v>1357.8812</v>
      </c>
      <c r="I1751" s="9"/>
      <c r="J1751" s="16">
        <v>0</v>
      </c>
      <c r="K1751" s="16"/>
      <c r="L1751" s="17"/>
      <c r="M1751" s="2"/>
      <c r="N1751" s="8"/>
      <c r="O1751" s="15">
        <v>3</v>
      </c>
      <c r="P1751" s="39">
        <f>(F1751*30%)+(F1751*20%)+(F1751*20%)</f>
        <v>830.7315744</v>
      </c>
      <c r="Q1751" s="41">
        <f t="shared" si="114"/>
        <v>3375.3721663999995</v>
      </c>
    </row>
    <row r="1752" spans="1:17">
      <c r="A1752" s="1" t="s">
        <v>4760</v>
      </c>
      <c r="B1752" s="1">
        <v>30908060</v>
      </c>
      <c r="C1752" s="3" t="s">
        <v>1407</v>
      </c>
      <c r="D1752" s="4" t="s">
        <v>3688</v>
      </c>
      <c r="E1752" s="7"/>
      <c r="F1752" s="8">
        <f>VLOOKUP(D1752,'Parâmetro - Portes e Uco'!$A$8:$C$49,3,0)</f>
        <v>868.77663600000005</v>
      </c>
      <c r="G1752" s="36">
        <v>6</v>
      </c>
      <c r="H1752" s="8">
        <f>VLOOKUP(G1752,'Parâmetro - Portes e Uco'!$B$14:$E$41,4,0)</f>
        <v>954.3922</v>
      </c>
      <c r="I1752" s="9"/>
      <c r="J1752" s="16">
        <v>0</v>
      </c>
      <c r="K1752" s="16"/>
      <c r="L1752" s="17"/>
      <c r="M1752" s="2"/>
      <c r="N1752" s="8"/>
      <c r="O1752" s="15">
        <v>3</v>
      </c>
      <c r="P1752" s="39">
        <f>(F1752*30%)+(F1752*20%)+(F1752*20%)</f>
        <v>608.14364520000004</v>
      </c>
      <c r="Q1752" s="41">
        <f t="shared" si="114"/>
        <v>2431.3124812000001</v>
      </c>
    </row>
    <row r="1753" spans="1:17">
      <c r="A1753" s="1" t="s">
        <v>4760</v>
      </c>
      <c r="B1753" s="1">
        <v>30908078</v>
      </c>
      <c r="C1753" s="3" t="s">
        <v>1408</v>
      </c>
      <c r="D1753" s="4" t="s">
        <v>3675</v>
      </c>
      <c r="E1753" s="7"/>
      <c r="F1753" s="8">
        <f>VLOOKUP(D1753,'Parâmetro - Portes e Uco'!$A$8:$C$49,3,0)</f>
        <v>247.04971200000003</v>
      </c>
      <c r="G1753" s="36">
        <v>2</v>
      </c>
      <c r="H1753" s="8">
        <f>VLOOKUP(G1753,'Parâmetro - Portes e Uco'!$B$14:$E$41,4,0)</f>
        <v>203.1808</v>
      </c>
      <c r="I1753" s="9"/>
      <c r="J1753" s="16">
        <v>0</v>
      </c>
      <c r="K1753" s="16"/>
      <c r="L1753" s="17"/>
      <c r="M1753" s="2"/>
      <c r="N1753" s="8"/>
      <c r="O1753" s="15">
        <v>2</v>
      </c>
      <c r="P1753" s="8">
        <f>(F1753*30%)+(F1753*20%)</f>
        <v>123.52485600000001</v>
      </c>
      <c r="Q1753" s="41">
        <f t="shared" si="114"/>
        <v>573.75536800000009</v>
      </c>
    </row>
    <row r="1754" spans="1:17" ht="22.5">
      <c r="A1754" s="1" t="s">
        <v>4760</v>
      </c>
      <c r="B1754" s="1">
        <v>30908086</v>
      </c>
      <c r="C1754" s="3" t="s">
        <v>1409</v>
      </c>
      <c r="D1754" s="4" t="s">
        <v>3704</v>
      </c>
      <c r="E1754" s="7"/>
      <c r="F1754" s="8">
        <f>VLOOKUP(D1754,'Parâmetro - Portes e Uco'!$A$8:$C$49,3,0)</f>
        <v>1301.410656</v>
      </c>
      <c r="G1754" s="36">
        <v>7</v>
      </c>
      <c r="H1754" s="8">
        <f>VLOOKUP(G1754,'Parâmetro - Portes e Uco'!$B$14:$E$41,4,0)</f>
        <v>1357.8812</v>
      </c>
      <c r="I1754" s="9"/>
      <c r="J1754" s="16">
        <v>0</v>
      </c>
      <c r="K1754" s="16"/>
      <c r="L1754" s="17"/>
      <c r="M1754" s="2"/>
      <c r="N1754" s="8"/>
      <c r="O1754" s="15">
        <v>4</v>
      </c>
      <c r="P1754" s="8">
        <f>(F1754*30%)+(F1754*20%)+(F1754*20%)+(F1754*20%)</f>
        <v>1171.2695904000002</v>
      </c>
      <c r="Q1754" s="41">
        <f t="shared" si="114"/>
        <v>3830.5614464</v>
      </c>
    </row>
    <row r="1755" spans="1:17">
      <c r="A1755" s="1" t="s">
        <v>4760</v>
      </c>
      <c r="B1755" s="1">
        <v>30908094</v>
      </c>
      <c r="C1755" s="3" t="s">
        <v>1410</v>
      </c>
      <c r="D1755" s="4" t="s">
        <v>3688</v>
      </c>
      <c r="E1755" s="7"/>
      <c r="F1755" s="8">
        <f>VLOOKUP(D1755,'Parâmetro - Portes e Uco'!$A$8:$C$49,3,0)</f>
        <v>868.77663600000005</v>
      </c>
      <c r="G1755" s="36">
        <v>4</v>
      </c>
      <c r="H1755" s="8">
        <f>VLOOKUP(G1755,'Parâmetro - Portes e Uco'!$B$14:$E$41,4,0)</f>
        <v>442.14720000000005</v>
      </c>
      <c r="I1755" s="9"/>
      <c r="J1755" s="16">
        <v>0</v>
      </c>
      <c r="K1755" s="16"/>
      <c r="L1755" s="17"/>
      <c r="M1755" s="2"/>
      <c r="N1755" s="8"/>
      <c r="O1755" s="15">
        <v>3</v>
      </c>
      <c r="P1755" s="39">
        <f>(F1755*30%)+(F1755*20%)+(F1755*20%)</f>
        <v>608.14364520000004</v>
      </c>
      <c r="Q1755" s="41">
        <f t="shared" si="114"/>
        <v>1919.0674812000002</v>
      </c>
    </row>
    <row r="1756" spans="1:17">
      <c r="A1756" s="1" t="s">
        <v>4760</v>
      </c>
      <c r="B1756" s="1">
        <v>30908108</v>
      </c>
      <c r="C1756" s="3" t="s">
        <v>1411</v>
      </c>
      <c r="D1756" s="4" t="s">
        <v>3694</v>
      </c>
      <c r="E1756" s="7"/>
      <c r="F1756" s="8">
        <f>VLOOKUP(D1756,'Parâmetro - Portes e Uco'!$A$8:$C$49,3,0)</f>
        <v>265.94786399999998</v>
      </c>
      <c r="G1756" s="36">
        <v>2</v>
      </c>
      <c r="H1756" s="8">
        <f>VLOOKUP(G1756,'Parâmetro - Portes e Uco'!$B$14:$E$41,4,0)</f>
        <v>203.1808</v>
      </c>
      <c r="I1756" s="9"/>
      <c r="J1756" s="16">
        <v>0</v>
      </c>
      <c r="K1756" s="16"/>
      <c r="L1756" s="17"/>
      <c r="M1756" s="2"/>
      <c r="N1756" s="8"/>
      <c r="O1756" s="15">
        <v>0</v>
      </c>
      <c r="P1756" s="15"/>
      <c r="Q1756" s="41">
        <f t="shared" si="114"/>
        <v>469.12866399999996</v>
      </c>
    </row>
    <row r="1757" spans="1:17">
      <c r="A1757" s="3"/>
      <c r="B1757" s="135">
        <v>30909007</v>
      </c>
      <c r="C1757" s="263" t="s">
        <v>3859</v>
      </c>
      <c r="D1757" s="264"/>
      <c r="E1757" s="264"/>
      <c r="F1757" s="264"/>
      <c r="G1757" s="264"/>
      <c r="H1757" s="264"/>
      <c r="I1757" s="264"/>
      <c r="J1757" s="264"/>
      <c r="K1757" s="264"/>
      <c r="L1757" s="264"/>
      <c r="M1757" s="266"/>
      <c r="N1757" s="264"/>
      <c r="O1757" s="264"/>
      <c r="P1757" s="264"/>
      <c r="Q1757" s="265"/>
    </row>
    <row r="1758" spans="1:17">
      <c r="A1758" s="1" t="s">
        <v>4760</v>
      </c>
      <c r="B1758" s="1">
        <v>30909023</v>
      </c>
      <c r="C1758" s="3" t="s">
        <v>1414</v>
      </c>
      <c r="D1758" s="4" t="s">
        <v>3683</v>
      </c>
      <c r="E1758" s="7"/>
      <c r="F1758" s="8">
        <f>VLOOKUP(D1758,'Parâmetro - Portes e Uco'!$A$8:$C$49,3,0)</f>
        <v>218.68392</v>
      </c>
      <c r="G1758" s="36"/>
      <c r="H1758" s="15"/>
      <c r="I1758" s="9"/>
      <c r="J1758" s="16">
        <v>0</v>
      </c>
      <c r="K1758" s="16"/>
      <c r="L1758" s="17"/>
      <c r="M1758" s="2"/>
      <c r="N1758" s="8"/>
      <c r="O1758" s="15">
        <v>0</v>
      </c>
      <c r="P1758" s="15"/>
      <c r="Q1758" s="41">
        <f>F1758+H1758+K1758+N1758+P1758</f>
        <v>218.68392</v>
      </c>
    </row>
    <row r="1759" spans="1:17">
      <c r="A1759" s="1" t="s">
        <v>4760</v>
      </c>
      <c r="B1759" s="1">
        <v>30909031</v>
      </c>
      <c r="C1759" s="3" t="s">
        <v>1415</v>
      </c>
      <c r="D1759" s="4" t="s">
        <v>3673</v>
      </c>
      <c r="E1759" s="7"/>
      <c r="F1759" s="8">
        <f>VLOOKUP(D1759,'Parâmetro - Portes e Uco'!$A$8:$C$49,3,0)</f>
        <v>167.84640600000003</v>
      </c>
      <c r="G1759" s="36"/>
      <c r="H1759" s="15"/>
      <c r="I1759" s="9"/>
      <c r="J1759" s="16">
        <v>0</v>
      </c>
      <c r="K1759" s="16"/>
      <c r="L1759" s="17">
        <v>14</v>
      </c>
      <c r="M1759" s="2">
        <v>50</v>
      </c>
      <c r="N1759" s="8">
        <f>(('Parâmetro - Portes e Uco'!$H$4*'TABELA HONORÁRIOS MÉDICOS201819'!M1759)/100)*'TABELA HONORÁRIOS MÉDICOS201819'!L1759</f>
        <v>102.33999999999999</v>
      </c>
      <c r="O1759" s="15">
        <v>0</v>
      </c>
      <c r="P1759" s="15"/>
      <c r="Q1759" s="41">
        <f>F1759+H1759+K1759+N1759+P1759</f>
        <v>270.18640600000003</v>
      </c>
    </row>
    <row r="1760" spans="1:17" ht="45">
      <c r="A1760" s="1" t="s">
        <v>4760</v>
      </c>
      <c r="B1760" s="1">
        <v>30909139</v>
      </c>
      <c r="C1760" s="3" t="s">
        <v>1413</v>
      </c>
      <c r="D1760" s="4" t="s">
        <v>3683</v>
      </c>
      <c r="E1760" s="7"/>
      <c r="F1760" s="8">
        <f>VLOOKUP(D1760,'Parâmetro - Portes e Uco'!$A$8:$C$49,3,0)</f>
        <v>218.68392</v>
      </c>
      <c r="G1760" s="36"/>
      <c r="H1760" s="15"/>
      <c r="I1760" s="9"/>
      <c r="J1760" s="16">
        <v>0</v>
      </c>
      <c r="K1760" s="16"/>
      <c r="L1760" s="17">
        <v>14</v>
      </c>
      <c r="M1760" s="2">
        <v>50</v>
      </c>
      <c r="N1760" s="8">
        <f>(('Parâmetro - Portes e Uco'!$H$4*'TABELA HONORÁRIOS MÉDICOS201819'!M1760)/100)*'TABELA HONORÁRIOS MÉDICOS201819'!L1760</f>
        <v>102.33999999999999</v>
      </c>
      <c r="O1760" s="15">
        <v>0</v>
      </c>
      <c r="P1760" s="15"/>
      <c r="Q1760" s="41">
        <f>F1760+H1760+K1760+N1760+P1760</f>
        <v>321.02391999999998</v>
      </c>
    </row>
    <row r="1761" spans="1:17" ht="33.75">
      <c r="A1761" s="1" t="s">
        <v>4760</v>
      </c>
      <c r="B1761" s="1">
        <v>30909147</v>
      </c>
      <c r="C1761" s="3" t="s">
        <v>1412</v>
      </c>
      <c r="D1761" s="4" t="s">
        <v>3674</v>
      </c>
      <c r="E1761" s="7"/>
      <c r="F1761" s="8">
        <f>VLOOKUP(D1761,'Parâmetro - Portes e Uco'!$A$8:$C$49,3,0)</f>
        <v>287.23149000000001</v>
      </c>
      <c r="G1761" s="36"/>
      <c r="H1761" s="15"/>
      <c r="I1761" s="9"/>
      <c r="J1761" s="16">
        <v>0</v>
      </c>
      <c r="K1761" s="16"/>
      <c r="L1761" s="17">
        <v>18</v>
      </c>
      <c r="M1761" s="2">
        <v>50</v>
      </c>
      <c r="N1761" s="8">
        <f>(('Parâmetro - Portes e Uco'!$H$4*'TABELA HONORÁRIOS MÉDICOS201819'!M1761)/100)*'TABELA HONORÁRIOS MÉDICOS201819'!L1761</f>
        <v>131.57999999999998</v>
      </c>
      <c r="O1761" s="15">
        <v>0</v>
      </c>
      <c r="P1761" s="15"/>
      <c r="Q1761" s="41">
        <f>F1761+H1761+K1761+N1761+P1761</f>
        <v>418.81148999999999</v>
      </c>
    </row>
    <row r="1762" spans="1:17">
      <c r="A1762" s="3"/>
      <c r="B1762" s="135">
        <v>30909996</v>
      </c>
      <c r="C1762" s="263" t="s">
        <v>3750</v>
      </c>
      <c r="D1762" s="264"/>
      <c r="E1762" s="264"/>
      <c r="F1762" s="264"/>
      <c r="G1762" s="264"/>
      <c r="H1762" s="264"/>
      <c r="I1762" s="264"/>
      <c r="J1762" s="264"/>
      <c r="K1762" s="264"/>
      <c r="L1762" s="264"/>
      <c r="M1762" s="266"/>
      <c r="N1762" s="264"/>
      <c r="O1762" s="264"/>
      <c r="P1762" s="264"/>
      <c r="Q1762" s="265"/>
    </row>
    <row r="1763" spans="1:17">
      <c r="A1763" s="3"/>
      <c r="B1763" s="259" t="s">
        <v>4228</v>
      </c>
      <c r="C1763" s="260"/>
      <c r="D1763" s="260"/>
      <c r="E1763" s="260"/>
      <c r="F1763" s="260"/>
      <c r="G1763" s="260"/>
      <c r="H1763" s="260"/>
      <c r="I1763" s="260"/>
      <c r="J1763" s="260"/>
      <c r="K1763" s="260"/>
      <c r="L1763" s="260"/>
      <c r="M1763" s="261"/>
      <c r="N1763" s="260"/>
      <c r="O1763" s="260"/>
      <c r="P1763" s="260"/>
      <c r="Q1763" s="262"/>
    </row>
    <row r="1764" spans="1:17">
      <c r="A1764" s="3"/>
      <c r="B1764" s="259" t="s">
        <v>4229</v>
      </c>
      <c r="C1764" s="260"/>
      <c r="D1764" s="260"/>
      <c r="E1764" s="260"/>
      <c r="F1764" s="260"/>
      <c r="G1764" s="260"/>
      <c r="H1764" s="260"/>
      <c r="I1764" s="260"/>
      <c r="J1764" s="260"/>
      <c r="K1764" s="260"/>
      <c r="L1764" s="260"/>
      <c r="M1764" s="261"/>
      <c r="N1764" s="260"/>
      <c r="O1764" s="260"/>
      <c r="P1764" s="260"/>
      <c r="Q1764" s="262"/>
    </row>
    <row r="1765" spans="1:17">
      <c r="A1765" s="3"/>
      <c r="B1765" s="135">
        <v>30910005</v>
      </c>
      <c r="C1765" s="263" t="s">
        <v>3860</v>
      </c>
      <c r="D1765" s="264"/>
      <c r="E1765" s="264"/>
      <c r="F1765" s="264"/>
      <c r="G1765" s="264"/>
      <c r="H1765" s="264"/>
      <c r="I1765" s="264"/>
      <c r="J1765" s="264"/>
      <c r="K1765" s="264"/>
      <c r="L1765" s="264"/>
      <c r="M1765" s="266"/>
      <c r="N1765" s="264"/>
      <c r="O1765" s="264"/>
      <c r="P1765" s="264"/>
      <c r="Q1765" s="265"/>
    </row>
    <row r="1766" spans="1:17" ht="22.5">
      <c r="A1766" s="1" t="s">
        <v>4760</v>
      </c>
      <c r="B1766" s="1">
        <v>30910013</v>
      </c>
      <c r="C1766" s="3" t="s">
        <v>1416</v>
      </c>
      <c r="D1766" s="4" t="s">
        <v>3692</v>
      </c>
      <c r="E1766" s="7"/>
      <c r="F1766" s="8">
        <f>VLOOKUP(D1766,'Parâmetro - Portes e Uco'!$A$8:$C$49,3,0)</f>
        <v>1427.8964699999999</v>
      </c>
      <c r="G1766" s="36">
        <v>7</v>
      </c>
      <c r="H1766" s="8">
        <f>VLOOKUP(G1766,'Parâmetro - Portes e Uco'!$B$14:$E$41,4,0)</f>
        <v>1357.8812</v>
      </c>
      <c r="I1766" s="9"/>
      <c r="J1766" s="16">
        <v>0</v>
      </c>
      <c r="K1766" s="16"/>
      <c r="L1766" s="17"/>
      <c r="M1766" s="2"/>
      <c r="N1766" s="8"/>
      <c r="O1766" s="15">
        <v>4</v>
      </c>
      <c r="P1766" s="8">
        <f>(F1766*30%)+(F1766*20%)+(F1766*20%)+(F1766*20%)</f>
        <v>1285.1068230000001</v>
      </c>
      <c r="Q1766" s="41">
        <f t="shared" ref="Q1766:Q1779" si="115">F1766+H1766+K1766+N1766+P1766</f>
        <v>4070.884493</v>
      </c>
    </row>
    <row r="1767" spans="1:17">
      <c r="A1767" s="1" t="s">
        <v>4760</v>
      </c>
      <c r="B1767" s="1">
        <v>30910021</v>
      </c>
      <c r="C1767" s="3" t="s">
        <v>1417</v>
      </c>
      <c r="D1767" s="4" t="s">
        <v>3696</v>
      </c>
      <c r="E1767" s="7"/>
      <c r="F1767" s="8">
        <f>VLOOKUP(D1767,'Parâmetro - Portes e Uco'!$A$8:$C$49,3,0)</f>
        <v>1010.6334419999999</v>
      </c>
      <c r="G1767" s="36">
        <v>6</v>
      </c>
      <c r="H1767" s="8">
        <f>VLOOKUP(G1767,'Parâmetro - Portes e Uco'!$B$14:$E$41,4,0)</f>
        <v>954.3922</v>
      </c>
      <c r="I1767" s="9"/>
      <c r="J1767" s="16">
        <v>0</v>
      </c>
      <c r="K1767" s="16"/>
      <c r="L1767" s="17"/>
      <c r="M1767" s="2"/>
      <c r="N1767" s="8"/>
      <c r="O1767" s="15">
        <v>3</v>
      </c>
      <c r="P1767" s="39">
        <f>(F1767*30%)+(F1767*20%)+(F1767*20%)</f>
        <v>707.44340940000006</v>
      </c>
      <c r="Q1767" s="41">
        <f t="shared" si="115"/>
        <v>2672.4690514000004</v>
      </c>
    </row>
    <row r="1768" spans="1:17" ht="22.5">
      <c r="A1768" s="1" t="s">
        <v>4760</v>
      </c>
      <c r="B1768" s="1">
        <v>30910030</v>
      </c>
      <c r="C1768" s="3" t="s">
        <v>1418</v>
      </c>
      <c r="D1768" s="4" t="s">
        <v>3701</v>
      </c>
      <c r="E1768" s="7"/>
      <c r="F1768" s="8">
        <f>VLOOKUP(D1768,'Parâmetro - Portes e Uco'!$A$8:$C$49,3,0)</f>
        <v>1591.0090559999999</v>
      </c>
      <c r="G1768" s="36">
        <v>7</v>
      </c>
      <c r="H1768" s="8">
        <f>VLOOKUP(G1768,'Parâmetro - Portes e Uco'!$B$14:$E$41,4,0)</f>
        <v>1357.8812</v>
      </c>
      <c r="I1768" s="9"/>
      <c r="J1768" s="16">
        <v>0</v>
      </c>
      <c r="K1768" s="16"/>
      <c r="L1768" s="17"/>
      <c r="M1768" s="2"/>
      <c r="N1768" s="8"/>
      <c r="O1768" s="15">
        <v>4</v>
      </c>
      <c r="P1768" s="8">
        <f>(F1768*30%)+(F1768*20%)+(F1768*20%)+(F1768*20%)</f>
        <v>1431.9081504000001</v>
      </c>
      <c r="Q1768" s="41">
        <f t="shared" si="115"/>
        <v>4380.7984063999993</v>
      </c>
    </row>
    <row r="1769" spans="1:17" ht="22.5">
      <c r="A1769" s="1" t="s">
        <v>4760</v>
      </c>
      <c r="B1769" s="1">
        <v>30910048</v>
      </c>
      <c r="C1769" s="3" t="s">
        <v>1419</v>
      </c>
      <c r="D1769" s="4" t="s">
        <v>3696</v>
      </c>
      <c r="E1769" s="7"/>
      <c r="F1769" s="8">
        <f>VLOOKUP(D1769,'Parâmetro - Portes e Uco'!$A$8:$C$49,3,0)</f>
        <v>1010.6334419999999</v>
      </c>
      <c r="G1769" s="36">
        <v>7</v>
      </c>
      <c r="H1769" s="8">
        <f>VLOOKUP(G1769,'Parâmetro - Portes e Uco'!$B$14:$E$41,4,0)</f>
        <v>1357.8812</v>
      </c>
      <c r="I1769" s="9"/>
      <c r="J1769" s="16">
        <v>0</v>
      </c>
      <c r="K1769" s="16"/>
      <c r="L1769" s="17"/>
      <c r="M1769" s="2"/>
      <c r="N1769" s="8"/>
      <c r="O1769" s="15">
        <v>3</v>
      </c>
      <c r="P1769" s="39">
        <f>(F1769*30%)+(F1769*20%)+(F1769*20%)</f>
        <v>707.44340940000006</v>
      </c>
      <c r="Q1769" s="41">
        <f t="shared" si="115"/>
        <v>3075.9580513999999</v>
      </c>
    </row>
    <row r="1770" spans="1:17" ht="22.5">
      <c r="A1770" s="1" t="s">
        <v>4760</v>
      </c>
      <c r="B1770" s="1">
        <v>30910056</v>
      </c>
      <c r="C1770" s="3" t="s">
        <v>1420</v>
      </c>
      <c r="D1770" s="4" t="s">
        <v>3696</v>
      </c>
      <c r="E1770" s="7"/>
      <c r="F1770" s="8">
        <f>VLOOKUP(D1770,'Parâmetro - Portes e Uco'!$A$8:$C$49,3,0)</f>
        <v>1010.6334419999999</v>
      </c>
      <c r="G1770" s="36">
        <v>6</v>
      </c>
      <c r="H1770" s="8">
        <f>VLOOKUP(G1770,'Parâmetro - Portes e Uco'!$B$14:$E$41,4,0)</f>
        <v>954.3922</v>
      </c>
      <c r="I1770" s="9"/>
      <c r="J1770" s="16">
        <v>0</v>
      </c>
      <c r="K1770" s="16"/>
      <c r="L1770" s="17"/>
      <c r="M1770" s="2"/>
      <c r="N1770" s="8"/>
      <c r="O1770" s="15">
        <v>3</v>
      </c>
      <c r="P1770" s="39">
        <f>(F1770*30%)+(F1770*20%)+(F1770*20%)</f>
        <v>707.44340940000006</v>
      </c>
      <c r="Q1770" s="41">
        <f t="shared" si="115"/>
        <v>2672.4690514000004</v>
      </c>
    </row>
    <row r="1771" spans="1:17" ht="22.5">
      <c r="A1771" s="1" t="s">
        <v>4760</v>
      </c>
      <c r="B1771" s="1">
        <v>30910064</v>
      </c>
      <c r="C1771" s="3" t="s">
        <v>1421</v>
      </c>
      <c r="D1771" s="4" t="s">
        <v>3696</v>
      </c>
      <c r="E1771" s="7"/>
      <c r="F1771" s="8">
        <f>VLOOKUP(D1771,'Parâmetro - Portes e Uco'!$A$8:$C$49,3,0)</f>
        <v>1010.6334419999999</v>
      </c>
      <c r="G1771" s="36">
        <v>7</v>
      </c>
      <c r="H1771" s="8">
        <f>VLOOKUP(G1771,'Parâmetro - Portes e Uco'!$B$14:$E$41,4,0)</f>
        <v>1357.8812</v>
      </c>
      <c r="I1771" s="9"/>
      <c r="J1771" s="16">
        <v>0</v>
      </c>
      <c r="K1771" s="16"/>
      <c r="L1771" s="17"/>
      <c r="M1771" s="2"/>
      <c r="N1771" s="8"/>
      <c r="O1771" s="15">
        <v>3</v>
      </c>
      <c r="P1771" s="39">
        <f>(F1771*30%)+(F1771*20%)+(F1771*20%)</f>
        <v>707.44340940000006</v>
      </c>
      <c r="Q1771" s="41">
        <f t="shared" si="115"/>
        <v>3075.9580513999999</v>
      </c>
    </row>
    <row r="1772" spans="1:17" ht="22.5">
      <c r="A1772" s="1" t="s">
        <v>4760</v>
      </c>
      <c r="B1772" s="1">
        <v>30910072</v>
      </c>
      <c r="C1772" s="3" t="s">
        <v>1422</v>
      </c>
      <c r="D1772" s="4" t="s">
        <v>3684</v>
      </c>
      <c r="E1772" s="7"/>
      <c r="F1772" s="8">
        <f>VLOOKUP(D1772,'Parâmetro - Portes e Uco'!$A$8:$C$49,3,0)</f>
        <v>2900.6899740000003</v>
      </c>
      <c r="G1772" s="36">
        <v>7</v>
      </c>
      <c r="H1772" s="8">
        <f>VLOOKUP(G1772,'Parâmetro - Portes e Uco'!$B$14:$E$41,4,0)</f>
        <v>1357.8812</v>
      </c>
      <c r="I1772" s="9"/>
      <c r="J1772" s="16">
        <v>0</v>
      </c>
      <c r="K1772" s="16"/>
      <c r="L1772" s="17"/>
      <c r="M1772" s="2"/>
      <c r="N1772" s="8"/>
      <c r="O1772" s="15">
        <v>4</v>
      </c>
      <c r="P1772" s="8">
        <f>(F1772*30%)+(F1772*20%)+(F1772*20%)+(F1772*20%)</f>
        <v>2610.6209766000002</v>
      </c>
      <c r="Q1772" s="41">
        <f t="shared" si="115"/>
        <v>6869.1921506000008</v>
      </c>
    </row>
    <row r="1773" spans="1:17">
      <c r="A1773" s="1" t="s">
        <v>4760</v>
      </c>
      <c r="B1773" s="1">
        <v>30910080</v>
      </c>
      <c r="C1773" s="3" t="s">
        <v>1423</v>
      </c>
      <c r="D1773" s="4" t="s">
        <v>3688</v>
      </c>
      <c r="E1773" s="7"/>
      <c r="F1773" s="8">
        <f>VLOOKUP(D1773,'Parâmetro - Portes e Uco'!$A$8:$C$49,3,0)</f>
        <v>868.77663600000005</v>
      </c>
      <c r="G1773" s="36">
        <v>4</v>
      </c>
      <c r="H1773" s="8">
        <f>VLOOKUP(G1773,'Parâmetro - Portes e Uco'!$B$14:$E$41,4,0)</f>
        <v>442.14720000000005</v>
      </c>
      <c r="I1773" s="9"/>
      <c r="J1773" s="16">
        <v>0</v>
      </c>
      <c r="K1773" s="16"/>
      <c r="L1773" s="17"/>
      <c r="M1773" s="2"/>
      <c r="N1773" s="8"/>
      <c r="O1773" s="15">
        <v>2</v>
      </c>
      <c r="P1773" s="8">
        <f>(F1773*30%)+(F1773*20%)</f>
        <v>434.38831800000003</v>
      </c>
      <c r="Q1773" s="41">
        <f t="shared" si="115"/>
        <v>1745.3121540000002</v>
      </c>
    </row>
    <row r="1774" spans="1:17">
      <c r="A1774" s="1" t="s">
        <v>4760</v>
      </c>
      <c r="B1774" s="1">
        <v>30910099</v>
      </c>
      <c r="C1774" s="3" t="s">
        <v>1424</v>
      </c>
      <c r="D1774" s="4" t="s">
        <v>3688</v>
      </c>
      <c r="E1774" s="7"/>
      <c r="F1774" s="8">
        <f>VLOOKUP(D1774,'Parâmetro - Portes e Uco'!$A$8:$C$49,3,0)</f>
        <v>868.77663600000005</v>
      </c>
      <c r="G1774" s="36">
        <v>5</v>
      </c>
      <c r="H1774" s="8">
        <f>VLOOKUP(G1774,'Parâmetro - Portes e Uco'!$B$14:$E$41,4,0)</f>
        <v>683.93320000000006</v>
      </c>
      <c r="I1774" s="9"/>
      <c r="J1774" s="16">
        <v>0</v>
      </c>
      <c r="K1774" s="16"/>
      <c r="L1774" s="17"/>
      <c r="M1774" s="2"/>
      <c r="N1774" s="8"/>
      <c r="O1774" s="15">
        <v>3</v>
      </c>
      <c r="P1774" s="39">
        <f>(F1774*30%)+(F1774*20%)+(F1774*20%)</f>
        <v>608.14364520000004</v>
      </c>
      <c r="Q1774" s="41">
        <f t="shared" si="115"/>
        <v>2160.8534811999998</v>
      </c>
    </row>
    <row r="1775" spans="1:17" ht="22.5">
      <c r="A1775" s="1" t="s">
        <v>4760</v>
      </c>
      <c r="B1775" s="1">
        <v>30910102</v>
      </c>
      <c r="C1775" s="3" t="s">
        <v>1425</v>
      </c>
      <c r="D1775" s="4" t="s">
        <v>3704</v>
      </c>
      <c r="E1775" s="7"/>
      <c r="F1775" s="8">
        <f>VLOOKUP(D1775,'Parâmetro - Portes e Uco'!$A$8:$C$49,3,0)</f>
        <v>1301.410656</v>
      </c>
      <c r="G1775" s="36">
        <v>7</v>
      </c>
      <c r="H1775" s="8">
        <f>VLOOKUP(G1775,'Parâmetro - Portes e Uco'!$B$14:$E$41,4,0)</f>
        <v>1357.8812</v>
      </c>
      <c r="I1775" s="9"/>
      <c r="J1775" s="16">
        <v>0</v>
      </c>
      <c r="K1775" s="16"/>
      <c r="L1775" s="17"/>
      <c r="M1775" s="2"/>
      <c r="N1775" s="8"/>
      <c r="O1775" s="15">
        <v>3</v>
      </c>
      <c r="P1775" s="39">
        <f>(F1775*30%)+(F1775*20%)+(F1775*20%)</f>
        <v>910.9874592000001</v>
      </c>
      <c r="Q1775" s="41">
        <f t="shared" si="115"/>
        <v>3570.2793151999999</v>
      </c>
    </row>
    <row r="1776" spans="1:17">
      <c r="A1776" s="1" t="s">
        <v>4760</v>
      </c>
      <c r="B1776" s="1">
        <v>30910110</v>
      </c>
      <c r="C1776" s="3" t="s">
        <v>1426</v>
      </c>
      <c r="D1776" s="4" t="s">
        <v>3692</v>
      </c>
      <c r="E1776" s="7"/>
      <c r="F1776" s="8">
        <f>VLOOKUP(D1776,'Parâmetro - Portes e Uco'!$A$8:$C$49,3,0)</f>
        <v>1427.8964699999999</v>
      </c>
      <c r="G1776" s="36">
        <v>5</v>
      </c>
      <c r="H1776" s="8">
        <f>VLOOKUP(G1776,'Parâmetro - Portes e Uco'!$B$14:$E$41,4,0)</f>
        <v>683.93320000000006</v>
      </c>
      <c r="I1776" s="9"/>
      <c r="J1776" s="16">
        <v>0</v>
      </c>
      <c r="K1776" s="16"/>
      <c r="L1776" s="17"/>
      <c r="M1776" s="2"/>
      <c r="N1776" s="8"/>
      <c r="O1776" s="15">
        <v>3</v>
      </c>
      <c r="P1776" s="39">
        <f>(F1776*30%)+(F1776*20%)+(F1776*20%)</f>
        <v>999.52752899999996</v>
      </c>
      <c r="Q1776" s="41">
        <f t="shared" si="115"/>
        <v>3111.357199</v>
      </c>
    </row>
    <row r="1777" spans="1:17" ht="22.5">
      <c r="A1777" s="1" t="s">
        <v>4760</v>
      </c>
      <c r="B1777" s="1">
        <v>30910129</v>
      </c>
      <c r="C1777" s="3" t="s">
        <v>1427</v>
      </c>
      <c r="D1777" s="4" t="s">
        <v>3688</v>
      </c>
      <c r="E1777" s="7"/>
      <c r="F1777" s="8">
        <f>VLOOKUP(D1777,'Parâmetro - Portes e Uco'!$A$8:$C$49,3,0)</f>
        <v>868.77663600000005</v>
      </c>
      <c r="G1777" s="36">
        <v>4</v>
      </c>
      <c r="H1777" s="8">
        <f>VLOOKUP(G1777,'Parâmetro - Portes e Uco'!$B$14:$E$41,4,0)</f>
        <v>442.14720000000005</v>
      </c>
      <c r="I1777" s="9"/>
      <c r="J1777" s="16">
        <v>0</v>
      </c>
      <c r="K1777" s="16"/>
      <c r="L1777" s="17"/>
      <c r="M1777" s="2"/>
      <c r="N1777" s="8"/>
      <c r="O1777" s="15">
        <v>3</v>
      </c>
      <c r="P1777" s="39">
        <f>(F1777*30%)+(F1777*20%)+(F1777*20%)</f>
        <v>608.14364520000004</v>
      </c>
      <c r="Q1777" s="41">
        <f t="shared" si="115"/>
        <v>1919.0674812000002</v>
      </c>
    </row>
    <row r="1778" spans="1:17">
      <c r="A1778" s="1" t="s">
        <v>4760</v>
      </c>
      <c r="B1778" s="1">
        <v>30910137</v>
      </c>
      <c r="C1778" s="3" t="s">
        <v>1428</v>
      </c>
      <c r="D1778" s="4" t="s">
        <v>3704</v>
      </c>
      <c r="E1778" s="7"/>
      <c r="F1778" s="8">
        <f>VLOOKUP(D1778,'Parâmetro - Portes e Uco'!$A$8:$C$49,3,0)</f>
        <v>1301.410656</v>
      </c>
      <c r="G1778" s="36">
        <v>6</v>
      </c>
      <c r="H1778" s="8">
        <f>VLOOKUP(G1778,'Parâmetro - Portes e Uco'!$B$14:$E$41,4,0)</f>
        <v>954.3922</v>
      </c>
      <c r="I1778" s="9"/>
      <c r="J1778" s="16">
        <v>0</v>
      </c>
      <c r="K1778" s="16"/>
      <c r="L1778" s="17"/>
      <c r="M1778" s="2"/>
      <c r="N1778" s="8"/>
      <c r="O1778" s="15">
        <v>3</v>
      </c>
      <c r="P1778" s="39">
        <f>(F1778*30%)+(F1778*20%)+(F1778*20%)</f>
        <v>910.9874592000001</v>
      </c>
      <c r="Q1778" s="41">
        <f t="shared" si="115"/>
        <v>3166.7903152000004</v>
      </c>
    </row>
    <row r="1779" spans="1:17">
      <c r="A1779" s="1" t="s">
        <v>4760</v>
      </c>
      <c r="B1779" s="1">
        <v>30910145</v>
      </c>
      <c r="C1779" s="3" t="s">
        <v>1429</v>
      </c>
      <c r="D1779" s="4" t="s">
        <v>3692</v>
      </c>
      <c r="E1779" s="7"/>
      <c r="F1779" s="8">
        <f>VLOOKUP(D1779,'Parâmetro - Portes e Uco'!$A$8:$C$49,3,0)</f>
        <v>1427.8964699999999</v>
      </c>
      <c r="G1779" s="36">
        <v>7</v>
      </c>
      <c r="H1779" s="8">
        <f>VLOOKUP(G1779,'Parâmetro - Portes e Uco'!$B$14:$E$41,4,0)</f>
        <v>1357.8812</v>
      </c>
      <c r="I1779" s="9"/>
      <c r="J1779" s="16">
        <v>0</v>
      </c>
      <c r="K1779" s="16"/>
      <c r="L1779" s="17"/>
      <c r="M1779" s="2"/>
      <c r="N1779" s="8"/>
      <c r="O1779" s="15">
        <v>4</v>
      </c>
      <c r="P1779" s="8">
        <f>(F1779*30%)+(F1779*20%)+(F1779*20%)+(F1779*20%)</f>
        <v>1285.1068230000001</v>
      </c>
      <c r="Q1779" s="41">
        <f t="shared" si="115"/>
        <v>4070.884493</v>
      </c>
    </row>
    <row r="1780" spans="1:17">
      <c r="A1780" s="3"/>
      <c r="B1780" s="135">
        <v>30911001</v>
      </c>
      <c r="C1780" s="263" t="s">
        <v>3861</v>
      </c>
      <c r="D1780" s="264"/>
      <c r="E1780" s="264"/>
      <c r="F1780" s="264"/>
      <c r="G1780" s="264"/>
      <c r="H1780" s="264"/>
      <c r="I1780" s="264"/>
      <c r="J1780" s="264"/>
      <c r="K1780" s="264"/>
      <c r="L1780" s="264"/>
      <c r="M1780" s="266"/>
      <c r="N1780" s="264"/>
      <c r="O1780" s="264"/>
      <c r="P1780" s="264"/>
      <c r="Q1780" s="265"/>
    </row>
    <row r="1781" spans="1:17" ht="22.5">
      <c r="A1781" s="1" t="s">
        <v>4760</v>
      </c>
      <c r="B1781" s="1">
        <v>30911028</v>
      </c>
      <c r="C1781" s="3" t="s">
        <v>1430</v>
      </c>
      <c r="D1781" s="4" t="s">
        <v>3694</v>
      </c>
      <c r="E1781" s="7"/>
      <c r="F1781" s="8">
        <f>VLOOKUP(D1781,'Parâmetro - Portes e Uco'!$A$8:$C$49,3,0)</f>
        <v>265.94786399999998</v>
      </c>
      <c r="G1781" s="36">
        <v>4</v>
      </c>
      <c r="H1781" s="8">
        <f>VLOOKUP(G1781,'Parâmetro - Portes e Uco'!$B$14:$E$41,4,0)</f>
        <v>442.14720000000005</v>
      </c>
      <c r="I1781" s="9"/>
      <c r="J1781" s="16">
        <v>0</v>
      </c>
      <c r="K1781" s="16"/>
      <c r="L1781" s="17"/>
      <c r="M1781" s="2"/>
      <c r="N1781" s="8"/>
      <c r="O1781" s="15">
        <v>1</v>
      </c>
      <c r="P1781" s="8">
        <f t="shared" ref="P1781:P1794" si="116">F1781*30%</f>
        <v>79.784359199999997</v>
      </c>
      <c r="Q1781" s="41">
        <f t="shared" ref="Q1781:Q1794" si="117">F1781+H1781+K1781+N1781+P1781</f>
        <v>787.87942320000013</v>
      </c>
    </row>
    <row r="1782" spans="1:17">
      <c r="A1782" s="1" t="s">
        <v>4760</v>
      </c>
      <c r="B1782" s="1">
        <v>30911036</v>
      </c>
      <c r="C1782" s="3" t="s">
        <v>1431</v>
      </c>
      <c r="D1782" s="4" t="s">
        <v>3674</v>
      </c>
      <c r="E1782" s="7"/>
      <c r="F1782" s="8">
        <f>VLOOKUP(D1782,'Parâmetro - Portes e Uco'!$A$8:$C$49,3,0)</f>
        <v>287.23149000000001</v>
      </c>
      <c r="G1782" s="36">
        <v>4</v>
      </c>
      <c r="H1782" s="8">
        <f>VLOOKUP(G1782,'Parâmetro - Portes e Uco'!$B$14:$E$41,4,0)</f>
        <v>442.14720000000005</v>
      </c>
      <c r="I1782" s="9"/>
      <c r="J1782" s="16">
        <v>0</v>
      </c>
      <c r="K1782" s="16"/>
      <c r="L1782" s="17"/>
      <c r="M1782" s="2"/>
      <c r="N1782" s="8"/>
      <c r="O1782" s="15">
        <v>1</v>
      </c>
      <c r="P1782" s="8">
        <f t="shared" si="116"/>
        <v>86.169447000000005</v>
      </c>
      <c r="Q1782" s="41">
        <f t="shared" si="117"/>
        <v>815.548137</v>
      </c>
    </row>
    <row r="1783" spans="1:17" ht="45">
      <c r="A1783" s="1" t="s">
        <v>4760</v>
      </c>
      <c r="B1783" s="1">
        <v>30911044</v>
      </c>
      <c r="C1783" s="3" t="s">
        <v>1432</v>
      </c>
      <c r="D1783" s="4" t="s">
        <v>3685</v>
      </c>
      <c r="E1783" s="7"/>
      <c r="F1783" s="8">
        <f>VLOOKUP(D1783,'Parâmetro - Portes e Uco'!$A$8:$C$49,3,0)</f>
        <v>564.99534000000006</v>
      </c>
      <c r="G1783" s="36">
        <v>4</v>
      </c>
      <c r="H1783" s="8">
        <f>VLOOKUP(G1783,'Parâmetro - Portes e Uco'!$B$14:$E$41,4,0)</f>
        <v>442.14720000000005</v>
      </c>
      <c r="I1783" s="9"/>
      <c r="J1783" s="16">
        <v>0</v>
      </c>
      <c r="K1783" s="16"/>
      <c r="L1783" s="17"/>
      <c r="M1783" s="2"/>
      <c r="N1783" s="8"/>
      <c r="O1783" s="15">
        <v>1</v>
      </c>
      <c r="P1783" s="8">
        <f t="shared" si="116"/>
        <v>169.49860200000001</v>
      </c>
      <c r="Q1783" s="41">
        <f t="shared" si="117"/>
        <v>1176.6411419999999</v>
      </c>
    </row>
    <row r="1784" spans="1:17" ht="33.75">
      <c r="A1784" s="1" t="s">
        <v>4760</v>
      </c>
      <c r="B1784" s="1">
        <v>30911052</v>
      </c>
      <c r="C1784" s="3" t="s">
        <v>1433</v>
      </c>
      <c r="D1784" s="4" t="s">
        <v>3687</v>
      </c>
      <c r="E1784" s="7"/>
      <c r="F1784" s="8">
        <f>VLOOKUP(D1784,'Parâmetro - Portes e Uco'!$A$8:$C$49,3,0)</f>
        <v>678.47707200000002</v>
      </c>
      <c r="G1784" s="36">
        <v>4</v>
      </c>
      <c r="H1784" s="8">
        <f>VLOOKUP(G1784,'Parâmetro - Portes e Uco'!$B$14:$E$41,4,0)</f>
        <v>442.14720000000005</v>
      </c>
      <c r="I1784" s="9"/>
      <c r="J1784" s="16">
        <v>0</v>
      </c>
      <c r="K1784" s="16"/>
      <c r="L1784" s="17"/>
      <c r="M1784" s="2"/>
      <c r="N1784" s="8"/>
      <c r="O1784" s="15">
        <v>1</v>
      </c>
      <c r="P1784" s="8">
        <f t="shared" si="116"/>
        <v>203.54312160000001</v>
      </c>
      <c r="Q1784" s="41">
        <f t="shared" si="117"/>
        <v>1324.1673936</v>
      </c>
    </row>
    <row r="1785" spans="1:17" ht="22.5">
      <c r="A1785" s="1" t="s">
        <v>4760</v>
      </c>
      <c r="B1785" s="1">
        <v>30911060</v>
      </c>
      <c r="C1785" s="3" t="s">
        <v>1434</v>
      </c>
      <c r="D1785" s="4" t="s">
        <v>3694</v>
      </c>
      <c r="E1785" s="7"/>
      <c r="F1785" s="8">
        <f>VLOOKUP(D1785,'Parâmetro - Portes e Uco'!$A$8:$C$49,3,0)</f>
        <v>265.94786399999998</v>
      </c>
      <c r="G1785" s="36">
        <v>4</v>
      </c>
      <c r="H1785" s="8">
        <f>VLOOKUP(G1785,'Parâmetro - Portes e Uco'!$B$14:$E$41,4,0)</f>
        <v>442.14720000000005</v>
      </c>
      <c r="I1785" s="9"/>
      <c r="J1785" s="16">
        <v>0</v>
      </c>
      <c r="K1785" s="16"/>
      <c r="L1785" s="17"/>
      <c r="M1785" s="2"/>
      <c r="N1785" s="8"/>
      <c r="O1785" s="15">
        <v>1</v>
      </c>
      <c r="P1785" s="8">
        <f t="shared" si="116"/>
        <v>79.784359199999997</v>
      </c>
      <c r="Q1785" s="41">
        <f t="shared" si="117"/>
        <v>787.87942320000013</v>
      </c>
    </row>
    <row r="1786" spans="1:17" ht="22.5">
      <c r="A1786" s="1" t="s">
        <v>4760</v>
      </c>
      <c r="B1786" s="1">
        <v>30911079</v>
      </c>
      <c r="C1786" s="3" t="s">
        <v>1435</v>
      </c>
      <c r="D1786" s="4" t="s">
        <v>3685</v>
      </c>
      <c r="E1786" s="7"/>
      <c r="F1786" s="8">
        <f>VLOOKUP(D1786,'Parâmetro - Portes e Uco'!$A$8:$C$49,3,0)</f>
        <v>564.99534000000006</v>
      </c>
      <c r="G1786" s="36">
        <v>4</v>
      </c>
      <c r="H1786" s="8">
        <f>VLOOKUP(G1786,'Parâmetro - Portes e Uco'!$B$14:$E$41,4,0)</f>
        <v>442.14720000000005</v>
      </c>
      <c r="I1786" s="9"/>
      <c r="J1786" s="16">
        <v>0</v>
      </c>
      <c r="K1786" s="16"/>
      <c r="L1786" s="17"/>
      <c r="M1786" s="2"/>
      <c r="N1786" s="8"/>
      <c r="O1786" s="15">
        <v>1</v>
      </c>
      <c r="P1786" s="8">
        <f t="shared" si="116"/>
        <v>169.49860200000001</v>
      </c>
      <c r="Q1786" s="41">
        <f t="shared" si="117"/>
        <v>1176.6411419999999</v>
      </c>
    </row>
    <row r="1787" spans="1:17" ht="45">
      <c r="A1787" s="1" t="s">
        <v>4760</v>
      </c>
      <c r="B1787" s="1">
        <v>30911087</v>
      </c>
      <c r="C1787" s="3" t="s">
        <v>1436</v>
      </c>
      <c r="D1787" s="4" t="s">
        <v>3695</v>
      </c>
      <c r="E1787" s="7"/>
      <c r="F1787" s="8">
        <f>VLOOKUP(D1787,'Parâmetro - Portes e Uco'!$A$8:$C$49,3,0)</f>
        <v>609.92950200000007</v>
      </c>
      <c r="G1787" s="36">
        <v>4</v>
      </c>
      <c r="H1787" s="8">
        <f>VLOOKUP(G1787,'Parâmetro - Portes e Uco'!$B$14:$E$41,4,0)</f>
        <v>442.14720000000005</v>
      </c>
      <c r="I1787" s="9"/>
      <c r="J1787" s="16">
        <v>0</v>
      </c>
      <c r="K1787" s="16"/>
      <c r="L1787" s="17"/>
      <c r="M1787" s="2"/>
      <c r="N1787" s="8"/>
      <c r="O1787" s="15">
        <v>1</v>
      </c>
      <c r="P1787" s="8">
        <f t="shared" si="116"/>
        <v>182.97885060000002</v>
      </c>
      <c r="Q1787" s="41">
        <f t="shared" si="117"/>
        <v>1235.0555526000001</v>
      </c>
    </row>
    <row r="1788" spans="1:17" ht="22.5">
      <c r="A1788" s="1" t="s">
        <v>4760</v>
      </c>
      <c r="B1788" s="1">
        <v>30911095</v>
      </c>
      <c r="C1788" s="3" t="s">
        <v>1437</v>
      </c>
      <c r="D1788" s="4" t="s">
        <v>3694</v>
      </c>
      <c r="E1788" s="7"/>
      <c r="F1788" s="8">
        <f>VLOOKUP(D1788,'Parâmetro - Portes e Uco'!$A$8:$C$49,3,0)</f>
        <v>265.94786399999998</v>
      </c>
      <c r="G1788" s="36">
        <v>4</v>
      </c>
      <c r="H1788" s="8">
        <f>VLOOKUP(G1788,'Parâmetro - Portes e Uco'!$B$14:$E$41,4,0)</f>
        <v>442.14720000000005</v>
      </c>
      <c r="I1788" s="9"/>
      <c r="J1788" s="16">
        <v>0</v>
      </c>
      <c r="K1788" s="16"/>
      <c r="L1788" s="17"/>
      <c r="M1788" s="2"/>
      <c r="N1788" s="8"/>
      <c r="O1788" s="15">
        <v>1</v>
      </c>
      <c r="P1788" s="8">
        <f t="shared" si="116"/>
        <v>79.784359199999997</v>
      </c>
      <c r="Q1788" s="41">
        <f t="shared" si="117"/>
        <v>787.87942320000013</v>
      </c>
    </row>
    <row r="1789" spans="1:17">
      <c r="A1789" s="1" t="s">
        <v>4760</v>
      </c>
      <c r="B1789" s="1">
        <v>30911109</v>
      </c>
      <c r="C1789" s="3" t="s">
        <v>1438</v>
      </c>
      <c r="D1789" s="4" t="s">
        <v>3694</v>
      </c>
      <c r="E1789" s="7"/>
      <c r="F1789" s="8">
        <f>VLOOKUP(D1789,'Parâmetro - Portes e Uco'!$A$8:$C$49,3,0)</f>
        <v>265.94786399999998</v>
      </c>
      <c r="G1789" s="36">
        <v>4</v>
      </c>
      <c r="H1789" s="8">
        <f>VLOOKUP(G1789,'Parâmetro - Portes e Uco'!$B$14:$E$41,4,0)</f>
        <v>442.14720000000005</v>
      </c>
      <c r="I1789" s="9"/>
      <c r="J1789" s="16">
        <v>0</v>
      </c>
      <c r="K1789" s="16"/>
      <c r="L1789" s="17"/>
      <c r="M1789" s="2"/>
      <c r="N1789" s="8"/>
      <c r="O1789" s="15">
        <v>1</v>
      </c>
      <c r="P1789" s="8">
        <f t="shared" si="116"/>
        <v>79.784359199999997</v>
      </c>
      <c r="Q1789" s="41">
        <f t="shared" si="117"/>
        <v>787.87942320000013</v>
      </c>
    </row>
    <row r="1790" spans="1:17" ht="33.75">
      <c r="A1790" s="1" t="s">
        <v>4758</v>
      </c>
      <c r="B1790" s="1">
        <v>30911117</v>
      </c>
      <c r="C1790" s="3" t="s">
        <v>1439</v>
      </c>
      <c r="D1790" s="4" t="s">
        <v>3685</v>
      </c>
      <c r="E1790" s="7">
        <v>0</v>
      </c>
      <c r="F1790" s="8">
        <f>VLOOKUP(D1790,'Parâmetro - Portes e Uco'!$A$8:$C$49,3,0)</f>
        <v>564.99534000000006</v>
      </c>
      <c r="G1790" s="36">
        <v>3</v>
      </c>
      <c r="H1790" s="8">
        <f>VLOOKUP(G1790,'Parâmetro - Portes e Uco'!$B$14:$E$41,4,0)</f>
        <v>299.05779999999999</v>
      </c>
      <c r="I1790" s="9"/>
      <c r="J1790" s="16">
        <v>0</v>
      </c>
      <c r="K1790" s="16"/>
      <c r="L1790" s="17"/>
      <c r="M1790" s="2"/>
      <c r="N1790" s="8"/>
      <c r="O1790" s="15">
        <v>1</v>
      </c>
      <c r="P1790" s="8">
        <f t="shared" si="116"/>
        <v>169.49860200000001</v>
      </c>
      <c r="Q1790" s="41">
        <f t="shared" si="117"/>
        <v>1033.5517420000001</v>
      </c>
    </row>
    <row r="1791" spans="1:17" ht="33.75">
      <c r="A1791" s="1" t="s">
        <v>4760</v>
      </c>
      <c r="B1791" s="1">
        <v>30911125</v>
      </c>
      <c r="C1791" s="3" t="s">
        <v>4230</v>
      </c>
      <c r="D1791" s="4" t="s">
        <v>3685</v>
      </c>
      <c r="E1791" s="7"/>
      <c r="F1791" s="8">
        <f>VLOOKUP(D1791,'Parâmetro - Portes e Uco'!$A$8:$C$49,3,0)</f>
        <v>564.99534000000006</v>
      </c>
      <c r="G1791" s="36">
        <v>5</v>
      </c>
      <c r="H1791" s="8">
        <f>VLOOKUP(G1791,'Parâmetro - Portes e Uco'!$B$14:$E$41,4,0)</f>
        <v>683.93320000000006</v>
      </c>
      <c r="I1791" s="9"/>
      <c r="J1791" s="16">
        <v>0</v>
      </c>
      <c r="K1791" s="16"/>
      <c r="L1791" s="17"/>
      <c r="M1791" s="2"/>
      <c r="N1791" s="8"/>
      <c r="O1791" s="15">
        <v>1</v>
      </c>
      <c r="P1791" s="8">
        <f t="shared" si="116"/>
        <v>169.49860200000001</v>
      </c>
      <c r="Q1791" s="41">
        <f t="shared" si="117"/>
        <v>1418.427142</v>
      </c>
    </row>
    <row r="1792" spans="1:17" ht="33.75">
      <c r="A1792" s="1" t="s">
        <v>4760</v>
      </c>
      <c r="B1792" s="1">
        <v>30911133</v>
      </c>
      <c r="C1792" s="3" t="s">
        <v>1440</v>
      </c>
      <c r="D1792" s="4" t="s">
        <v>3702</v>
      </c>
      <c r="E1792" s="7"/>
      <c r="F1792" s="8">
        <f>VLOOKUP(D1792,'Parâmetro - Portes e Uco'!$A$8:$C$49,3,0)</f>
        <v>477.54033600000002</v>
      </c>
      <c r="G1792" s="36">
        <v>5</v>
      </c>
      <c r="H1792" s="8">
        <f>VLOOKUP(G1792,'Parâmetro - Portes e Uco'!$B$14:$E$41,4,0)</f>
        <v>683.93320000000006</v>
      </c>
      <c r="I1792" s="9"/>
      <c r="J1792" s="16">
        <v>0</v>
      </c>
      <c r="K1792" s="16"/>
      <c r="L1792" s="17"/>
      <c r="M1792" s="2"/>
      <c r="N1792" s="8"/>
      <c r="O1792" s="15">
        <v>1</v>
      </c>
      <c r="P1792" s="8">
        <f t="shared" si="116"/>
        <v>143.26210080000001</v>
      </c>
      <c r="Q1792" s="41">
        <f t="shared" si="117"/>
        <v>1304.7356368000001</v>
      </c>
    </row>
    <row r="1793" spans="1:17">
      <c r="A1793" s="1" t="s">
        <v>4760</v>
      </c>
      <c r="B1793" s="1">
        <v>30911141</v>
      </c>
      <c r="C1793" s="3" t="s">
        <v>1441</v>
      </c>
      <c r="D1793" s="4" t="s">
        <v>3685</v>
      </c>
      <c r="E1793" s="7"/>
      <c r="F1793" s="8">
        <f>VLOOKUP(D1793,'Parâmetro - Portes e Uco'!$A$8:$C$49,3,0)</f>
        <v>564.99534000000006</v>
      </c>
      <c r="G1793" s="36">
        <v>4</v>
      </c>
      <c r="H1793" s="8">
        <f>VLOOKUP(G1793,'Parâmetro - Portes e Uco'!$B$14:$E$41,4,0)</f>
        <v>442.14720000000005</v>
      </c>
      <c r="I1793" s="9"/>
      <c r="J1793" s="16">
        <v>0</v>
      </c>
      <c r="K1793" s="16"/>
      <c r="L1793" s="17"/>
      <c r="M1793" s="2"/>
      <c r="N1793" s="8"/>
      <c r="O1793" s="15">
        <v>1</v>
      </c>
      <c r="P1793" s="8">
        <f t="shared" si="116"/>
        <v>169.49860200000001</v>
      </c>
      <c r="Q1793" s="41">
        <f t="shared" si="117"/>
        <v>1176.6411419999999</v>
      </c>
    </row>
    <row r="1794" spans="1:17" ht="22.5">
      <c r="A1794" s="1" t="s">
        <v>4758</v>
      </c>
      <c r="B1794" s="1">
        <v>30911150</v>
      </c>
      <c r="C1794" s="3" t="s">
        <v>1442</v>
      </c>
      <c r="D1794" s="4" t="s">
        <v>3688</v>
      </c>
      <c r="E1794" s="7">
        <v>0</v>
      </c>
      <c r="F1794" s="8">
        <f>VLOOKUP(D1794,'Parâmetro - Portes e Uco'!$A$8:$C$49,3,0)</f>
        <v>868.77663600000005</v>
      </c>
      <c r="G1794" s="36">
        <v>3</v>
      </c>
      <c r="H1794" s="8">
        <f>VLOOKUP(G1794,'Parâmetro - Portes e Uco'!$B$14:$E$41,4,0)</f>
        <v>299.05779999999999</v>
      </c>
      <c r="I1794" s="9"/>
      <c r="J1794" s="16">
        <v>0</v>
      </c>
      <c r="K1794" s="16"/>
      <c r="L1794" s="17"/>
      <c r="M1794" s="2"/>
      <c r="N1794" s="8"/>
      <c r="O1794" s="15">
        <v>1</v>
      </c>
      <c r="P1794" s="8">
        <f t="shared" si="116"/>
        <v>260.63299080000002</v>
      </c>
      <c r="Q1794" s="41">
        <f t="shared" si="117"/>
        <v>1428.4674268000001</v>
      </c>
    </row>
    <row r="1795" spans="1:17">
      <c r="A1795" s="3"/>
      <c r="B1795" s="135">
        <v>30911990</v>
      </c>
      <c r="C1795" s="263" t="s">
        <v>3746</v>
      </c>
      <c r="D1795" s="264"/>
      <c r="E1795" s="264"/>
      <c r="F1795" s="264"/>
      <c r="G1795" s="264"/>
      <c r="H1795" s="264"/>
      <c r="I1795" s="264"/>
      <c r="J1795" s="264"/>
      <c r="K1795" s="264"/>
      <c r="L1795" s="264"/>
      <c r="M1795" s="266"/>
      <c r="N1795" s="264"/>
      <c r="O1795" s="264"/>
      <c r="P1795" s="264"/>
      <c r="Q1795" s="265"/>
    </row>
    <row r="1796" spans="1:17">
      <c r="A1796" s="3"/>
      <c r="B1796" s="259" t="s">
        <v>4231</v>
      </c>
      <c r="C1796" s="260"/>
      <c r="D1796" s="260"/>
      <c r="E1796" s="260"/>
      <c r="F1796" s="260"/>
      <c r="G1796" s="260"/>
      <c r="H1796" s="260"/>
      <c r="I1796" s="260"/>
      <c r="J1796" s="260"/>
      <c r="K1796" s="260"/>
      <c r="L1796" s="260"/>
      <c r="M1796" s="261"/>
      <c r="N1796" s="260"/>
      <c r="O1796" s="260"/>
      <c r="P1796" s="260"/>
      <c r="Q1796" s="262"/>
    </row>
    <row r="1797" spans="1:17">
      <c r="A1797" s="3"/>
      <c r="B1797" s="259" t="s">
        <v>4232</v>
      </c>
      <c r="C1797" s="260"/>
      <c r="D1797" s="260"/>
      <c r="E1797" s="260"/>
      <c r="F1797" s="260"/>
      <c r="G1797" s="260"/>
      <c r="H1797" s="260"/>
      <c r="I1797" s="260"/>
      <c r="J1797" s="260"/>
      <c r="K1797" s="260"/>
      <c r="L1797" s="260"/>
      <c r="M1797" s="261"/>
      <c r="N1797" s="260"/>
      <c r="O1797" s="260"/>
      <c r="P1797" s="260"/>
      <c r="Q1797" s="262"/>
    </row>
    <row r="1798" spans="1:17">
      <c r="A1798" s="3"/>
      <c r="B1798" s="259" t="s">
        <v>4233</v>
      </c>
      <c r="C1798" s="260"/>
      <c r="D1798" s="260"/>
      <c r="E1798" s="260"/>
      <c r="F1798" s="260"/>
      <c r="G1798" s="260"/>
      <c r="H1798" s="260"/>
      <c r="I1798" s="260"/>
      <c r="J1798" s="260"/>
      <c r="K1798" s="260"/>
      <c r="L1798" s="260"/>
      <c r="M1798" s="261"/>
      <c r="N1798" s="260"/>
      <c r="O1798" s="260"/>
      <c r="P1798" s="260"/>
      <c r="Q1798" s="262"/>
    </row>
    <row r="1799" spans="1:17">
      <c r="A1799" s="3"/>
      <c r="B1799" s="135">
        <v>30912008</v>
      </c>
      <c r="C1799" s="263" t="s">
        <v>3862</v>
      </c>
      <c r="D1799" s="264"/>
      <c r="E1799" s="264"/>
      <c r="F1799" s="264"/>
      <c r="G1799" s="264"/>
      <c r="H1799" s="264"/>
      <c r="I1799" s="264"/>
      <c r="J1799" s="264"/>
      <c r="K1799" s="264"/>
      <c r="L1799" s="264"/>
      <c r="M1799" s="266"/>
      <c r="N1799" s="264"/>
      <c r="O1799" s="264"/>
      <c r="P1799" s="264"/>
      <c r="Q1799" s="265"/>
    </row>
    <row r="1800" spans="1:17" ht="22.5">
      <c r="A1800" s="1" t="s">
        <v>4758</v>
      </c>
      <c r="B1800" s="1">
        <v>30912016</v>
      </c>
      <c r="C1800" s="3" t="s">
        <v>1443</v>
      </c>
      <c r="D1800" s="4" t="s">
        <v>3692</v>
      </c>
      <c r="E1800" s="7">
        <v>0</v>
      </c>
      <c r="F1800" s="8">
        <f>VLOOKUP(D1800,'Parâmetro - Portes e Uco'!$A$8:$C$49,3,0)</f>
        <v>1427.8964699999999</v>
      </c>
      <c r="G1800" s="36">
        <v>5</v>
      </c>
      <c r="H1800" s="8">
        <f>VLOOKUP(G1800,'Parâmetro - Portes e Uco'!$B$14:$E$41,4,0)</f>
        <v>683.93320000000006</v>
      </c>
      <c r="I1800" s="9"/>
      <c r="J1800" s="16">
        <v>0</v>
      </c>
      <c r="K1800" s="16"/>
      <c r="L1800" s="17"/>
      <c r="M1800" s="2"/>
      <c r="N1800" s="8"/>
      <c r="O1800" s="15">
        <v>2</v>
      </c>
      <c r="P1800" s="8">
        <f>(F1800*30%)+(F1800*20%)</f>
        <v>713.94823499999995</v>
      </c>
      <c r="Q1800" s="41">
        <f t="shared" ref="Q1800:Q1822" si="118">F1800+H1800+K1800+N1800+P1800</f>
        <v>2825.7779049999999</v>
      </c>
    </row>
    <row r="1801" spans="1:17" ht="22.5">
      <c r="A1801" s="1" t="s">
        <v>4760</v>
      </c>
      <c r="B1801" s="1">
        <v>30912024</v>
      </c>
      <c r="C1801" s="3" t="s">
        <v>1444</v>
      </c>
      <c r="D1801" s="4" t="s">
        <v>3687</v>
      </c>
      <c r="E1801" s="7"/>
      <c r="F1801" s="8">
        <f>VLOOKUP(D1801,'Parâmetro - Portes e Uco'!$A$8:$C$49,3,0)</f>
        <v>678.47707200000002</v>
      </c>
      <c r="G1801" s="36">
        <v>5</v>
      </c>
      <c r="H1801" s="8">
        <f>VLOOKUP(G1801,'Parâmetro - Portes e Uco'!$B$14:$E$41,4,0)</f>
        <v>683.93320000000006</v>
      </c>
      <c r="I1801" s="9"/>
      <c r="J1801" s="16">
        <v>0</v>
      </c>
      <c r="K1801" s="16"/>
      <c r="L1801" s="17"/>
      <c r="M1801" s="2"/>
      <c r="N1801" s="8"/>
      <c r="O1801" s="15">
        <v>2</v>
      </c>
      <c r="P1801" s="8">
        <f>(F1801*30%)+(F1801*20%)</f>
        <v>339.23853600000001</v>
      </c>
      <c r="Q1801" s="41">
        <f t="shared" si="118"/>
        <v>1701.6488080000001</v>
      </c>
    </row>
    <row r="1802" spans="1:17" ht="22.5">
      <c r="A1802" s="1" t="s">
        <v>4760</v>
      </c>
      <c r="B1802" s="1">
        <v>30912032</v>
      </c>
      <c r="C1802" s="3" t="s">
        <v>1446</v>
      </c>
      <c r="D1802" s="4" t="s">
        <v>3707</v>
      </c>
      <c r="E1802" s="7"/>
      <c r="F1802" s="8">
        <f>VLOOKUP(D1802,'Parâmetro - Portes e Uco'!$A$8:$C$49,3,0)</f>
        <v>1479.8942339999999</v>
      </c>
      <c r="G1802" s="36">
        <v>5</v>
      </c>
      <c r="H1802" s="8">
        <f>VLOOKUP(G1802,'Parâmetro - Portes e Uco'!$B$14:$E$41,4,0)</f>
        <v>683.93320000000006</v>
      </c>
      <c r="I1802" s="9"/>
      <c r="J1802" s="16">
        <v>0</v>
      </c>
      <c r="K1802" s="16"/>
      <c r="L1802" s="17"/>
      <c r="M1802" s="2"/>
      <c r="N1802" s="8"/>
      <c r="O1802" s="15">
        <v>2</v>
      </c>
      <c r="P1802" s="8">
        <f>(F1802*30%)+(F1802*20%)</f>
        <v>739.94711699999993</v>
      </c>
      <c r="Q1802" s="41">
        <f t="shared" si="118"/>
        <v>2903.7745509999995</v>
      </c>
    </row>
    <row r="1803" spans="1:17" ht="22.5">
      <c r="A1803" s="1" t="s">
        <v>4760</v>
      </c>
      <c r="B1803" s="1">
        <v>30912040</v>
      </c>
      <c r="C1803" s="3" t="s">
        <v>1447</v>
      </c>
      <c r="D1803" s="4" t="s">
        <v>3687</v>
      </c>
      <c r="E1803" s="7"/>
      <c r="F1803" s="8">
        <f>VLOOKUP(D1803,'Parâmetro - Portes e Uco'!$A$8:$C$49,3,0)</f>
        <v>678.47707200000002</v>
      </c>
      <c r="G1803" s="36">
        <v>3</v>
      </c>
      <c r="H1803" s="8">
        <f>VLOOKUP(G1803,'Parâmetro - Portes e Uco'!$B$14:$E$41,4,0)</f>
        <v>299.05779999999999</v>
      </c>
      <c r="I1803" s="9"/>
      <c r="J1803" s="16">
        <v>0</v>
      </c>
      <c r="K1803" s="16"/>
      <c r="L1803" s="17"/>
      <c r="M1803" s="2"/>
      <c r="N1803" s="8"/>
      <c r="O1803" s="15">
        <v>2</v>
      </c>
      <c r="P1803" s="8">
        <f>(F1803*30%)+(F1803*20%)</f>
        <v>339.23853600000001</v>
      </c>
      <c r="Q1803" s="41">
        <f t="shared" si="118"/>
        <v>1316.773408</v>
      </c>
    </row>
    <row r="1804" spans="1:17">
      <c r="A1804" s="1" t="s">
        <v>4760</v>
      </c>
      <c r="B1804" s="1">
        <v>30912059</v>
      </c>
      <c r="C1804" s="3" t="s">
        <v>1448</v>
      </c>
      <c r="D1804" s="4" t="s">
        <v>3694</v>
      </c>
      <c r="E1804" s="7"/>
      <c r="F1804" s="8">
        <f>VLOOKUP(D1804,'Parâmetro - Portes e Uco'!$A$8:$C$49,3,0)</f>
        <v>265.94786399999998</v>
      </c>
      <c r="G1804" s="36">
        <v>4</v>
      </c>
      <c r="H1804" s="8">
        <f>VLOOKUP(G1804,'Parâmetro - Portes e Uco'!$B$14:$E$41,4,0)</f>
        <v>442.14720000000005</v>
      </c>
      <c r="I1804" s="9"/>
      <c r="J1804" s="16">
        <v>0</v>
      </c>
      <c r="K1804" s="16"/>
      <c r="L1804" s="17"/>
      <c r="M1804" s="2"/>
      <c r="N1804" s="8"/>
      <c r="O1804" s="15">
        <v>1</v>
      </c>
      <c r="P1804" s="8">
        <f>F1804*30%</f>
        <v>79.784359199999997</v>
      </c>
      <c r="Q1804" s="41">
        <f t="shared" si="118"/>
        <v>787.87942320000013</v>
      </c>
    </row>
    <row r="1805" spans="1:17">
      <c r="A1805" s="1" t="s">
        <v>4760</v>
      </c>
      <c r="B1805" s="1">
        <v>30912067</v>
      </c>
      <c r="C1805" s="3" t="s">
        <v>1449</v>
      </c>
      <c r="D1805" s="4" t="s">
        <v>3696</v>
      </c>
      <c r="E1805" s="7"/>
      <c r="F1805" s="8">
        <f>VLOOKUP(D1805,'Parâmetro - Portes e Uco'!$A$8:$C$49,3,0)</f>
        <v>1010.6334419999999</v>
      </c>
      <c r="G1805" s="36">
        <v>5</v>
      </c>
      <c r="H1805" s="8">
        <f>VLOOKUP(G1805,'Parâmetro - Portes e Uco'!$B$14:$E$41,4,0)</f>
        <v>683.93320000000006</v>
      </c>
      <c r="I1805" s="9"/>
      <c r="J1805" s="16">
        <v>0</v>
      </c>
      <c r="K1805" s="16"/>
      <c r="L1805" s="17"/>
      <c r="M1805" s="2"/>
      <c r="N1805" s="8"/>
      <c r="O1805" s="15">
        <v>1</v>
      </c>
      <c r="P1805" s="8">
        <f>F1805*30%</f>
        <v>303.19003259999999</v>
      </c>
      <c r="Q1805" s="41">
        <f t="shared" si="118"/>
        <v>1997.7566746</v>
      </c>
    </row>
    <row r="1806" spans="1:17">
      <c r="A1806" s="1" t="s">
        <v>4760</v>
      </c>
      <c r="B1806" s="1">
        <v>30912075</v>
      </c>
      <c r="C1806" s="3" t="s">
        <v>1451</v>
      </c>
      <c r="D1806" s="4" t="s">
        <v>3696</v>
      </c>
      <c r="E1806" s="7"/>
      <c r="F1806" s="8">
        <f>VLOOKUP(D1806,'Parâmetro - Portes e Uco'!$A$8:$C$49,3,0)</f>
        <v>1010.6334419999999</v>
      </c>
      <c r="G1806" s="36">
        <v>5</v>
      </c>
      <c r="H1806" s="8">
        <f>VLOOKUP(G1806,'Parâmetro - Portes e Uco'!$B$14:$E$41,4,0)</f>
        <v>683.93320000000006</v>
      </c>
      <c r="I1806" s="9"/>
      <c r="J1806" s="16">
        <v>0</v>
      </c>
      <c r="K1806" s="16"/>
      <c r="L1806" s="17"/>
      <c r="M1806" s="2"/>
      <c r="N1806" s="8"/>
      <c r="O1806" s="15">
        <v>1</v>
      </c>
      <c r="P1806" s="8">
        <f>F1806*30%</f>
        <v>303.19003259999999</v>
      </c>
      <c r="Q1806" s="41">
        <f t="shared" si="118"/>
        <v>1997.7566746</v>
      </c>
    </row>
    <row r="1807" spans="1:17" ht="22.5">
      <c r="A1807" s="1" t="s">
        <v>4760</v>
      </c>
      <c r="B1807" s="1">
        <v>30912083</v>
      </c>
      <c r="C1807" s="3" t="s">
        <v>1450</v>
      </c>
      <c r="D1807" s="4" t="s">
        <v>3694</v>
      </c>
      <c r="E1807" s="7"/>
      <c r="F1807" s="8">
        <f>VLOOKUP(D1807,'Parâmetro - Portes e Uco'!$A$8:$C$49,3,0)</f>
        <v>265.94786399999998</v>
      </c>
      <c r="G1807" s="36">
        <v>3</v>
      </c>
      <c r="H1807" s="8">
        <f>VLOOKUP(G1807,'Parâmetro - Portes e Uco'!$B$14:$E$41,4,0)</f>
        <v>299.05779999999999</v>
      </c>
      <c r="I1807" s="9"/>
      <c r="J1807" s="16">
        <v>0</v>
      </c>
      <c r="K1807" s="16"/>
      <c r="L1807" s="17"/>
      <c r="M1807" s="2"/>
      <c r="N1807" s="8"/>
      <c r="O1807" s="15">
        <v>1</v>
      </c>
      <c r="P1807" s="8">
        <f>F1807*30%</f>
        <v>79.784359199999997</v>
      </c>
      <c r="Q1807" s="41">
        <f t="shared" si="118"/>
        <v>644.79002320000006</v>
      </c>
    </row>
    <row r="1808" spans="1:17" ht="22.5">
      <c r="A1808" s="1" t="s">
        <v>4760</v>
      </c>
      <c r="B1808" s="1">
        <v>30912091</v>
      </c>
      <c r="C1808" s="3" t="s">
        <v>1452</v>
      </c>
      <c r="D1808" s="4" t="s">
        <v>3700</v>
      </c>
      <c r="E1808" s="7"/>
      <c r="F1808" s="8">
        <f>VLOOKUP(D1808,'Parâmetro - Portes e Uco'!$A$8:$C$49,3,0)</f>
        <v>1121.7389820000001</v>
      </c>
      <c r="G1808" s="36">
        <v>5</v>
      </c>
      <c r="H1808" s="8">
        <f>VLOOKUP(G1808,'Parâmetro - Portes e Uco'!$B$14:$E$41,4,0)</f>
        <v>683.93320000000006</v>
      </c>
      <c r="I1808" s="9"/>
      <c r="J1808" s="16">
        <v>0</v>
      </c>
      <c r="K1808" s="16"/>
      <c r="L1808" s="17"/>
      <c r="M1808" s="2"/>
      <c r="N1808" s="8"/>
      <c r="O1808" s="15">
        <v>2</v>
      </c>
      <c r="P1808" s="8">
        <f>(F1808*30%)+(F1808*20%)</f>
        <v>560.86949100000004</v>
      </c>
      <c r="Q1808" s="41">
        <f t="shared" si="118"/>
        <v>2366.5416730000002</v>
      </c>
    </row>
    <row r="1809" spans="1:17" ht="22.5">
      <c r="A1809" s="1" t="s">
        <v>4760</v>
      </c>
      <c r="B1809" s="1">
        <v>30912105</v>
      </c>
      <c r="C1809" s="3" t="s">
        <v>1453</v>
      </c>
      <c r="D1809" s="4" t="s">
        <v>3700</v>
      </c>
      <c r="E1809" s="7"/>
      <c r="F1809" s="8">
        <f>VLOOKUP(D1809,'Parâmetro - Portes e Uco'!$A$8:$C$49,3,0)</f>
        <v>1121.7389820000001</v>
      </c>
      <c r="G1809" s="36">
        <v>5</v>
      </c>
      <c r="H1809" s="8">
        <f>VLOOKUP(G1809,'Parâmetro - Portes e Uco'!$B$14:$E$41,4,0)</f>
        <v>683.93320000000006</v>
      </c>
      <c r="I1809" s="9"/>
      <c r="J1809" s="16">
        <v>0</v>
      </c>
      <c r="K1809" s="16"/>
      <c r="L1809" s="17"/>
      <c r="M1809" s="2"/>
      <c r="N1809" s="8"/>
      <c r="O1809" s="15">
        <v>2</v>
      </c>
      <c r="P1809" s="8">
        <f>(F1809*30%)+(F1809*20%)</f>
        <v>560.86949100000004</v>
      </c>
      <c r="Q1809" s="41">
        <f t="shared" si="118"/>
        <v>2366.5416730000002</v>
      </c>
    </row>
    <row r="1810" spans="1:17">
      <c r="A1810" s="1" t="s">
        <v>4760</v>
      </c>
      <c r="B1810" s="1">
        <v>30912113</v>
      </c>
      <c r="C1810" s="3" t="s">
        <v>1454</v>
      </c>
      <c r="D1810" s="4" t="s">
        <v>3687</v>
      </c>
      <c r="E1810" s="7"/>
      <c r="F1810" s="8">
        <f>VLOOKUP(D1810,'Parâmetro - Portes e Uco'!$A$8:$C$49,3,0)</f>
        <v>678.47707200000002</v>
      </c>
      <c r="G1810" s="36">
        <v>3</v>
      </c>
      <c r="H1810" s="8">
        <f>VLOOKUP(G1810,'Parâmetro - Portes e Uco'!$B$14:$E$41,4,0)</f>
        <v>299.05779999999999</v>
      </c>
      <c r="I1810" s="9"/>
      <c r="J1810" s="16">
        <v>0</v>
      </c>
      <c r="K1810" s="16"/>
      <c r="L1810" s="17"/>
      <c r="M1810" s="2"/>
      <c r="N1810" s="8"/>
      <c r="O1810" s="15">
        <v>1</v>
      </c>
      <c r="P1810" s="8">
        <f>F1810*30%</f>
        <v>203.54312160000001</v>
      </c>
      <c r="Q1810" s="41">
        <f t="shared" si="118"/>
        <v>1181.0779935999999</v>
      </c>
    </row>
    <row r="1811" spans="1:17">
      <c r="A1811" s="1" t="s">
        <v>4760</v>
      </c>
      <c r="B1811" s="1">
        <v>30912121</v>
      </c>
      <c r="C1811" s="3" t="s">
        <v>1455</v>
      </c>
      <c r="D1811" s="4" t="s">
        <v>3704</v>
      </c>
      <c r="E1811" s="7"/>
      <c r="F1811" s="8">
        <f>VLOOKUP(D1811,'Parâmetro - Portes e Uco'!$A$8:$C$49,3,0)</f>
        <v>1301.410656</v>
      </c>
      <c r="G1811" s="36">
        <v>5</v>
      </c>
      <c r="H1811" s="8">
        <f>VLOOKUP(G1811,'Parâmetro - Portes e Uco'!$B$14:$E$41,4,0)</f>
        <v>683.93320000000006</v>
      </c>
      <c r="I1811" s="9"/>
      <c r="J1811" s="16">
        <v>0</v>
      </c>
      <c r="K1811" s="16"/>
      <c r="L1811" s="17"/>
      <c r="M1811" s="2"/>
      <c r="N1811" s="8"/>
      <c r="O1811" s="15">
        <v>2</v>
      </c>
      <c r="P1811" s="8">
        <f t="shared" ref="P1811:P1817" si="119">(F1811*30%)+(F1811*20%)</f>
        <v>650.70532800000001</v>
      </c>
      <c r="Q1811" s="41">
        <f t="shared" si="118"/>
        <v>2636.049184</v>
      </c>
    </row>
    <row r="1812" spans="1:17" ht="22.5">
      <c r="A1812" s="1" t="s">
        <v>4760</v>
      </c>
      <c r="B1812" s="1">
        <v>30912130</v>
      </c>
      <c r="C1812" s="3" t="s">
        <v>1456</v>
      </c>
      <c r="D1812" s="4" t="s">
        <v>3696</v>
      </c>
      <c r="E1812" s="7"/>
      <c r="F1812" s="8">
        <f>VLOOKUP(D1812,'Parâmetro - Portes e Uco'!$A$8:$C$49,3,0)</f>
        <v>1010.6334419999999</v>
      </c>
      <c r="G1812" s="36">
        <v>5</v>
      </c>
      <c r="H1812" s="8">
        <f>VLOOKUP(G1812,'Parâmetro - Portes e Uco'!$B$14:$E$41,4,0)</f>
        <v>683.93320000000006</v>
      </c>
      <c r="I1812" s="9"/>
      <c r="J1812" s="16">
        <v>0</v>
      </c>
      <c r="K1812" s="16"/>
      <c r="L1812" s="17"/>
      <c r="M1812" s="2"/>
      <c r="N1812" s="8"/>
      <c r="O1812" s="15">
        <v>2</v>
      </c>
      <c r="P1812" s="8">
        <f t="shared" si="119"/>
        <v>505.31672100000003</v>
      </c>
      <c r="Q1812" s="41">
        <f t="shared" si="118"/>
        <v>2199.8833629999999</v>
      </c>
    </row>
    <row r="1813" spans="1:17">
      <c r="A1813" s="1" t="s">
        <v>4760</v>
      </c>
      <c r="B1813" s="1">
        <v>30912148</v>
      </c>
      <c r="C1813" s="3" t="s">
        <v>1457</v>
      </c>
      <c r="D1813" s="4" t="s">
        <v>3696</v>
      </c>
      <c r="E1813" s="7"/>
      <c r="F1813" s="8">
        <f>VLOOKUP(D1813,'Parâmetro - Portes e Uco'!$A$8:$C$49,3,0)</f>
        <v>1010.6334419999999</v>
      </c>
      <c r="G1813" s="36">
        <v>5</v>
      </c>
      <c r="H1813" s="8">
        <f>VLOOKUP(G1813,'Parâmetro - Portes e Uco'!$B$14:$E$41,4,0)</f>
        <v>683.93320000000006</v>
      </c>
      <c r="I1813" s="9"/>
      <c r="J1813" s="16">
        <v>0</v>
      </c>
      <c r="K1813" s="16"/>
      <c r="L1813" s="17"/>
      <c r="M1813" s="2"/>
      <c r="N1813" s="8"/>
      <c r="O1813" s="15">
        <v>2</v>
      </c>
      <c r="P1813" s="8">
        <f t="shared" si="119"/>
        <v>505.31672100000003</v>
      </c>
      <c r="Q1813" s="41">
        <f t="shared" si="118"/>
        <v>2199.8833629999999</v>
      </c>
    </row>
    <row r="1814" spans="1:17" ht="22.5">
      <c r="A1814" s="1" t="s">
        <v>4758</v>
      </c>
      <c r="B1814" s="1">
        <v>30912156</v>
      </c>
      <c r="C1814" s="3" t="s">
        <v>1458</v>
      </c>
      <c r="D1814" s="4" t="s">
        <v>3694</v>
      </c>
      <c r="E1814" s="7">
        <v>0</v>
      </c>
      <c r="F1814" s="8">
        <f>VLOOKUP(D1814,'Parâmetro - Portes e Uco'!$A$8:$C$49,3,0)</f>
        <v>265.94786399999998</v>
      </c>
      <c r="G1814" s="36">
        <v>5</v>
      </c>
      <c r="H1814" s="8">
        <f>VLOOKUP(G1814,'Parâmetro - Portes e Uco'!$B$14:$E$41,4,0)</f>
        <v>683.93320000000006</v>
      </c>
      <c r="I1814" s="9"/>
      <c r="J1814" s="16">
        <v>0</v>
      </c>
      <c r="K1814" s="16"/>
      <c r="L1814" s="17"/>
      <c r="M1814" s="2"/>
      <c r="N1814" s="8"/>
      <c r="O1814" s="15">
        <v>2</v>
      </c>
      <c r="P1814" s="8">
        <f t="shared" si="119"/>
        <v>132.97393199999999</v>
      </c>
      <c r="Q1814" s="41">
        <f t="shared" si="118"/>
        <v>1082.854996</v>
      </c>
    </row>
    <row r="1815" spans="1:17" ht="22.5">
      <c r="A1815" s="1" t="s">
        <v>4758</v>
      </c>
      <c r="B1815" s="1">
        <v>30912164</v>
      </c>
      <c r="C1815" s="3" t="s">
        <v>1459</v>
      </c>
      <c r="D1815" s="4" t="s">
        <v>3674</v>
      </c>
      <c r="E1815" s="7">
        <v>0</v>
      </c>
      <c r="F1815" s="8">
        <f>VLOOKUP(D1815,'Parâmetro - Portes e Uco'!$A$8:$C$49,3,0)</f>
        <v>287.23149000000001</v>
      </c>
      <c r="G1815" s="36">
        <v>5</v>
      </c>
      <c r="H1815" s="8">
        <f>VLOOKUP(G1815,'Parâmetro - Portes e Uco'!$B$14:$E$41,4,0)</f>
        <v>683.93320000000006</v>
      </c>
      <c r="I1815" s="9"/>
      <c r="J1815" s="16">
        <v>0</v>
      </c>
      <c r="K1815" s="16"/>
      <c r="L1815" s="17"/>
      <c r="M1815" s="2"/>
      <c r="N1815" s="8"/>
      <c r="O1815" s="15">
        <v>2</v>
      </c>
      <c r="P1815" s="8">
        <f t="shared" si="119"/>
        <v>143.615745</v>
      </c>
      <c r="Q1815" s="41">
        <f t="shared" si="118"/>
        <v>1114.7804350000001</v>
      </c>
    </row>
    <row r="1816" spans="1:17" ht="33.75">
      <c r="A1816" s="1" t="s">
        <v>4760</v>
      </c>
      <c r="B1816" s="1">
        <v>30912180</v>
      </c>
      <c r="C1816" s="3" t="s">
        <v>1460</v>
      </c>
      <c r="D1816" s="4" t="s">
        <v>3705</v>
      </c>
      <c r="E1816" s="7"/>
      <c r="F1816" s="8">
        <f>VLOOKUP(D1816,'Parâmetro - Portes e Uco'!$A$8:$C$49,3,0)</f>
        <v>1949.1550259999999</v>
      </c>
      <c r="G1816" s="36">
        <v>6</v>
      </c>
      <c r="H1816" s="8">
        <f>VLOOKUP(G1816,'Parâmetro - Portes e Uco'!$B$14:$E$41,4,0)</f>
        <v>954.3922</v>
      </c>
      <c r="I1816" s="9"/>
      <c r="J1816" s="16">
        <v>0</v>
      </c>
      <c r="K1816" s="16"/>
      <c r="L1816" s="17"/>
      <c r="M1816" s="2"/>
      <c r="N1816" s="8"/>
      <c r="O1816" s="15">
        <v>2</v>
      </c>
      <c r="P1816" s="8">
        <f t="shared" si="119"/>
        <v>974.57751299999995</v>
      </c>
      <c r="Q1816" s="41">
        <f t="shared" si="118"/>
        <v>3878.1247389999999</v>
      </c>
    </row>
    <row r="1817" spans="1:17" ht="22.5">
      <c r="A1817" s="1" t="s">
        <v>4760</v>
      </c>
      <c r="B1817" s="1">
        <v>30912199</v>
      </c>
      <c r="C1817" s="3" t="s">
        <v>1461</v>
      </c>
      <c r="D1817" s="4" t="s">
        <v>3700</v>
      </c>
      <c r="E1817" s="7"/>
      <c r="F1817" s="8">
        <f>VLOOKUP(D1817,'Parâmetro - Portes e Uco'!$A$8:$C$49,3,0)</f>
        <v>1121.7389820000001</v>
      </c>
      <c r="G1817" s="36">
        <v>4</v>
      </c>
      <c r="H1817" s="8">
        <f>VLOOKUP(G1817,'Parâmetro - Portes e Uco'!$B$14:$E$41,4,0)</f>
        <v>442.14720000000005</v>
      </c>
      <c r="I1817" s="9"/>
      <c r="J1817" s="16">
        <v>0</v>
      </c>
      <c r="K1817" s="16"/>
      <c r="L1817" s="17"/>
      <c r="M1817" s="2"/>
      <c r="N1817" s="8"/>
      <c r="O1817" s="15">
        <v>2</v>
      </c>
      <c r="P1817" s="8">
        <f t="shared" si="119"/>
        <v>560.86949100000004</v>
      </c>
      <c r="Q1817" s="41">
        <f t="shared" si="118"/>
        <v>2124.7556730000001</v>
      </c>
    </row>
    <row r="1818" spans="1:17">
      <c r="A1818" s="1" t="s">
        <v>4760</v>
      </c>
      <c r="B1818" s="1">
        <v>30912210</v>
      </c>
      <c r="C1818" s="3" t="s">
        <v>1462</v>
      </c>
      <c r="D1818" s="4" t="s">
        <v>3685</v>
      </c>
      <c r="E1818" s="7"/>
      <c r="F1818" s="8">
        <f>VLOOKUP(D1818,'Parâmetro - Portes e Uco'!$A$8:$C$49,3,0)</f>
        <v>564.99534000000006</v>
      </c>
      <c r="G1818" s="36">
        <v>5</v>
      </c>
      <c r="H1818" s="8">
        <f>VLOOKUP(G1818,'Parâmetro - Portes e Uco'!$B$14:$E$41,4,0)</f>
        <v>683.93320000000006</v>
      </c>
      <c r="I1818" s="9"/>
      <c r="J1818" s="16">
        <v>0</v>
      </c>
      <c r="K1818" s="16"/>
      <c r="L1818" s="17"/>
      <c r="M1818" s="2"/>
      <c r="N1818" s="8"/>
      <c r="O1818" s="15">
        <v>1</v>
      </c>
      <c r="P1818" s="8">
        <f>F1818*30%</f>
        <v>169.49860200000001</v>
      </c>
      <c r="Q1818" s="41">
        <f t="shared" si="118"/>
        <v>1418.427142</v>
      </c>
    </row>
    <row r="1819" spans="1:17" ht="22.5">
      <c r="A1819" s="1" t="s">
        <v>4760</v>
      </c>
      <c r="B1819" s="1">
        <v>30912237</v>
      </c>
      <c r="C1819" s="3" t="s">
        <v>1463</v>
      </c>
      <c r="D1819" s="4" t="s">
        <v>3700</v>
      </c>
      <c r="E1819" s="7"/>
      <c r="F1819" s="8">
        <f>VLOOKUP(D1819,'Parâmetro - Portes e Uco'!$A$8:$C$49,3,0)</f>
        <v>1121.7389820000001</v>
      </c>
      <c r="G1819" s="36">
        <v>5</v>
      </c>
      <c r="H1819" s="8">
        <f>VLOOKUP(G1819,'Parâmetro - Portes e Uco'!$B$14:$E$41,4,0)</f>
        <v>683.93320000000006</v>
      </c>
      <c r="I1819" s="9"/>
      <c r="J1819" s="16">
        <v>0</v>
      </c>
      <c r="K1819" s="16"/>
      <c r="L1819" s="17"/>
      <c r="M1819" s="2"/>
      <c r="N1819" s="8"/>
      <c r="O1819" s="15">
        <v>3</v>
      </c>
      <c r="P1819" s="39">
        <f>(F1819*30%)+(F1819*20%)+(F1819*20%)</f>
        <v>785.21728740000003</v>
      </c>
      <c r="Q1819" s="41">
        <f t="shared" si="118"/>
        <v>2590.8894694000001</v>
      </c>
    </row>
    <row r="1820" spans="1:17">
      <c r="A1820" s="1" t="s">
        <v>4760</v>
      </c>
      <c r="B1820" s="1">
        <v>30912245</v>
      </c>
      <c r="C1820" s="3" t="s">
        <v>1464</v>
      </c>
      <c r="D1820" s="4" t="s">
        <v>3687</v>
      </c>
      <c r="E1820" s="7"/>
      <c r="F1820" s="8">
        <f>VLOOKUP(D1820,'Parâmetro - Portes e Uco'!$A$8:$C$49,3,0)</f>
        <v>678.47707200000002</v>
      </c>
      <c r="G1820" s="36">
        <v>4</v>
      </c>
      <c r="H1820" s="8">
        <f>VLOOKUP(G1820,'Parâmetro - Portes e Uco'!$B$14:$E$41,4,0)</f>
        <v>442.14720000000005</v>
      </c>
      <c r="I1820" s="9"/>
      <c r="J1820" s="16">
        <v>0</v>
      </c>
      <c r="K1820" s="16"/>
      <c r="L1820" s="17"/>
      <c r="M1820" s="2"/>
      <c r="N1820" s="8"/>
      <c r="O1820" s="15">
        <v>2</v>
      </c>
      <c r="P1820" s="8">
        <f t="shared" ref="P1820:P1826" si="120">(F1820*30%)+(F1820*20%)</f>
        <v>339.23853600000001</v>
      </c>
      <c r="Q1820" s="41">
        <f t="shared" si="118"/>
        <v>1459.8628080000001</v>
      </c>
    </row>
    <row r="1821" spans="1:17">
      <c r="A1821" s="1" t="s">
        <v>4760</v>
      </c>
      <c r="B1821" s="1">
        <v>30912253</v>
      </c>
      <c r="C1821" s="3" t="s">
        <v>1465</v>
      </c>
      <c r="D1821" s="4" t="s">
        <v>3700</v>
      </c>
      <c r="E1821" s="7"/>
      <c r="F1821" s="8">
        <f>VLOOKUP(D1821,'Parâmetro - Portes e Uco'!$A$8:$C$49,3,0)</f>
        <v>1121.7389820000001</v>
      </c>
      <c r="G1821" s="36">
        <v>4</v>
      </c>
      <c r="H1821" s="8">
        <f>VLOOKUP(G1821,'Parâmetro - Portes e Uco'!$B$14:$E$41,4,0)</f>
        <v>442.14720000000005</v>
      </c>
      <c r="I1821" s="9"/>
      <c r="J1821" s="16">
        <v>0</v>
      </c>
      <c r="K1821" s="16"/>
      <c r="L1821" s="17"/>
      <c r="M1821" s="2"/>
      <c r="N1821" s="8"/>
      <c r="O1821" s="15">
        <v>2</v>
      </c>
      <c r="P1821" s="8">
        <f t="shared" si="120"/>
        <v>560.86949100000004</v>
      </c>
      <c r="Q1821" s="41">
        <f t="shared" si="118"/>
        <v>2124.7556730000001</v>
      </c>
    </row>
    <row r="1822" spans="1:17" ht="22.5">
      <c r="A1822" s="1" t="s">
        <v>4760</v>
      </c>
      <c r="B1822" s="1">
        <v>30912261</v>
      </c>
      <c r="C1822" s="3" t="s">
        <v>1445</v>
      </c>
      <c r="D1822" s="4" t="s">
        <v>3701</v>
      </c>
      <c r="E1822" s="7"/>
      <c r="F1822" s="8">
        <f>VLOOKUP(D1822,'Parâmetro - Portes e Uco'!$A$8:$C$49,3,0)</f>
        <v>1591.0090559999999</v>
      </c>
      <c r="G1822" s="36">
        <v>5</v>
      </c>
      <c r="H1822" s="8">
        <f>VLOOKUP(G1822,'Parâmetro - Portes e Uco'!$B$14:$E$41,4,0)</f>
        <v>683.93320000000006</v>
      </c>
      <c r="I1822" s="9"/>
      <c r="J1822" s="16">
        <v>0</v>
      </c>
      <c r="K1822" s="16"/>
      <c r="L1822" s="17"/>
      <c r="M1822" s="2"/>
      <c r="N1822" s="8"/>
      <c r="O1822" s="15">
        <v>2</v>
      </c>
      <c r="P1822" s="8">
        <f t="shared" si="120"/>
        <v>795.50452799999994</v>
      </c>
      <c r="Q1822" s="41">
        <f t="shared" si="118"/>
        <v>3070.4467839999998</v>
      </c>
    </row>
    <row r="1823" spans="1:17" ht="33.75">
      <c r="A1823" s="1" t="s">
        <v>4760</v>
      </c>
      <c r="B1823" s="1">
        <v>30918014</v>
      </c>
      <c r="C1823" s="3" t="s">
        <v>4839</v>
      </c>
      <c r="D1823" s="4" t="s">
        <v>3697</v>
      </c>
      <c r="E1823" s="7"/>
      <c r="F1823" s="8">
        <f>VLOOKUP(D1823,'Parâmetro - Portes e Uco'!$A$8:$C$49,3,0)</f>
        <v>932.61823200000003</v>
      </c>
      <c r="G1823" s="36">
        <v>3</v>
      </c>
      <c r="H1823" s="8">
        <f>VLOOKUP(G1823,'Parâmetro - Portes e Uco'!$B$14:$E$41,4,0)</f>
        <v>299.05779999999999</v>
      </c>
      <c r="I1823" s="9"/>
      <c r="J1823" s="16">
        <v>0</v>
      </c>
      <c r="K1823" s="16"/>
      <c r="L1823" s="17"/>
      <c r="M1823" s="2"/>
      <c r="N1823" s="8"/>
      <c r="O1823" s="15">
        <v>1</v>
      </c>
      <c r="P1823" s="8">
        <f t="shared" si="120"/>
        <v>466.30911600000002</v>
      </c>
      <c r="Q1823" s="41">
        <f t="shared" ref="Q1823" si="121">F1823+H1823+K1823+N1823+P1823</f>
        <v>1697.9851480000002</v>
      </c>
    </row>
    <row r="1824" spans="1:17" ht="33.75">
      <c r="A1824" s="1" t="s">
        <v>4760</v>
      </c>
      <c r="B1824" s="1">
        <v>30918022</v>
      </c>
      <c r="C1824" s="3" t="s">
        <v>4840</v>
      </c>
      <c r="D1824" s="4" t="s">
        <v>3688</v>
      </c>
      <c r="E1824" s="7"/>
      <c r="F1824" s="8">
        <f>VLOOKUP(D1824,'Parâmetro - Portes e Uco'!$A$8:$C$49,3,0)</f>
        <v>868.77663600000005</v>
      </c>
      <c r="G1824" s="36">
        <v>3</v>
      </c>
      <c r="H1824" s="8">
        <f>VLOOKUP(G1824,'Parâmetro - Portes e Uco'!$B$14:$E$41,4,0)</f>
        <v>299.05779999999999</v>
      </c>
      <c r="I1824" s="9"/>
      <c r="J1824" s="16">
        <v>0</v>
      </c>
      <c r="K1824" s="16"/>
      <c r="L1824" s="17"/>
      <c r="M1824" s="2"/>
      <c r="N1824" s="8"/>
      <c r="O1824" s="15">
        <v>1</v>
      </c>
      <c r="P1824" s="8">
        <f t="shared" si="120"/>
        <v>434.38831800000003</v>
      </c>
      <c r="Q1824" s="41">
        <f t="shared" ref="Q1824" si="122">F1824+H1824+K1824+N1824+P1824</f>
        <v>1602.2227540000001</v>
      </c>
    </row>
    <row r="1825" spans="1:17">
      <c r="A1825" s="1" t="s">
        <v>4760</v>
      </c>
      <c r="B1825" s="1">
        <v>30918030</v>
      </c>
      <c r="C1825" s="3" t="s">
        <v>4841</v>
      </c>
      <c r="D1825" s="4" t="s">
        <v>3697</v>
      </c>
      <c r="E1825" s="7"/>
      <c r="F1825" s="8">
        <f>VLOOKUP(D1825,'Parâmetro - Portes e Uco'!$A$8:$C$49,3,0)</f>
        <v>932.61823200000003</v>
      </c>
      <c r="G1825" s="36">
        <v>3</v>
      </c>
      <c r="H1825" s="8">
        <f>VLOOKUP(G1825,'Parâmetro - Portes e Uco'!$B$14:$E$41,4,0)</f>
        <v>299.05779999999999</v>
      </c>
      <c r="I1825" s="9"/>
      <c r="J1825" s="16">
        <v>0</v>
      </c>
      <c r="K1825" s="16"/>
      <c r="L1825" s="17"/>
      <c r="M1825" s="2"/>
      <c r="N1825" s="8"/>
      <c r="O1825" s="15">
        <v>1</v>
      </c>
      <c r="P1825" s="8">
        <f t="shared" si="120"/>
        <v>466.30911600000002</v>
      </c>
      <c r="Q1825" s="41">
        <f t="shared" ref="Q1825" si="123">F1825+H1825+K1825+N1825+P1825</f>
        <v>1697.9851480000002</v>
      </c>
    </row>
    <row r="1826" spans="1:17" ht="67.5">
      <c r="A1826" s="1" t="s">
        <v>4760</v>
      </c>
      <c r="B1826" s="1">
        <v>30918081</v>
      </c>
      <c r="C1826" s="3" t="s">
        <v>4842</v>
      </c>
      <c r="D1826" s="4" t="s">
        <v>3708</v>
      </c>
      <c r="E1826" s="7"/>
      <c r="F1826" s="8">
        <f>VLOOKUP(D1826,'Parâmetro - Portes e Uco'!$A$8:$C$49,3,0)-0.01</f>
        <v>2353.4039720000001</v>
      </c>
      <c r="G1826" s="36">
        <v>7</v>
      </c>
      <c r="H1826" s="8">
        <f>VLOOKUP(G1826,'Parâmetro - Portes e Uco'!$B$14:$E$41,4,0)</f>
        <v>1357.8812</v>
      </c>
      <c r="I1826" s="9"/>
      <c r="J1826" s="16">
        <v>0</v>
      </c>
      <c r="K1826" s="16"/>
      <c r="L1826" s="17"/>
      <c r="M1826" s="2"/>
      <c r="N1826" s="8"/>
      <c r="O1826" s="15">
        <v>2</v>
      </c>
      <c r="P1826" s="8">
        <f t="shared" si="120"/>
        <v>1176.701986</v>
      </c>
      <c r="Q1826" s="41">
        <f t="shared" ref="Q1826" si="124">F1826+H1826+K1826+N1826+P1826</f>
        <v>4887.9871579999999</v>
      </c>
    </row>
    <row r="1827" spans="1:17">
      <c r="A1827" s="3"/>
      <c r="B1827" s="135">
        <v>30912997</v>
      </c>
      <c r="C1827" s="263" t="s">
        <v>3746</v>
      </c>
      <c r="D1827" s="264"/>
      <c r="E1827" s="264"/>
      <c r="F1827" s="264"/>
      <c r="G1827" s="264"/>
      <c r="H1827" s="264"/>
      <c r="I1827" s="264"/>
      <c r="J1827" s="264"/>
      <c r="K1827" s="264"/>
      <c r="L1827" s="264"/>
      <c r="M1827" s="266"/>
      <c r="N1827" s="264"/>
      <c r="O1827" s="264"/>
      <c r="P1827" s="264"/>
      <c r="Q1827" s="265"/>
    </row>
    <row r="1828" spans="1:17">
      <c r="A1828" s="3"/>
      <c r="B1828" s="259" t="s">
        <v>4234</v>
      </c>
      <c r="C1828" s="260"/>
      <c r="D1828" s="260"/>
      <c r="E1828" s="260"/>
      <c r="F1828" s="260"/>
      <c r="G1828" s="260"/>
      <c r="H1828" s="260"/>
      <c r="I1828" s="260"/>
      <c r="J1828" s="260"/>
      <c r="K1828" s="260"/>
      <c r="L1828" s="260"/>
      <c r="M1828" s="261"/>
      <c r="N1828" s="260"/>
      <c r="O1828" s="260"/>
      <c r="P1828" s="260"/>
      <c r="Q1828" s="262"/>
    </row>
    <row r="1829" spans="1:17">
      <c r="A1829" s="3"/>
      <c r="B1829" s="259" t="s">
        <v>4232</v>
      </c>
      <c r="C1829" s="260"/>
      <c r="D1829" s="260"/>
      <c r="E1829" s="260"/>
      <c r="F1829" s="260"/>
      <c r="G1829" s="260"/>
      <c r="H1829" s="260"/>
      <c r="I1829" s="260"/>
      <c r="J1829" s="260"/>
      <c r="K1829" s="260"/>
      <c r="L1829" s="260"/>
      <c r="M1829" s="261"/>
      <c r="N1829" s="260"/>
      <c r="O1829" s="260"/>
      <c r="P1829" s="260"/>
      <c r="Q1829" s="262"/>
    </row>
    <row r="1830" spans="1:17">
      <c r="A1830" s="3"/>
      <c r="B1830" s="259" t="s">
        <v>4233</v>
      </c>
      <c r="C1830" s="260"/>
      <c r="D1830" s="260"/>
      <c r="E1830" s="260"/>
      <c r="F1830" s="260"/>
      <c r="G1830" s="260"/>
      <c r="H1830" s="260"/>
      <c r="I1830" s="260"/>
      <c r="J1830" s="260"/>
      <c r="K1830" s="260"/>
      <c r="L1830" s="260"/>
      <c r="M1830" s="261"/>
      <c r="N1830" s="260"/>
      <c r="O1830" s="260"/>
      <c r="P1830" s="260"/>
      <c r="Q1830" s="262"/>
    </row>
    <row r="1831" spans="1:17">
      <c r="A1831" s="3"/>
      <c r="B1831" s="259" t="s">
        <v>4235</v>
      </c>
      <c r="C1831" s="260"/>
      <c r="D1831" s="260"/>
      <c r="E1831" s="260"/>
      <c r="F1831" s="260"/>
      <c r="G1831" s="260"/>
      <c r="H1831" s="260"/>
      <c r="I1831" s="260"/>
      <c r="J1831" s="260"/>
      <c r="K1831" s="260"/>
      <c r="L1831" s="260"/>
      <c r="M1831" s="261"/>
      <c r="N1831" s="260"/>
      <c r="O1831" s="260"/>
      <c r="P1831" s="260"/>
      <c r="Q1831" s="262"/>
    </row>
    <row r="1832" spans="1:17">
      <c r="A1832" s="3"/>
      <c r="B1832" s="259" t="s">
        <v>4236</v>
      </c>
      <c r="C1832" s="260"/>
      <c r="D1832" s="260"/>
      <c r="E1832" s="260"/>
      <c r="F1832" s="260"/>
      <c r="G1832" s="260"/>
      <c r="H1832" s="260"/>
      <c r="I1832" s="260"/>
      <c r="J1832" s="260"/>
      <c r="K1832" s="260"/>
      <c r="L1832" s="260"/>
      <c r="M1832" s="261"/>
      <c r="N1832" s="260"/>
      <c r="O1832" s="260"/>
      <c r="P1832" s="260"/>
      <c r="Q1832" s="262"/>
    </row>
    <row r="1833" spans="1:17">
      <c r="A1833" s="3"/>
      <c r="B1833" s="259" t="s">
        <v>4702</v>
      </c>
      <c r="C1833" s="260"/>
      <c r="D1833" s="260"/>
      <c r="E1833" s="260"/>
      <c r="F1833" s="260"/>
      <c r="G1833" s="260"/>
      <c r="H1833" s="260"/>
      <c r="I1833" s="260"/>
      <c r="J1833" s="260"/>
      <c r="K1833" s="260"/>
      <c r="L1833" s="260"/>
      <c r="M1833" s="261"/>
      <c r="N1833" s="260"/>
      <c r="O1833" s="260"/>
      <c r="P1833" s="260"/>
      <c r="Q1833" s="262"/>
    </row>
    <row r="1834" spans="1:17">
      <c r="A1834" s="3"/>
      <c r="B1834" s="259" t="s">
        <v>4703</v>
      </c>
      <c r="C1834" s="260"/>
      <c r="D1834" s="260"/>
      <c r="E1834" s="260"/>
      <c r="F1834" s="260"/>
      <c r="G1834" s="260"/>
      <c r="H1834" s="260"/>
      <c r="I1834" s="260"/>
      <c r="J1834" s="260"/>
      <c r="K1834" s="260"/>
      <c r="L1834" s="260"/>
      <c r="M1834" s="261"/>
      <c r="N1834" s="260"/>
      <c r="O1834" s="260"/>
      <c r="P1834" s="260"/>
      <c r="Q1834" s="262"/>
    </row>
    <row r="1835" spans="1:17">
      <c r="A1835" s="3"/>
      <c r="B1835" s="259" t="s">
        <v>4704</v>
      </c>
      <c r="C1835" s="260"/>
      <c r="D1835" s="260"/>
      <c r="E1835" s="260"/>
      <c r="F1835" s="260"/>
      <c r="G1835" s="260"/>
      <c r="H1835" s="260"/>
      <c r="I1835" s="260"/>
      <c r="J1835" s="260"/>
      <c r="K1835" s="260"/>
      <c r="L1835" s="260"/>
      <c r="M1835" s="261"/>
      <c r="N1835" s="260"/>
      <c r="O1835" s="260"/>
      <c r="P1835" s="260"/>
      <c r="Q1835" s="262"/>
    </row>
    <row r="1836" spans="1:17">
      <c r="A1836" s="3"/>
      <c r="B1836" s="259" t="s">
        <v>4705</v>
      </c>
      <c r="C1836" s="260"/>
      <c r="D1836" s="260"/>
      <c r="E1836" s="260"/>
      <c r="F1836" s="260"/>
      <c r="G1836" s="260"/>
      <c r="H1836" s="260"/>
      <c r="I1836" s="260"/>
      <c r="J1836" s="260"/>
      <c r="K1836" s="260"/>
      <c r="L1836" s="260"/>
      <c r="M1836" s="261"/>
      <c r="N1836" s="260"/>
      <c r="O1836" s="260"/>
      <c r="P1836" s="260"/>
      <c r="Q1836" s="262"/>
    </row>
    <row r="1837" spans="1:17">
      <c r="A1837" s="3"/>
      <c r="B1837" s="259" t="s">
        <v>4237</v>
      </c>
      <c r="C1837" s="260"/>
      <c r="D1837" s="260"/>
      <c r="E1837" s="260"/>
      <c r="F1837" s="260"/>
      <c r="G1837" s="260"/>
      <c r="H1837" s="260"/>
      <c r="I1837" s="260"/>
      <c r="J1837" s="260"/>
      <c r="K1837" s="260"/>
      <c r="L1837" s="260"/>
      <c r="M1837" s="261"/>
      <c r="N1837" s="260"/>
      <c r="O1837" s="260"/>
      <c r="P1837" s="260"/>
      <c r="Q1837" s="262"/>
    </row>
    <row r="1838" spans="1:17">
      <c r="A1838" s="3"/>
      <c r="B1838" s="259" t="s">
        <v>4238</v>
      </c>
      <c r="C1838" s="260"/>
      <c r="D1838" s="260"/>
      <c r="E1838" s="260"/>
      <c r="F1838" s="260"/>
      <c r="G1838" s="260"/>
      <c r="H1838" s="260"/>
      <c r="I1838" s="260"/>
      <c r="J1838" s="260"/>
      <c r="K1838" s="260"/>
      <c r="L1838" s="260"/>
      <c r="M1838" s="261"/>
      <c r="N1838" s="260"/>
      <c r="O1838" s="260"/>
      <c r="P1838" s="260"/>
      <c r="Q1838" s="262"/>
    </row>
    <row r="1839" spans="1:17">
      <c r="A1839" s="3"/>
      <c r="B1839" s="259" t="s">
        <v>4239</v>
      </c>
      <c r="C1839" s="260"/>
      <c r="D1839" s="260"/>
      <c r="E1839" s="260"/>
      <c r="F1839" s="260"/>
      <c r="G1839" s="260"/>
      <c r="H1839" s="260"/>
      <c r="I1839" s="260"/>
      <c r="J1839" s="260"/>
      <c r="K1839" s="260"/>
      <c r="L1839" s="260"/>
      <c r="M1839" s="261"/>
      <c r="N1839" s="260"/>
      <c r="O1839" s="260"/>
      <c r="P1839" s="260"/>
      <c r="Q1839" s="262"/>
    </row>
    <row r="1840" spans="1:17">
      <c r="A1840" s="3"/>
      <c r="B1840" s="259" t="s">
        <v>4240</v>
      </c>
      <c r="C1840" s="260"/>
      <c r="D1840" s="260"/>
      <c r="E1840" s="260"/>
      <c r="F1840" s="260"/>
      <c r="G1840" s="260"/>
      <c r="H1840" s="260"/>
      <c r="I1840" s="260"/>
      <c r="J1840" s="260"/>
      <c r="K1840" s="260"/>
      <c r="L1840" s="260"/>
      <c r="M1840" s="261"/>
      <c r="N1840" s="260"/>
      <c r="O1840" s="260"/>
      <c r="P1840" s="260"/>
      <c r="Q1840" s="262"/>
    </row>
    <row r="1841" spans="1:17">
      <c r="A1841" s="3"/>
      <c r="B1841" s="135">
        <v>30913004</v>
      </c>
      <c r="C1841" s="263" t="s">
        <v>3863</v>
      </c>
      <c r="D1841" s="264"/>
      <c r="E1841" s="264"/>
      <c r="F1841" s="264"/>
      <c r="G1841" s="264"/>
      <c r="H1841" s="264"/>
      <c r="I1841" s="264"/>
      <c r="J1841" s="264"/>
      <c r="K1841" s="264"/>
      <c r="L1841" s="264"/>
      <c r="M1841" s="287"/>
      <c r="N1841" s="264"/>
      <c r="O1841" s="264"/>
      <c r="P1841" s="264"/>
      <c r="Q1841" s="265"/>
    </row>
    <row r="1842" spans="1:17" ht="33.75">
      <c r="A1842" s="1" t="s">
        <v>4760</v>
      </c>
      <c r="B1842" s="1">
        <v>30913012</v>
      </c>
      <c r="C1842" s="3" t="s">
        <v>1471</v>
      </c>
      <c r="D1842" s="4" t="s">
        <v>3683</v>
      </c>
      <c r="E1842" s="7"/>
      <c r="F1842" s="8">
        <f>VLOOKUP(D1842,'Parâmetro - Portes e Uco'!$A$8:$C$49,3,0)</f>
        <v>218.68392</v>
      </c>
      <c r="G1842" s="36"/>
      <c r="H1842" s="15"/>
      <c r="I1842" s="9"/>
      <c r="J1842" s="16">
        <v>0</v>
      </c>
      <c r="K1842" s="16"/>
      <c r="L1842" s="17"/>
      <c r="M1842" s="2"/>
      <c r="N1842" s="8"/>
      <c r="O1842" s="15">
        <v>1</v>
      </c>
      <c r="P1842" s="8">
        <f>F1842*30%</f>
        <v>65.605176</v>
      </c>
      <c r="Q1842" s="41">
        <f t="shared" ref="Q1842:Q1852" si="125">F1842+H1842+K1842+N1842+P1842</f>
        <v>284.28909599999997</v>
      </c>
    </row>
    <row r="1843" spans="1:17" ht="22.5">
      <c r="A1843" s="1" t="s">
        <v>4760</v>
      </c>
      <c r="B1843" s="1">
        <v>30913020</v>
      </c>
      <c r="C1843" s="3" t="s">
        <v>1472</v>
      </c>
      <c r="D1843" s="4" t="s">
        <v>3681</v>
      </c>
      <c r="E1843" s="7"/>
      <c r="F1843" s="8">
        <f>VLOOKUP(D1843,'Parâmetro - Portes e Uco'!$A$8:$C$49,3,0)</f>
        <v>83.927844000000007</v>
      </c>
      <c r="G1843" s="36"/>
      <c r="H1843" s="15"/>
      <c r="I1843" s="9"/>
      <c r="J1843" s="16">
        <v>0</v>
      </c>
      <c r="K1843" s="16"/>
      <c r="L1843" s="17"/>
      <c r="M1843" s="2"/>
      <c r="N1843" s="8"/>
      <c r="O1843" s="15">
        <v>0</v>
      </c>
      <c r="P1843" s="15"/>
      <c r="Q1843" s="41">
        <f t="shared" si="125"/>
        <v>83.927844000000007</v>
      </c>
    </row>
    <row r="1844" spans="1:17" ht="22.5">
      <c r="A1844" s="1" t="s">
        <v>4760</v>
      </c>
      <c r="B1844" s="1">
        <v>30913047</v>
      </c>
      <c r="C1844" s="3" t="s">
        <v>1473</v>
      </c>
      <c r="D1844" s="4" t="s">
        <v>3697</v>
      </c>
      <c r="E1844" s="7"/>
      <c r="F1844" s="8">
        <f>VLOOKUP(D1844,'Parâmetro - Portes e Uco'!$A$8:$C$49,3,0)</f>
        <v>932.61823200000003</v>
      </c>
      <c r="G1844" s="36">
        <v>5</v>
      </c>
      <c r="H1844" s="8">
        <f>VLOOKUP(G1844,'Parâmetro - Portes e Uco'!$B$14:$E$41,4,0)</f>
        <v>683.93320000000006</v>
      </c>
      <c r="I1844" s="9"/>
      <c r="J1844" s="16">
        <v>0</v>
      </c>
      <c r="K1844" s="16"/>
      <c r="L1844" s="17"/>
      <c r="M1844" s="2"/>
      <c r="N1844" s="8"/>
      <c r="O1844" s="15">
        <v>2</v>
      </c>
      <c r="P1844" s="8">
        <f>(F1844*30%)+(F1844*20%)</f>
        <v>466.30911600000002</v>
      </c>
      <c r="Q1844" s="41">
        <f t="shared" si="125"/>
        <v>2082.8605480000001</v>
      </c>
    </row>
    <row r="1845" spans="1:17" ht="22.5">
      <c r="A1845" s="1" t="s">
        <v>4760</v>
      </c>
      <c r="B1845" s="1">
        <v>30913055</v>
      </c>
      <c r="C1845" s="3" t="s">
        <v>1474</v>
      </c>
      <c r="D1845" s="4" t="s">
        <v>3694</v>
      </c>
      <c r="E1845" s="7"/>
      <c r="F1845" s="8">
        <f>VLOOKUP(D1845,'Parâmetro - Portes e Uco'!$A$8:$C$49,3,0)</f>
        <v>265.94786399999998</v>
      </c>
      <c r="G1845" s="36"/>
      <c r="H1845" s="15"/>
      <c r="I1845" s="9"/>
      <c r="J1845" s="16">
        <v>0</v>
      </c>
      <c r="K1845" s="16"/>
      <c r="L1845" s="17"/>
      <c r="M1845" s="2"/>
      <c r="N1845" s="8"/>
      <c r="O1845" s="15">
        <v>0</v>
      </c>
      <c r="P1845" s="15"/>
      <c r="Q1845" s="41">
        <f t="shared" si="125"/>
        <v>265.94786399999998</v>
      </c>
    </row>
    <row r="1846" spans="1:17">
      <c r="A1846" s="1" t="s">
        <v>4760</v>
      </c>
      <c r="B1846" s="1">
        <v>30913071</v>
      </c>
      <c r="C1846" s="3" t="s">
        <v>1467</v>
      </c>
      <c r="D1846" s="4" t="s">
        <v>3681</v>
      </c>
      <c r="E1846" s="7"/>
      <c r="F1846" s="8">
        <f>VLOOKUP(D1846,'Parâmetro - Portes e Uco'!$A$8:$C$49,3,0)</f>
        <v>83.927844000000007</v>
      </c>
      <c r="G1846" s="36"/>
      <c r="H1846" s="15"/>
      <c r="I1846" s="9"/>
      <c r="J1846" s="16">
        <v>0</v>
      </c>
      <c r="K1846" s="16"/>
      <c r="L1846" s="17"/>
      <c r="M1846" s="2"/>
      <c r="N1846" s="8"/>
      <c r="O1846" s="15">
        <v>0</v>
      </c>
      <c r="P1846" s="15"/>
      <c r="Q1846" s="41">
        <f t="shared" si="125"/>
        <v>83.927844000000007</v>
      </c>
    </row>
    <row r="1847" spans="1:17">
      <c r="A1847" s="1" t="s">
        <v>4760</v>
      </c>
      <c r="B1847" s="1">
        <v>30913080</v>
      </c>
      <c r="C1847" s="3" t="s">
        <v>1469</v>
      </c>
      <c r="D1847" s="4" t="s">
        <v>3673</v>
      </c>
      <c r="E1847" s="7"/>
      <c r="F1847" s="8">
        <f>VLOOKUP(D1847,'Parâmetro - Portes e Uco'!$A$8:$C$49,3,0)</f>
        <v>167.84640600000003</v>
      </c>
      <c r="G1847" s="36"/>
      <c r="H1847" s="15"/>
      <c r="I1847" s="9"/>
      <c r="J1847" s="16">
        <v>0</v>
      </c>
      <c r="K1847" s="16"/>
      <c r="L1847" s="17"/>
      <c r="M1847" s="2"/>
      <c r="N1847" s="8"/>
      <c r="O1847" s="15">
        <v>1</v>
      </c>
      <c r="P1847" s="8">
        <f t="shared" ref="P1847:P1852" si="126">F1847*30%</f>
        <v>50.353921800000009</v>
      </c>
      <c r="Q1847" s="41">
        <f t="shared" si="125"/>
        <v>218.20032780000003</v>
      </c>
    </row>
    <row r="1848" spans="1:17">
      <c r="A1848" s="1" t="s">
        <v>4760</v>
      </c>
      <c r="B1848" s="1">
        <v>30913098</v>
      </c>
      <c r="C1848" s="3" t="s">
        <v>1468</v>
      </c>
      <c r="D1848" s="4" t="s">
        <v>3671</v>
      </c>
      <c r="E1848" s="7"/>
      <c r="F1848" s="8">
        <f>VLOOKUP(D1848,'Parâmetro - Portes e Uco'!$A$8:$C$49,3,0)</f>
        <v>114.67910999999999</v>
      </c>
      <c r="G1848" s="36"/>
      <c r="H1848" s="15"/>
      <c r="I1848" s="9"/>
      <c r="J1848" s="16">
        <v>0</v>
      </c>
      <c r="K1848" s="16"/>
      <c r="L1848" s="17"/>
      <c r="M1848" s="2"/>
      <c r="N1848" s="8"/>
      <c r="O1848" s="15">
        <v>1</v>
      </c>
      <c r="P1848" s="8">
        <f t="shared" si="126"/>
        <v>34.403732999999995</v>
      </c>
      <c r="Q1848" s="41">
        <f t="shared" si="125"/>
        <v>149.082843</v>
      </c>
    </row>
    <row r="1849" spans="1:17" ht="22.5">
      <c r="A1849" s="1" t="s">
        <v>4760</v>
      </c>
      <c r="B1849" s="1">
        <v>30913101</v>
      </c>
      <c r="C1849" s="3" t="s">
        <v>1470</v>
      </c>
      <c r="D1849" s="4" t="s">
        <v>3683</v>
      </c>
      <c r="E1849" s="7"/>
      <c r="F1849" s="8">
        <f>VLOOKUP(D1849,'Parâmetro - Portes e Uco'!$A$8:$C$49,3,0)</f>
        <v>218.68392</v>
      </c>
      <c r="G1849" s="36">
        <v>3</v>
      </c>
      <c r="H1849" s="8">
        <f>VLOOKUP(G1849,'Parâmetro - Portes e Uco'!$B$14:$E$41,4,0)</f>
        <v>299.05779999999999</v>
      </c>
      <c r="I1849" s="9"/>
      <c r="J1849" s="16">
        <v>0</v>
      </c>
      <c r="K1849" s="16"/>
      <c r="L1849" s="17"/>
      <c r="M1849" s="2"/>
      <c r="N1849" s="8"/>
      <c r="O1849" s="15">
        <v>1</v>
      </c>
      <c r="P1849" s="8">
        <f t="shared" si="126"/>
        <v>65.605176</v>
      </c>
      <c r="Q1849" s="41">
        <f t="shared" si="125"/>
        <v>583.34689600000002</v>
      </c>
    </row>
    <row r="1850" spans="1:17" ht="22.5">
      <c r="A1850" s="1" t="s">
        <v>4760</v>
      </c>
      <c r="B1850" s="1">
        <v>30913128</v>
      </c>
      <c r="C1850" s="3" t="s">
        <v>1475</v>
      </c>
      <c r="D1850" s="4" t="s">
        <v>3683</v>
      </c>
      <c r="E1850" s="7"/>
      <c r="F1850" s="8">
        <f>VLOOKUP(D1850,'Parâmetro - Portes e Uco'!$A$8:$C$49,3,0)</f>
        <v>218.68392</v>
      </c>
      <c r="G1850" s="36"/>
      <c r="H1850" s="15"/>
      <c r="I1850" s="9"/>
      <c r="J1850" s="16">
        <v>0</v>
      </c>
      <c r="K1850" s="16"/>
      <c r="L1850" s="17"/>
      <c r="M1850" s="2"/>
      <c r="N1850" s="8"/>
      <c r="O1850" s="15">
        <v>1</v>
      </c>
      <c r="P1850" s="8">
        <f t="shared" si="126"/>
        <v>65.605176</v>
      </c>
      <c r="Q1850" s="41">
        <f t="shared" si="125"/>
        <v>284.28909599999997</v>
      </c>
    </row>
    <row r="1851" spans="1:17">
      <c r="A1851" s="1" t="s">
        <v>4760</v>
      </c>
      <c r="B1851" s="1">
        <v>30913144</v>
      </c>
      <c r="C1851" s="3" t="s">
        <v>1466</v>
      </c>
      <c r="D1851" s="4" t="s">
        <v>3694</v>
      </c>
      <c r="E1851" s="7"/>
      <c r="F1851" s="8">
        <f>VLOOKUP(D1851,'Parâmetro - Portes e Uco'!$A$8:$C$49,3,0)</f>
        <v>265.94786399999998</v>
      </c>
      <c r="G1851" s="36">
        <v>2</v>
      </c>
      <c r="H1851" s="8">
        <f>VLOOKUP(G1851,'Parâmetro - Portes e Uco'!$B$14:$E$41,4,0)</f>
        <v>203.1808</v>
      </c>
      <c r="I1851" s="9"/>
      <c r="J1851" s="16">
        <v>0</v>
      </c>
      <c r="K1851" s="16"/>
      <c r="L1851" s="17"/>
      <c r="M1851" s="2"/>
      <c r="N1851" s="8"/>
      <c r="O1851" s="15">
        <v>1</v>
      </c>
      <c r="P1851" s="8">
        <f t="shared" si="126"/>
        <v>79.784359199999997</v>
      </c>
      <c r="Q1851" s="41">
        <f t="shared" si="125"/>
        <v>548.9130232</v>
      </c>
    </row>
    <row r="1852" spans="1:17">
      <c r="A1852" s="1" t="s">
        <v>4760</v>
      </c>
      <c r="B1852" s="1">
        <v>30913152</v>
      </c>
      <c r="C1852" s="3" t="s">
        <v>1476</v>
      </c>
      <c r="D1852" s="4" t="s">
        <v>3694</v>
      </c>
      <c r="E1852" s="7"/>
      <c r="F1852" s="8">
        <f>VLOOKUP(D1852,'Parâmetro - Portes e Uco'!$A$8:$C$49,3,0)</f>
        <v>265.94786399999998</v>
      </c>
      <c r="G1852" s="36">
        <v>2</v>
      </c>
      <c r="H1852" s="8">
        <f>VLOOKUP(G1852,'Parâmetro - Portes e Uco'!$B$14:$E$41,4,0)</f>
        <v>203.1808</v>
      </c>
      <c r="I1852" s="9"/>
      <c r="J1852" s="16">
        <v>0</v>
      </c>
      <c r="K1852" s="16"/>
      <c r="L1852" s="17"/>
      <c r="M1852" s="2"/>
      <c r="N1852" s="8"/>
      <c r="O1852" s="15">
        <v>1</v>
      </c>
      <c r="P1852" s="8">
        <f t="shared" si="126"/>
        <v>79.784359199999997</v>
      </c>
      <c r="Q1852" s="41">
        <f t="shared" si="125"/>
        <v>548.9130232</v>
      </c>
    </row>
    <row r="1853" spans="1:17">
      <c r="A1853" s="3"/>
      <c r="B1853" s="135">
        <v>30914000</v>
      </c>
      <c r="C1853" s="263" t="s">
        <v>3864</v>
      </c>
      <c r="D1853" s="264"/>
      <c r="E1853" s="264"/>
      <c r="F1853" s="264"/>
      <c r="G1853" s="264"/>
      <c r="H1853" s="264"/>
      <c r="I1853" s="264"/>
      <c r="J1853" s="264"/>
      <c r="K1853" s="264"/>
      <c r="L1853" s="264"/>
      <c r="M1853" s="287"/>
      <c r="N1853" s="264"/>
      <c r="O1853" s="264"/>
      <c r="P1853" s="264"/>
      <c r="Q1853" s="265"/>
    </row>
    <row r="1854" spans="1:17">
      <c r="A1854" s="1" t="s">
        <v>4760</v>
      </c>
      <c r="B1854" s="1">
        <v>30914019</v>
      </c>
      <c r="C1854" s="3" t="s">
        <v>1477</v>
      </c>
      <c r="D1854" s="4" t="s">
        <v>3688</v>
      </c>
      <c r="E1854" s="7"/>
      <c r="F1854" s="8">
        <f>VLOOKUP(D1854,'Parâmetro - Portes e Uco'!$A$8:$C$49,3,0)</f>
        <v>868.77663600000005</v>
      </c>
      <c r="G1854" s="36">
        <v>4</v>
      </c>
      <c r="H1854" s="8">
        <f>VLOOKUP(G1854,'Parâmetro - Portes e Uco'!$B$14:$E$41,4,0)</f>
        <v>442.14720000000005</v>
      </c>
      <c r="I1854" s="9"/>
      <c r="J1854" s="16">
        <v>0</v>
      </c>
      <c r="K1854" s="16"/>
      <c r="L1854" s="17"/>
      <c r="M1854" s="2"/>
      <c r="N1854" s="8"/>
      <c r="O1854" s="15">
        <v>2</v>
      </c>
      <c r="P1854" s="8">
        <f>(F1854*30%)+(F1854*20%)</f>
        <v>434.38831800000003</v>
      </c>
      <c r="Q1854" s="41">
        <f t="shared" ref="Q1854:Q1868" si="127">F1854+H1854+K1854+N1854+P1854</f>
        <v>1745.3121540000002</v>
      </c>
    </row>
    <row r="1855" spans="1:17">
      <c r="A1855" s="1" t="s">
        <v>4760</v>
      </c>
      <c r="B1855" s="1">
        <v>30914027</v>
      </c>
      <c r="C1855" s="3" t="s">
        <v>1478</v>
      </c>
      <c r="D1855" s="4" t="s">
        <v>3686</v>
      </c>
      <c r="E1855" s="7"/>
      <c r="F1855" s="8">
        <f>VLOOKUP(D1855,'Parâmetro - Portes e Uco'!$A$8:$C$49,3,0)</f>
        <v>639.47410800000011</v>
      </c>
      <c r="G1855" s="36">
        <v>4</v>
      </c>
      <c r="H1855" s="8">
        <f>VLOOKUP(G1855,'Parâmetro - Portes e Uco'!$B$14:$E$41,4,0)</f>
        <v>442.14720000000005</v>
      </c>
      <c r="I1855" s="9"/>
      <c r="J1855" s="16">
        <v>0</v>
      </c>
      <c r="K1855" s="16"/>
      <c r="L1855" s="17"/>
      <c r="M1855" s="2"/>
      <c r="N1855" s="8"/>
      <c r="O1855" s="15">
        <v>1</v>
      </c>
      <c r="P1855" s="8">
        <f>F1855*30%</f>
        <v>191.84223240000003</v>
      </c>
      <c r="Q1855" s="41">
        <f t="shared" si="127"/>
        <v>1273.4635404000003</v>
      </c>
    </row>
    <row r="1856" spans="1:17">
      <c r="A1856" s="1" t="s">
        <v>4760</v>
      </c>
      <c r="B1856" s="1">
        <v>30914043</v>
      </c>
      <c r="C1856" s="3" t="s">
        <v>1480</v>
      </c>
      <c r="D1856" s="4" t="s">
        <v>3690</v>
      </c>
      <c r="E1856" s="7"/>
      <c r="F1856" s="8">
        <f>VLOOKUP(D1856,'Parâmetro - Portes e Uco'!$A$8:$C$49,3,0)</f>
        <v>788.42236200000002</v>
      </c>
      <c r="G1856" s="36">
        <v>5</v>
      </c>
      <c r="H1856" s="8">
        <f>VLOOKUP(G1856,'Parâmetro - Portes e Uco'!$B$14:$E$41,4,0)</f>
        <v>683.93320000000006</v>
      </c>
      <c r="I1856" s="9"/>
      <c r="J1856" s="16">
        <v>0</v>
      </c>
      <c r="K1856" s="16"/>
      <c r="L1856" s="17"/>
      <c r="M1856" s="2"/>
      <c r="N1856" s="8"/>
      <c r="O1856" s="15">
        <v>1</v>
      </c>
      <c r="P1856" s="8">
        <f>F1856*30%</f>
        <v>236.52670860000001</v>
      </c>
      <c r="Q1856" s="41">
        <f t="shared" si="127"/>
        <v>1708.8822706000001</v>
      </c>
    </row>
    <row r="1857" spans="1:17">
      <c r="A1857" s="1" t="s">
        <v>4760</v>
      </c>
      <c r="B1857" s="1">
        <v>30914051</v>
      </c>
      <c r="C1857" s="3" t="s">
        <v>1479</v>
      </c>
      <c r="D1857" s="4" t="s">
        <v>3700</v>
      </c>
      <c r="E1857" s="7"/>
      <c r="F1857" s="8">
        <f>VLOOKUP(D1857,'Parâmetro - Portes e Uco'!$A$8:$C$49,3,0)</f>
        <v>1121.7389820000001</v>
      </c>
      <c r="G1857" s="36">
        <v>4</v>
      </c>
      <c r="H1857" s="8">
        <f>VLOOKUP(G1857,'Parâmetro - Portes e Uco'!$B$14:$E$41,4,0)</f>
        <v>442.14720000000005</v>
      </c>
      <c r="I1857" s="9"/>
      <c r="J1857" s="16">
        <v>0</v>
      </c>
      <c r="K1857" s="16"/>
      <c r="L1857" s="17"/>
      <c r="M1857" s="2"/>
      <c r="N1857" s="8"/>
      <c r="O1857" s="15">
        <v>2</v>
      </c>
      <c r="P1857" s="8">
        <f>(F1857*30%)+(F1857*20%)</f>
        <v>560.86949100000004</v>
      </c>
      <c r="Q1857" s="41">
        <f t="shared" si="127"/>
        <v>2124.7556730000001</v>
      </c>
    </row>
    <row r="1858" spans="1:17">
      <c r="A1858" s="1" t="s">
        <v>4760</v>
      </c>
      <c r="B1858" s="1">
        <v>30914060</v>
      </c>
      <c r="C1858" s="3" t="s">
        <v>1481</v>
      </c>
      <c r="D1858" s="4" t="s">
        <v>3697</v>
      </c>
      <c r="E1858" s="7"/>
      <c r="F1858" s="8">
        <f>VLOOKUP(D1858,'Parâmetro - Portes e Uco'!$A$8:$C$49,3,0)</f>
        <v>932.61823200000003</v>
      </c>
      <c r="G1858" s="36">
        <v>4</v>
      </c>
      <c r="H1858" s="8">
        <f>VLOOKUP(G1858,'Parâmetro - Portes e Uco'!$B$14:$E$41,4,0)</f>
        <v>442.14720000000005</v>
      </c>
      <c r="I1858" s="9"/>
      <c r="J1858" s="16">
        <v>0</v>
      </c>
      <c r="K1858" s="16"/>
      <c r="L1858" s="17"/>
      <c r="M1858" s="2"/>
      <c r="N1858" s="8"/>
      <c r="O1858" s="15">
        <v>2</v>
      </c>
      <c r="P1858" s="8">
        <f>(F1858*30%)+(F1858*20%)</f>
        <v>466.30911600000002</v>
      </c>
      <c r="Q1858" s="41">
        <f t="shared" si="127"/>
        <v>1841.074548</v>
      </c>
    </row>
    <row r="1859" spans="1:17">
      <c r="A1859" s="1" t="s">
        <v>4760</v>
      </c>
      <c r="B1859" s="1">
        <v>30914078</v>
      </c>
      <c r="C1859" s="3" t="s">
        <v>1483</v>
      </c>
      <c r="D1859" s="4" t="s">
        <v>3700</v>
      </c>
      <c r="E1859" s="7"/>
      <c r="F1859" s="8">
        <f>VLOOKUP(D1859,'Parâmetro - Portes e Uco'!$A$8:$C$49,3,0)</f>
        <v>1121.7389820000001</v>
      </c>
      <c r="G1859" s="36">
        <v>6</v>
      </c>
      <c r="H1859" s="8">
        <f>VLOOKUP(G1859,'Parâmetro - Portes e Uco'!$B$14:$E$41,4,0)</f>
        <v>954.3922</v>
      </c>
      <c r="I1859" s="9"/>
      <c r="J1859" s="16">
        <v>0</v>
      </c>
      <c r="K1859" s="16"/>
      <c r="L1859" s="17"/>
      <c r="M1859" s="2"/>
      <c r="N1859" s="8"/>
      <c r="O1859" s="15">
        <v>2</v>
      </c>
      <c r="P1859" s="8">
        <f>(F1859*30%)+(F1859*20%)</f>
        <v>560.86949100000004</v>
      </c>
      <c r="Q1859" s="41">
        <f t="shared" si="127"/>
        <v>2637.000673</v>
      </c>
    </row>
    <row r="1860" spans="1:17">
      <c r="A1860" s="1" t="s">
        <v>4760</v>
      </c>
      <c r="B1860" s="1">
        <v>30914086</v>
      </c>
      <c r="C1860" s="3" t="s">
        <v>1485</v>
      </c>
      <c r="D1860" s="4" t="s">
        <v>3688</v>
      </c>
      <c r="E1860" s="7"/>
      <c r="F1860" s="8">
        <f>VLOOKUP(D1860,'Parâmetro - Portes e Uco'!$A$8:$C$49,3,0)</f>
        <v>868.77663600000005</v>
      </c>
      <c r="G1860" s="36">
        <v>4</v>
      </c>
      <c r="H1860" s="8">
        <f>VLOOKUP(G1860,'Parâmetro - Portes e Uco'!$B$14:$E$41,4,0)</f>
        <v>442.14720000000005</v>
      </c>
      <c r="I1860" s="9"/>
      <c r="J1860" s="16">
        <v>0</v>
      </c>
      <c r="K1860" s="16"/>
      <c r="L1860" s="17"/>
      <c r="M1860" s="2"/>
      <c r="N1860" s="8"/>
      <c r="O1860" s="15">
        <v>1</v>
      </c>
      <c r="P1860" s="8">
        <f>F1860*30%</f>
        <v>260.63299080000002</v>
      </c>
      <c r="Q1860" s="41">
        <f t="shared" si="127"/>
        <v>1571.5568268000002</v>
      </c>
    </row>
    <row r="1861" spans="1:17">
      <c r="A1861" s="1" t="s">
        <v>4760</v>
      </c>
      <c r="B1861" s="1">
        <v>30914094</v>
      </c>
      <c r="C1861" s="3" t="s">
        <v>1487</v>
      </c>
      <c r="D1861" s="4" t="s">
        <v>3698</v>
      </c>
      <c r="E1861" s="7"/>
      <c r="F1861" s="8">
        <f>VLOOKUP(D1861,'Parâmetro - Portes e Uco'!$A$8:$C$49,3,0)</f>
        <v>1186.7593919999999</v>
      </c>
      <c r="G1861" s="36">
        <v>5</v>
      </c>
      <c r="H1861" s="8">
        <f>VLOOKUP(G1861,'Parâmetro - Portes e Uco'!$B$14:$E$41,4,0)</f>
        <v>683.93320000000006</v>
      </c>
      <c r="I1861" s="9"/>
      <c r="J1861" s="16">
        <v>0</v>
      </c>
      <c r="K1861" s="16"/>
      <c r="L1861" s="17"/>
      <c r="M1861" s="2"/>
      <c r="N1861" s="8"/>
      <c r="O1861" s="15">
        <v>3</v>
      </c>
      <c r="P1861" s="39">
        <f>(F1861*30%)+(F1861*20%)+(F1861*20%)</f>
        <v>830.7315744</v>
      </c>
      <c r="Q1861" s="41">
        <f t="shared" si="127"/>
        <v>2701.4241664000001</v>
      </c>
    </row>
    <row r="1862" spans="1:17">
      <c r="A1862" s="1" t="s">
        <v>4760</v>
      </c>
      <c r="B1862" s="1">
        <v>30914108</v>
      </c>
      <c r="C1862" s="3" t="s">
        <v>1488</v>
      </c>
      <c r="D1862" s="4" t="s">
        <v>3695</v>
      </c>
      <c r="E1862" s="7"/>
      <c r="F1862" s="8">
        <f>VLOOKUP(D1862,'Parâmetro - Portes e Uco'!$A$8:$C$49,3,0)</f>
        <v>609.92950200000007</v>
      </c>
      <c r="G1862" s="36">
        <v>4</v>
      </c>
      <c r="H1862" s="8">
        <f>VLOOKUP(G1862,'Parâmetro - Portes e Uco'!$B$14:$E$41,4,0)</f>
        <v>442.14720000000005</v>
      </c>
      <c r="I1862" s="9"/>
      <c r="J1862" s="16">
        <v>0</v>
      </c>
      <c r="K1862" s="16"/>
      <c r="L1862" s="17"/>
      <c r="M1862" s="2"/>
      <c r="N1862" s="8"/>
      <c r="O1862" s="15">
        <v>2</v>
      </c>
      <c r="P1862" s="8">
        <f>(F1862*30%)+(F1862*20%)</f>
        <v>304.96475100000004</v>
      </c>
      <c r="Q1862" s="41">
        <f t="shared" si="127"/>
        <v>1357.041453</v>
      </c>
    </row>
    <row r="1863" spans="1:17">
      <c r="A1863" s="1" t="s">
        <v>4760</v>
      </c>
      <c r="B1863" s="1">
        <v>30914116</v>
      </c>
      <c r="C1863" s="3" t="s">
        <v>1489</v>
      </c>
      <c r="D1863" s="4" t="s">
        <v>3687</v>
      </c>
      <c r="E1863" s="7"/>
      <c r="F1863" s="8">
        <f>VLOOKUP(D1863,'Parâmetro - Portes e Uco'!$A$8:$C$49,3,0)</f>
        <v>678.47707200000002</v>
      </c>
      <c r="G1863" s="36">
        <v>4</v>
      </c>
      <c r="H1863" s="8">
        <f>VLOOKUP(G1863,'Parâmetro - Portes e Uco'!$B$14:$E$41,4,0)</f>
        <v>442.14720000000005</v>
      </c>
      <c r="I1863" s="9"/>
      <c r="J1863" s="16">
        <v>0</v>
      </c>
      <c r="K1863" s="16"/>
      <c r="L1863" s="17"/>
      <c r="M1863" s="2"/>
      <c r="N1863" s="8"/>
      <c r="O1863" s="15">
        <v>1</v>
      </c>
      <c r="P1863" s="8">
        <f>F1863*30%</f>
        <v>203.54312160000001</v>
      </c>
      <c r="Q1863" s="41">
        <f t="shared" si="127"/>
        <v>1324.1673936</v>
      </c>
    </row>
    <row r="1864" spans="1:17">
      <c r="A1864" s="1" t="s">
        <v>4760</v>
      </c>
      <c r="B1864" s="1">
        <v>30914124</v>
      </c>
      <c r="C1864" s="3" t="s">
        <v>1491</v>
      </c>
      <c r="D1864" s="4" t="s">
        <v>3680</v>
      </c>
      <c r="E1864" s="7"/>
      <c r="F1864" s="8">
        <f>VLOOKUP(D1864,'Parâmetro - Portes e Uco'!$A$8:$C$49,3,0)</f>
        <v>26.889953999999999</v>
      </c>
      <c r="G1864" s="36"/>
      <c r="H1864" s="15"/>
      <c r="I1864" s="9"/>
      <c r="J1864" s="16">
        <v>0</v>
      </c>
      <c r="K1864" s="16"/>
      <c r="L1864" s="17"/>
      <c r="M1864" s="2"/>
      <c r="N1864" s="8"/>
      <c r="O1864" s="15">
        <v>0</v>
      </c>
      <c r="P1864" s="15"/>
      <c r="Q1864" s="41">
        <f t="shared" si="127"/>
        <v>26.889953999999999</v>
      </c>
    </row>
    <row r="1865" spans="1:17">
      <c r="A1865" s="1" t="s">
        <v>4760</v>
      </c>
      <c r="B1865" s="1">
        <v>30914132</v>
      </c>
      <c r="C1865" s="3" t="s">
        <v>1486</v>
      </c>
      <c r="D1865" s="4" t="s">
        <v>3688</v>
      </c>
      <c r="E1865" s="7"/>
      <c r="F1865" s="8">
        <f>VLOOKUP(D1865,'Parâmetro - Portes e Uco'!$A$8:$C$49,3,0)</f>
        <v>868.77663600000005</v>
      </c>
      <c r="G1865" s="36">
        <v>4</v>
      </c>
      <c r="H1865" s="8">
        <f>VLOOKUP(G1865,'Parâmetro - Portes e Uco'!$B$14:$E$41,4,0)</f>
        <v>442.14720000000005</v>
      </c>
      <c r="I1865" s="9"/>
      <c r="J1865" s="16">
        <v>0</v>
      </c>
      <c r="K1865" s="16"/>
      <c r="L1865" s="17"/>
      <c r="M1865" s="2"/>
      <c r="N1865" s="8"/>
      <c r="O1865" s="15">
        <v>1</v>
      </c>
      <c r="P1865" s="8">
        <f>F1865*30%</f>
        <v>260.63299080000002</v>
      </c>
      <c r="Q1865" s="41">
        <f t="shared" si="127"/>
        <v>1571.5568268000002</v>
      </c>
    </row>
    <row r="1866" spans="1:17">
      <c r="A1866" s="1" t="s">
        <v>4760</v>
      </c>
      <c r="B1866" s="1">
        <v>30914140</v>
      </c>
      <c r="C1866" s="3" t="s">
        <v>1482</v>
      </c>
      <c r="D1866" s="4" t="s">
        <v>3704</v>
      </c>
      <c r="E1866" s="7"/>
      <c r="F1866" s="8">
        <f>VLOOKUP(D1866,'Parâmetro - Portes e Uco'!$A$8:$C$49,3,0)</f>
        <v>1301.410656</v>
      </c>
      <c r="G1866" s="36">
        <v>5</v>
      </c>
      <c r="H1866" s="8">
        <f>VLOOKUP(G1866,'Parâmetro - Portes e Uco'!$B$14:$E$41,4,0)</f>
        <v>683.93320000000006</v>
      </c>
      <c r="I1866" s="9"/>
      <c r="J1866" s="16">
        <v>0</v>
      </c>
      <c r="K1866" s="16"/>
      <c r="L1866" s="17"/>
      <c r="M1866" s="2"/>
      <c r="N1866" s="8"/>
      <c r="O1866" s="15">
        <v>1</v>
      </c>
      <c r="P1866" s="8">
        <f>F1866*30%</f>
        <v>390.42319679999997</v>
      </c>
      <c r="Q1866" s="41">
        <f t="shared" si="127"/>
        <v>2375.7670527999999</v>
      </c>
    </row>
    <row r="1867" spans="1:17">
      <c r="A1867" s="1" t="s">
        <v>4760</v>
      </c>
      <c r="B1867" s="1">
        <v>30914159</v>
      </c>
      <c r="C1867" s="3" t="s">
        <v>1484</v>
      </c>
      <c r="D1867" s="4" t="s">
        <v>3701</v>
      </c>
      <c r="E1867" s="7"/>
      <c r="F1867" s="8">
        <f>VLOOKUP(D1867,'Parâmetro - Portes e Uco'!$A$8:$C$49,3,0)</f>
        <v>1591.0090559999999</v>
      </c>
      <c r="G1867" s="36">
        <v>7</v>
      </c>
      <c r="H1867" s="8">
        <f>VLOOKUP(G1867,'Parâmetro - Portes e Uco'!$B$14:$E$41,4,0)</f>
        <v>1357.8812</v>
      </c>
      <c r="I1867" s="9"/>
      <c r="J1867" s="16">
        <v>0</v>
      </c>
      <c r="K1867" s="16"/>
      <c r="L1867" s="17"/>
      <c r="M1867" s="2"/>
      <c r="N1867" s="8"/>
      <c r="O1867" s="15">
        <v>1</v>
      </c>
      <c r="P1867" s="8">
        <f>F1867*30%</f>
        <v>477.30271679999993</v>
      </c>
      <c r="Q1867" s="41">
        <f t="shared" si="127"/>
        <v>3426.1929727999996</v>
      </c>
    </row>
    <row r="1868" spans="1:17">
      <c r="A1868" s="1" t="s">
        <v>4760</v>
      </c>
      <c r="B1868" s="1">
        <v>30914167</v>
      </c>
      <c r="C1868" s="3" t="s">
        <v>1490</v>
      </c>
      <c r="D1868" s="4" t="s">
        <v>3696</v>
      </c>
      <c r="E1868" s="7"/>
      <c r="F1868" s="8">
        <f>VLOOKUP(D1868,'Parâmetro - Portes e Uco'!$A$8:$C$49,3,0)</f>
        <v>1010.6334419999999</v>
      </c>
      <c r="G1868" s="36">
        <v>5</v>
      </c>
      <c r="H1868" s="8">
        <f>VLOOKUP(G1868,'Parâmetro - Portes e Uco'!$B$14:$E$41,4,0)</f>
        <v>683.93320000000006</v>
      </c>
      <c r="I1868" s="9"/>
      <c r="J1868" s="16">
        <v>0</v>
      </c>
      <c r="K1868" s="16"/>
      <c r="L1868" s="17"/>
      <c r="M1868" s="2"/>
      <c r="N1868" s="8"/>
      <c r="O1868" s="15">
        <v>1</v>
      </c>
      <c r="P1868" s="8">
        <f>F1868*30%</f>
        <v>303.19003259999999</v>
      </c>
      <c r="Q1868" s="41">
        <f t="shared" si="127"/>
        <v>1997.7566746</v>
      </c>
    </row>
    <row r="1869" spans="1:17">
      <c r="A1869" s="3"/>
      <c r="B1869" s="135">
        <v>30915007</v>
      </c>
      <c r="C1869" s="263" t="s">
        <v>3865</v>
      </c>
      <c r="D1869" s="264"/>
      <c r="E1869" s="264"/>
      <c r="F1869" s="264"/>
      <c r="G1869" s="264"/>
      <c r="H1869" s="264"/>
      <c r="I1869" s="264"/>
      <c r="J1869" s="264"/>
      <c r="K1869" s="264"/>
      <c r="L1869" s="264"/>
      <c r="M1869" s="287"/>
      <c r="N1869" s="264"/>
      <c r="O1869" s="264"/>
      <c r="P1869" s="264"/>
      <c r="Q1869" s="265"/>
    </row>
    <row r="1870" spans="1:17">
      <c r="A1870" s="1" t="s">
        <v>4760</v>
      </c>
      <c r="B1870" s="1">
        <v>30915015</v>
      </c>
      <c r="C1870" s="3" t="s">
        <v>1492</v>
      </c>
      <c r="D1870" s="4" t="s">
        <v>3696</v>
      </c>
      <c r="E1870" s="7"/>
      <c r="F1870" s="8">
        <f>VLOOKUP(D1870,'Parâmetro - Portes e Uco'!$A$8:$C$49,3,0)</f>
        <v>1010.6334419999999</v>
      </c>
      <c r="G1870" s="36">
        <v>5</v>
      </c>
      <c r="H1870" s="8">
        <f>VLOOKUP(G1870,'Parâmetro - Portes e Uco'!$B$14:$E$41,4,0)</f>
        <v>683.93320000000006</v>
      </c>
      <c r="I1870" s="9"/>
      <c r="J1870" s="16">
        <v>0</v>
      </c>
      <c r="K1870" s="16"/>
      <c r="L1870" s="17"/>
      <c r="M1870" s="2"/>
      <c r="N1870" s="8"/>
      <c r="O1870" s="15">
        <v>3</v>
      </c>
      <c r="P1870" s="39">
        <f>(F1870*30%)+(F1870*20%)+(F1870*20%)</f>
        <v>707.44340940000006</v>
      </c>
      <c r="Q1870" s="41">
        <f t="shared" ref="Q1870:Q1875" si="128">F1870+H1870+K1870+N1870+P1870</f>
        <v>2402.0100514000001</v>
      </c>
    </row>
    <row r="1871" spans="1:17">
      <c r="A1871" s="1" t="s">
        <v>4760</v>
      </c>
      <c r="B1871" s="1">
        <v>30915023</v>
      </c>
      <c r="C1871" s="3" t="s">
        <v>1493</v>
      </c>
      <c r="D1871" s="4" t="s">
        <v>3689</v>
      </c>
      <c r="E1871" s="7"/>
      <c r="F1871" s="8">
        <f>VLOOKUP(D1871,'Parâmetro - Portes e Uco'!$A$8:$C$49,3,0)</f>
        <v>332.147088</v>
      </c>
      <c r="G1871" s="36">
        <v>4</v>
      </c>
      <c r="H1871" s="8">
        <f>VLOOKUP(G1871,'Parâmetro - Portes e Uco'!$B$14:$E$41,4,0)</f>
        <v>442.14720000000005</v>
      </c>
      <c r="I1871" s="9"/>
      <c r="J1871" s="16">
        <v>0</v>
      </c>
      <c r="K1871" s="16"/>
      <c r="L1871" s="17"/>
      <c r="M1871" s="2"/>
      <c r="N1871" s="8"/>
      <c r="O1871" s="15">
        <v>1</v>
      </c>
      <c r="P1871" s="8">
        <f>F1871*30%</f>
        <v>99.64412639999999</v>
      </c>
      <c r="Q1871" s="41">
        <f t="shared" si="128"/>
        <v>873.93841440000006</v>
      </c>
    </row>
    <row r="1872" spans="1:17">
      <c r="A1872" s="1" t="s">
        <v>4760</v>
      </c>
      <c r="B1872" s="1">
        <v>30915031</v>
      </c>
      <c r="C1872" s="3" t="s">
        <v>1495</v>
      </c>
      <c r="D1872" s="4" t="s">
        <v>3694</v>
      </c>
      <c r="E1872" s="7"/>
      <c r="F1872" s="8">
        <f>VLOOKUP(D1872,'Parâmetro - Portes e Uco'!$A$8:$C$49,3,0)</f>
        <v>265.94786399999998</v>
      </c>
      <c r="G1872" s="36">
        <v>2</v>
      </c>
      <c r="H1872" s="8">
        <f>VLOOKUP(G1872,'Parâmetro - Portes e Uco'!$B$14:$E$41,4,0)</f>
        <v>203.1808</v>
      </c>
      <c r="I1872" s="9"/>
      <c r="J1872" s="16">
        <v>0</v>
      </c>
      <c r="K1872" s="16"/>
      <c r="L1872" s="17"/>
      <c r="M1872" s="2"/>
      <c r="N1872" s="8"/>
      <c r="O1872" s="15">
        <v>0</v>
      </c>
      <c r="P1872" s="15"/>
      <c r="Q1872" s="41">
        <f t="shared" si="128"/>
        <v>469.12866399999996</v>
      </c>
    </row>
    <row r="1873" spans="1:17">
      <c r="A1873" s="1" t="s">
        <v>4760</v>
      </c>
      <c r="B1873" s="1">
        <v>30915040</v>
      </c>
      <c r="C1873" s="3" t="s">
        <v>1496</v>
      </c>
      <c r="D1873" s="4" t="s">
        <v>3687</v>
      </c>
      <c r="E1873" s="7"/>
      <c r="F1873" s="8">
        <f>VLOOKUP(D1873,'Parâmetro - Portes e Uco'!$A$8:$C$49,3,0)</f>
        <v>678.47707200000002</v>
      </c>
      <c r="G1873" s="36">
        <v>4</v>
      </c>
      <c r="H1873" s="8">
        <f>VLOOKUP(G1873,'Parâmetro - Portes e Uco'!$B$14:$E$41,4,0)</f>
        <v>442.14720000000005</v>
      </c>
      <c r="I1873" s="9"/>
      <c r="J1873" s="16">
        <v>0</v>
      </c>
      <c r="K1873" s="16"/>
      <c r="L1873" s="17"/>
      <c r="M1873" s="2"/>
      <c r="N1873" s="8"/>
      <c r="O1873" s="15">
        <v>2</v>
      </c>
      <c r="P1873" s="8">
        <f>(F1873*30%)+(F1873*20%)</f>
        <v>339.23853600000001</v>
      </c>
      <c r="Q1873" s="41">
        <f t="shared" si="128"/>
        <v>1459.8628080000001</v>
      </c>
    </row>
    <row r="1874" spans="1:17">
      <c r="A1874" s="1" t="s">
        <v>4760</v>
      </c>
      <c r="B1874" s="1">
        <v>30915058</v>
      </c>
      <c r="C1874" s="3" t="s">
        <v>1494</v>
      </c>
      <c r="D1874" s="4" t="s">
        <v>3702</v>
      </c>
      <c r="E1874" s="7"/>
      <c r="F1874" s="8">
        <f>VLOOKUP(D1874,'Parâmetro - Portes e Uco'!$A$8:$C$49,3,0)</f>
        <v>477.54033600000002</v>
      </c>
      <c r="G1874" s="36">
        <v>4</v>
      </c>
      <c r="H1874" s="8">
        <f>VLOOKUP(G1874,'Parâmetro - Portes e Uco'!$B$14:$E$41,4,0)</f>
        <v>442.14720000000005</v>
      </c>
      <c r="I1874" s="9"/>
      <c r="J1874" s="16">
        <v>0</v>
      </c>
      <c r="K1874" s="16"/>
      <c r="L1874" s="17"/>
      <c r="M1874" s="2"/>
      <c r="N1874" s="8"/>
      <c r="O1874" s="15">
        <v>1</v>
      </c>
      <c r="P1874" s="8">
        <f>F1874*30%</f>
        <v>143.26210080000001</v>
      </c>
      <c r="Q1874" s="41">
        <f t="shared" si="128"/>
        <v>1062.9496368000002</v>
      </c>
    </row>
    <row r="1875" spans="1:17">
      <c r="A1875" s="1" t="s">
        <v>4760</v>
      </c>
      <c r="B1875" s="1">
        <v>30915066</v>
      </c>
      <c r="C1875" s="3" t="s">
        <v>1497</v>
      </c>
      <c r="D1875" s="4" t="s">
        <v>3697</v>
      </c>
      <c r="E1875" s="7"/>
      <c r="F1875" s="8">
        <f>VLOOKUP(D1875,'Parâmetro - Portes e Uco'!$A$8:$C$49,3,0)</f>
        <v>932.61823200000003</v>
      </c>
      <c r="G1875" s="36">
        <v>5</v>
      </c>
      <c r="H1875" s="8">
        <f>VLOOKUP(G1875,'Parâmetro - Portes e Uco'!$B$14:$E$41,4,0)</f>
        <v>683.93320000000006</v>
      </c>
      <c r="I1875" s="9"/>
      <c r="J1875" s="16">
        <v>0</v>
      </c>
      <c r="K1875" s="16"/>
      <c r="L1875" s="17"/>
      <c r="M1875" s="2"/>
      <c r="N1875" s="8"/>
      <c r="O1875" s="15">
        <v>1</v>
      </c>
      <c r="P1875" s="8">
        <f>F1875*30%</f>
        <v>279.7854696</v>
      </c>
      <c r="Q1875" s="41">
        <f t="shared" si="128"/>
        <v>1896.3369016000001</v>
      </c>
    </row>
    <row r="1876" spans="1:17">
      <c r="A1876" s="3"/>
      <c r="B1876" s="135">
        <v>30916003</v>
      </c>
      <c r="C1876" s="263" t="s">
        <v>3866</v>
      </c>
      <c r="D1876" s="264"/>
      <c r="E1876" s="264"/>
      <c r="F1876" s="264"/>
      <c r="G1876" s="264"/>
      <c r="H1876" s="264"/>
      <c r="I1876" s="264"/>
      <c r="J1876" s="264"/>
      <c r="K1876" s="264"/>
      <c r="L1876" s="264"/>
      <c r="M1876" s="287"/>
      <c r="N1876" s="264"/>
      <c r="O1876" s="264"/>
      <c r="P1876" s="264"/>
      <c r="Q1876" s="265"/>
    </row>
    <row r="1877" spans="1:17" ht="22.5">
      <c r="A1877" s="1" t="s">
        <v>4760</v>
      </c>
      <c r="B1877" s="1">
        <v>30916011</v>
      </c>
      <c r="C1877" s="3" t="s">
        <v>1498</v>
      </c>
      <c r="D1877" s="4" t="s">
        <v>3697</v>
      </c>
      <c r="E1877" s="7"/>
      <c r="F1877" s="8">
        <f>VLOOKUP(D1877,'Parâmetro - Portes e Uco'!$A$8:$C$49,3,0)</f>
        <v>932.61823200000003</v>
      </c>
      <c r="G1877" s="36">
        <v>6</v>
      </c>
      <c r="H1877" s="8">
        <f>VLOOKUP(G1877,'Parâmetro - Portes e Uco'!$B$14:$E$41,4,0)</f>
        <v>954.3922</v>
      </c>
      <c r="I1877" s="9"/>
      <c r="J1877" s="16">
        <v>0</v>
      </c>
      <c r="K1877" s="16"/>
      <c r="L1877" s="17"/>
      <c r="M1877" s="2"/>
      <c r="N1877" s="8"/>
      <c r="O1877" s="15">
        <v>2</v>
      </c>
      <c r="P1877" s="8">
        <f>(F1877*30%)+(F1877*20%)</f>
        <v>466.30911600000002</v>
      </c>
      <c r="Q1877" s="41">
        <f>F1877+H1877+K1877+N1877+P1877</f>
        <v>2353.3195479999999</v>
      </c>
    </row>
    <row r="1878" spans="1:17">
      <c r="A1878" s="3"/>
      <c r="B1878" s="135">
        <v>30917000</v>
      </c>
      <c r="C1878" s="263" t="s">
        <v>3867</v>
      </c>
      <c r="D1878" s="264"/>
      <c r="E1878" s="264"/>
      <c r="F1878" s="264"/>
      <c r="G1878" s="264"/>
      <c r="H1878" s="264"/>
      <c r="I1878" s="264"/>
      <c r="J1878" s="264"/>
      <c r="K1878" s="264"/>
      <c r="L1878" s="264"/>
      <c r="M1878" s="266"/>
      <c r="N1878" s="264"/>
      <c r="O1878" s="264"/>
      <c r="P1878" s="264"/>
      <c r="Q1878" s="265"/>
    </row>
    <row r="1879" spans="1:17">
      <c r="A1879" s="1" t="s">
        <v>4760</v>
      </c>
      <c r="B1879" s="1">
        <v>30917018</v>
      </c>
      <c r="C1879" s="3" t="s">
        <v>1499</v>
      </c>
      <c r="D1879" s="4" t="s">
        <v>3695</v>
      </c>
      <c r="E1879" s="7"/>
      <c r="F1879" s="8">
        <f>VLOOKUP(D1879,'Parâmetro - Portes e Uco'!$A$8:$C$49,3,0)</f>
        <v>609.92950200000007</v>
      </c>
      <c r="G1879" s="36">
        <v>4</v>
      </c>
      <c r="H1879" s="8">
        <f>VLOOKUP(G1879,'Parâmetro - Portes e Uco'!$B$14:$E$41,4,0)</f>
        <v>442.14720000000005</v>
      </c>
      <c r="I1879" s="9"/>
      <c r="J1879" s="16">
        <v>0</v>
      </c>
      <c r="K1879" s="16"/>
      <c r="L1879" s="17"/>
      <c r="M1879" s="2"/>
      <c r="N1879" s="8"/>
      <c r="O1879" s="15">
        <v>1</v>
      </c>
      <c r="P1879" s="8">
        <f>F1879*30%</f>
        <v>182.97885060000002</v>
      </c>
      <c r="Q1879" s="41">
        <f>F1879+H1879+K1879+N1879+P1879</f>
        <v>1235.0555526000001</v>
      </c>
    </row>
    <row r="1880" spans="1:17">
      <c r="A1880" s="1" t="s">
        <v>4760</v>
      </c>
      <c r="B1880" s="1">
        <v>30917034</v>
      </c>
      <c r="C1880" s="3" t="s">
        <v>1500</v>
      </c>
      <c r="D1880" s="4" t="s">
        <v>3696</v>
      </c>
      <c r="E1880" s="7"/>
      <c r="F1880" s="8">
        <f>VLOOKUP(D1880,'Parâmetro - Portes e Uco'!$A$8:$C$49,3,0)</f>
        <v>1010.6334419999999</v>
      </c>
      <c r="G1880" s="36">
        <v>5</v>
      </c>
      <c r="H1880" s="8">
        <f>VLOOKUP(G1880,'Parâmetro - Portes e Uco'!$B$14:$E$41,4,0)</f>
        <v>683.93320000000006</v>
      </c>
      <c r="I1880" s="9"/>
      <c r="J1880" s="16">
        <v>0</v>
      </c>
      <c r="K1880" s="16"/>
      <c r="L1880" s="17"/>
      <c r="M1880" s="2"/>
      <c r="N1880" s="8"/>
      <c r="O1880" s="15">
        <v>1</v>
      </c>
      <c r="P1880" s="8">
        <f>F1880*30%</f>
        <v>303.19003259999999</v>
      </c>
      <c r="Q1880" s="41">
        <f>F1880+H1880+K1880+N1880+P1880</f>
        <v>1997.7566746</v>
      </c>
    </row>
    <row r="1881" spans="1:17">
      <c r="A1881" s="1" t="s">
        <v>4760</v>
      </c>
      <c r="B1881" s="1">
        <v>30917042</v>
      </c>
      <c r="C1881" s="3" t="s">
        <v>1501</v>
      </c>
      <c r="D1881" s="4" t="s">
        <v>3706</v>
      </c>
      <c r="E1881" s="7"/>
      <c r="F1881" s="8">
        <f>VLOOKUP(D1881,'Parâmetro - Portes e Uco'!$A$8:$C$49,3,0)</f>
        <v>2145.3765060000001</v>
      </c>
      <c r="G1881" s="36">
        <v>6</v>
      </c>
      <c r="H1881" s="8">
        <f>VLOOKUP(G1881,'Parâmetro - Portes e Uco'!$B$14:$E$41,4,0)</f>
        <v>954.3922</v>
      </c>
      <c r="I1881" s="9"/>
      <c r="J1881" s="16">
        <v>0</v>
      </c>
      <c r="K1881" s="16"/>
      <c r="L1881" s="17"/>
      <c r="M1881" s="2"/>
      <c r="N1881" s="8"/>
      <c r="O1881" s="15">
        <v>3</v>
      </c>
      <c r="P1881" s="39">
        <f>(F1881*30%)+(F1881*20%)+(F1881*20%)</f>
        <v>1501.7635542</v>
      </c>
      <c r="Q1881" s="41">
        <f>F1881+H1881+K1881+N1881+P1881</f>
        <v>4601.5322601999997</v>
      </c>
    </row>
    <row r="1882" spans="1:17">
      <c r="A1882" s="3"/>
      <c r="B1882" s="135">
        <v>30999006</v>
      </c>
      <c r="C1882" s="263" t="s">
        <v>3746</v>
      </c>
      <c r="D1882" s="264"/>
      <c r="E1882" s="264"/>
      <c r="F1882" s="264"/>
      <c r="G1882" s="264"/>
      <c r="H1882" s="264"/>
      <c r="I1882" s="264"/>
      <c r="J1882" s="264"/>
      <c r="K1882" s="264"/>
      <c r="L1882" s="264"/>
      <c r="M1882" s="266"/>
      <c r="N1882" s="264"/>
      <c r="O1882" s="264"/>
      <c r="P1882" s="264"/>
      <c r="Q1882" s="265"/>
    </row>
    <row r="1883" spans="1:17">
      <c r="A1883" s="3"/>
      <c r="B1883" s="259" t="s">
        <v>4241</v>
      </c>
      <c r="C1883" s="260"/>
      <c r="D1883" s="260"/>
      <c r="E1883" s="260"/>
      <c r="F1883" s="260"/>
      <c r="G1883" s="260"/>
      <c r="H1883" s="260"/>
      <c r="I1883" s="260"/>
      <c r="J1883" s="260"/>
      <c r="K1883" s="260"/>
      <c r="L1883" s="260"/>
      <c r="M1883" s="261"/>
      <c r="N1883" s="260"/>
      <c r="O1883" s="260"/>
      <c r="P1883" s="260"/>
      <c r="Q1883" s="262"/>
    </row>
    <row r="1884" spans="1:17">
      <c r="A1884" s="3"/>
      <c r="B1884" s="259" t="s">
        <v>4242</v>
      </c>
      <c r="C1884" s="260"/>
      <c r="D1884" s="260"/>
      <c r="E1884" s="260"/>
      <c r="F1884" s="260"/>
      <c r="G1884" s="260"/>
      <c r="H1884" s="260"/>
      <c r="I1884" s="260"/>
      <c r="J1884" s="260"/>
      <c r="K1884" s="260"/>
      <c r="L1884" s="260"/>
      <c r="M1884" s="261"/>
      <c r="N1884" s="260"/>
      <c r="O1884" s="260"/>
      <c r="P1884" s="260"/>
      <c r="Q1884" s="262"/>
    </row>
    <row r="1885" spans="1:17">
      <c r="A1885" s="3"/>
      <c r="B1885" s="259" t="s">
        <v>4243</v>
      </c>
      <c r="C1885" s="260"/>
      <c r="D1885" s="260"/>
      <c r="E1885" s="260"/>
      <c r="F1885" s="260"/>
      <c r="G1885" s="260"/>
      <c r="H1885" s="260"/>
      <c r="I1885" s="260"/>
      <c r="J1885" s="260"/>
      <c r="K1885" s="260"/>
      <c r="L1885" s="260"/>
      <c r="M1885" s="261"/>
      <c r="N1885" s="260"/>
      <c r="O1885" s="260"/>
      <c r="P1885" s="260"/>
      <c r="Q1885" s="262"/>
    </row>
    <row r="1886" spans="1:17">
      <c r="A1886" s="3"/>
      <c r="B1886" s="259" t="s">
        <v>4244</v>
      </c>
      <c r="C1886" s="260"/>
      <c r="D1886" s="260"/>
      <c r="E1886" s="260"/>
      <c r="F1886" s="260"/>
      <c r="G1886" s="260"/>
      <c r="H1886" s="260"/>
      <c r="I1886" s="260"/>
      <c r="J1886" s="260"/>
      <c r="K1886" s="260"/>
      <c r="L1886" s="260"/>
      <c r="M1886" s="261"/>
      <c r="N1886" s="260"/>
      <c r="O1886" s="260"/>
      <c r="P1886" s="260"/>
      <c r="Q1886" s="262"/>
    </row>
    <row r="1887" spans="1:17">
      <c r="A1887" s="3"/>
      <c r="B1887" s="135">
        <v>31001009</v>
      </c>
      <c r="C1887" s="263" t="s">
        <v>3868</v>
      </c>
      <c r="D1887" s="264"/>
      <c r="E1887" s="264"/>
      <c r="F1887" s="264"/>
      <c r="G1887" s="264"/>
      <c r="H1887" s="264"/>
      <c r="I1887" s="264"/>
      <c r="J1887" s="264"/>
      <c r="K1887" s="264"/>
      <c r="L1887" s="264"/>
      <c r="M1887" s="266"/>
      <c r="N1887" s="264"/>
      <c r="O1887" s="264"/>
      <c r="P1887" s="264"/>
      <c r="Q1887" s="265"/>
    </row>
    <row r="1888" spans="1:17" ht="22.5">
      <c r="A1888" s="1" t="s">
        <v>4760</v>
      </c>
      <c r="B1888" s="1">
        <v>31001017</v>
      </c>
      <c r="C1888" s="3" t="s">
        <v>1502</v>
      </c>
      <c r="D1888" s="4" t="s">
        <v>3701</v>
      </c>
      <c r="E1888" s="7"/>
      <c r="F1888" s="8">
        <f>VLOOKUP(D1888,'Parâmetro - Portes e Uco'!$A$8:$C$49,3,0)</f>
        <v>1591.0090559999999</v>
      </c>
      <c r="G1888" s="36">
        <v>6</v>
      </c>
      <c r="H1888" s="8">
        <f>VLOOKUP(G1888,'Parâmetro - Portes e Uco'!$B$14:$E$41,4,0)</f>
        <v>954.3922</v>
      </c>
      <c r="I1888" s="9"/>
      <c r="J1888" s="16">
        <v>0</v>
      </c>
      <c r="K1888" s="16"/>
      <c r="L1888" s="17"/>
      <c r="M1888" s="2"/>
      <c r="N1888" s="8"/>
      <c r="O1888" s="15">
        <v>2</v>
      </c>
      <c r="P1888" s="8">
        <f t="shared" ref="P1888:P1899" si="129">(F1888*30%)+(F1888*20%)</f>
        <v>795.50452799999994</v>
      </c>
      <c r="Q1888" s="41">
        <f t="shared" ref="Q1888:Q1918" si="130">F1888+H1888+K1888+N1888+P1888</f>
        <v>3340.905784</v>
      </c>
    </row>
    <row r="1889" spans="1:17" ht="22.5">
      <c r="A1889" s="1" t="s">
        <v>4760</v>
      </c>
      <c r="B1889" s="1">
        <v>31001025</v>
      </c>
      <c r="C1889" s="3" t="s">
        <v>1503</v>
      </c>
      <c r="D1889" s="4" t="s">
        <v>3696</v>
      </c>
      <c r="E1889" s="7"/>
      <c r="F1889" s="8">
        <f>VLOOKUP(D1889,'Parâmetro - Portes e Uco'!$A$8:$C$49,3,0)</f>
        <v>1010.6334419999999</v>
      </c>
      <c r="G1889" s="36">
        <v>5</v>
      </c>
      <c r="H1889" s="8">
        <f>VLOOKUP(G1889,'Parâmetro - Portes e Uco'!$B$14:$E$41,4,0)</f>
        <v>683.93320000000006</v>
      </c>
      <c r="I1889" s="9"/>
      <c r="J1889" s="16">
        <v>0</v>
      </c>
      <c r="K1889" s="16"/>
      <c r="L1889" s="17"/>
      <c r="M1889" s="2"/>
      <c r="N1889" s="8"/>
      <c r="O1889" s="15">
        <v>2</v>
      </c>
      <c r="P1889" s="8">
        <f t="shared" si="129"/>
        <v>505.31672100000003</v>
      </c>
      <c r="Q1889" s="41">
        <f t="shared" si="130"/>
        <v>2199.8833629999999</v>
      </c>
    </row>
    <row r="1890" spans="1:17">
      <c r="A1890" s="1" t="s">
        <v>4760</v>
      </c>
      <c r="B1890" s="1">
        <v>31001033</v>
      </c>
      <c r="C1890" s="3" t="s">
        <v>1504</v>
      </c>
      <c r="D1890" s="4" t="s">
        <v>3701</v>
      </c>
      <c r="E1890" s="7"/>
      <c r="F1890" s="8">
        <f>VLOOKUP(D1890,'Parâmetro - Portes e Uco'!$A$8:$C$49,3,0)</f>
        <v>1591.0090559999999</v>
      </c>
      <c r="G1890" s="36">
        <v>7</v>
      </c>
      <c r="H1890" s="8">
        <f>VLOOKUP(G1890,'Parâmetro - Portes e Uco'!$B$14:$E$41,4,0)</f>
        <v>1357.8812</v>
      </c>
      <c r="I1890" s="9"/>
      <c r="J1890" s="16">
        <v>0</v>
      </c>
      <c r="K1890" s="16"/>
      <c r="L1890" s="17"/>
      <c r="M1890" s="2"/>
      <c r="N1890" s="8"/>
      <c r="O1890" s="15">
        <v>2</v>
      </c>
      <c r="P1890" s="8">
        <f t="shared" si="129"/>
        <v>795.50452799999994</v>
      </c>
      <c r="Q1890" s="41">
        <f t="shared" si="130"/>
        <v>3744.3947839999996</v>
      </c>
    </row>
    <row r="1891" spans="1:17">
      <c r="A1891" s="1" t="s">
        <v>4760</v>
      </c>
      <c r="B1891" s="1">
        <v>31001041</v>
      </c>
      <c r="C1891" s="3" t="s">
        <v>1506</v>
      </c>
      <c r="D1891" s="4" t="s">
        <v>3696</v>
      </c>
      <c r="E1891" s="7"/>
      <c r="F1891" s="8">
        <f>VLOOKUP(D1891,'Parâmetro - Portes e Uco'!$A$8:$C$49,3,0)</f>
        <v>1010.6334419999999</v>
      </c>
      <c r="G1891" s="36">
        <v>7</v>
      </c>
      <c r="H1891" s="8">
        <f>VLOOKUP(G1891,'Parâmetro - Portes e Uco'!$B$14:$E$41,4,0)</f>
        <v>1357.8812</v>
      </c>
      <c r="I1891" s="9"/>
      <c r="J1891" s="16">
        <v>0</v>
      </c>
      <c r="K1891" s="16"/>
      <c r="L1891" s="17"/>
      <c r="M1891" s="2"/>
      <c r="N1891" s="8"/>
      <c r="O1891" s="15">
        <v>2</v>
      </c>
      <c r="P1891" s="8">
        <f t="shared" si="129"/>
        <v>505.31672100000003</v>
      </c>
      <c r="Q1891" s="41">
        <f t="shared" si="130"/>
        <v>2873.8313630000002</v>
      </c>
    </row>
    <row r="1892" spans="1:17">
      <c r="A1892" s="1" t="s">
        <v>4760</v>
      </c>
      <c r="B1892" s="1">
        <v>31001050</v>
      </c>
      <c r="C1892" s="3" t="s">
        <v>1507</v>
      </c>
      <c r="D1892" s="4" t="s">
        <v>3696</v>
      </c>
      <c r="E1892" s="7"/>
      <c r="F1892" s="8">
        <f>VLOOKUP(D1892,'Parâmetro - Portes e Uco'!$A$8:$C$49,3,0)</f>
        <v>1010.6334419999999</v>
      </c>
      <c r="G1892" s="36">
        <v>7</v>
      </c>
      <c r="H1892" s="8">
        <f>VLOOKUP(G1892,'Parâmetro - Portes e Uco'!$B$14:$E$41,4,0)</f>
        <v>1357.8812</v>
      </c>
      <c r="I1892" s="9"/>
      <c r="J1892" s="16">
        <v>0</v>
      </c>
      <c r="K1892" s="16"/>
      <c r="L1892" s="17"/>
      <c r="M1892" s="2"/>
      <c r="N1892" s="8"/>
      <c r="O1892" s="15">
        <v>2</v>
      </c>
      <c r="P1892" s="8">
        <f t="shared" si="129"/>
        <v>505.31672100000003</v>
      </c>
      <c r="Q1892" s="41">
        <f t="shared" si="130"/>
        <v>2873.8313630000002</v>
      </c>
    </row>
    <row r="1893" spans="1:17">
      <c r="A1893" s="1" t="s">
        <v>4760</v>
      </c>
      <c r="B1893" s="1">
        <v>31001068</v>
      </c>
      <c r="C1893" s="3" t="s">
        <v>1509</v>
      </c>
      <c r="D1893" s="4" t="s">
        <v>3705</v>
      </c>
      <c r="E1893" s="7"/>
      <c r="F1893" s="8">
        <f>VLOOKUP(D1893,'Parâmetro - Portes e Uco'!$A$8:$C$49,3,0)</f>
        <v>1949.1550259999999</v>
      </c>
      <c r="G1893" s="36">
        <v>5</v>
      </c>
      <c r="H1893" s="8">
        <f>VLOOKUP(G1893,'Parâmetro - Portes e Uco'!$B$14:$E$41,4,0)</f>
        <v>683.93320000000006</v>
      </c>
      <c r="I1893" s="9"/>
      <c r="J1893" s="16">
        <v>0</v>
      </c>
      <c r="K1893" s="16"/>
      <c r="L1893" s="17"/>
      <c r="M1893" s="2"/>
      <c r="N1893" s="8"/>
      <c r="O1893" s="15">
        <v>2</v>
      </c>
      <c r="P1893" s="8">
        <f t="shared" si="129"/>
        <v>974.57751299999995</v>
      </c>
      <c r="Q1893" s="41">
        <f t="shared" si="130"/>
        <v>3607.665739</v>
      </c>
    </row>
    <row r="1894" spans="1:17">
      <c r="A1894" s="1" t="s">
        <v>4760</v>
      </c>
      <c r="B1894" s="1">
        <v>31001076</v>
      </c>
      <c r="C1894" s="3" t="s">
        <v>1510</v>
      </c>
      <c r="D1894" s="4" t="s">
        <v>3701</v>
      </c>
      <c r="E1894" s="7"/>
      <c r="F1894" s="8">
        <f>VLOOKUP(D1894,'Parâmetro - Portes e Uco'!$A$8:$C$49,3,0)</f>
        <v>1591.0090559999999</v>
      </c>
      <c r="G1894" s="36">
        <v>5</v>
      </c>
      <c r="H1894" s="8">
        <f>VLOOKUP(G1894,'Parâmetro - Portes e Uco'!$B$14:$E$41,4,0)</f>
        <v>683.93320000000006</v>
      </c>
      <c r="I1894" s="9"/>
      <c r="J1894" s="16">
        <v>0</v>
      </c>
      <c r="K1894" s="16"/>
      <c r="L1894" s="17"/>
      <c r="M1894" s="2"/>
      <c r="N1894" s="8"/>
      <c r="O1894" s="15">
        <v>2</v>
      </c>
      <c r="P1894" s="8">
        <f t="shared" si="129"/>
        <v>795.50452799999994</v>
      </c>
      <c r="Q1894" s="41">
        <f t="shared" si="130"/>
        <v>3070.4467839999998</v>
      </c>
    </row>
    <row r="1895" spans="1:17" ht="22.5">
      <c r="A1895" s="1" t="s">
        <v>4760</v>
      </c>
      <c r="B1895" s="1">
        <v>31001084</v>
      </c>
      <c r="C1895" s="3" t="s">
        <v>1515</v>
      </c>
      <c r="D1895" s="4" t="s">
        <v>3696</v>
      </c>
      <c r="E1895" s="7"/>
      <c r="F1895" s="8">
        <f>VLOOKUP(D1895,'Parâmetro - Portes e Uco'!$A$8:$C$49,3,0)</f>
        <v>1010.6334419999999</v>
      </c>
      <c r="G1895" s="36">
        <v>6</v>
      </c>
      <c r="H1895" s="8">
        <f>VLOOKUP(G1895,'Parâmetro - Portes e Uco'!$B$14:$E$41,4,0)</f>
        <v>954.3922</v>
      </c>
      <c r="I1895" s="9"/>
      <c r="J1895" s="16">
        <v>0</v>
      </c>
      <c r="K1895" s="16"/>
      <c r="L1895" s="17"/>
      <c r="M1895" s="2"/>
      <c r="N1895" s="8"/>
      <c r="O1895" s="15">
        <v>2</v>
      </c>
      <c r="P1895" s="8">
        <f t="shared" si="129"/>
        <v>505.31672100000003</v>
      </c>
      <c r="Q1895" s="41">
        <f t="shared" si="130"/>
        <v>2470.3423630000002</v>
      </c>
    </row>
    <row r="1896" spans="1:17" ht="22.5">
      <c r="A1896" s="1" t="s">
        <v>4760</v>
      </c>
      <c r="B1896" s="1">
        <v>31001092</v>
      </c>
      <c r="C1896" s="3" t="s">
        <v>1516</v>
      </c>
      <c r="D1896" s="4" t="s">
        <v>3701</v>
      </c>
      <c r="E1896" s="7"/>
      <c r="F1896" s="8">
        <f>VLOOKUP(D1896,'Parâmetro - Portes e Uco'!$A$8:$C$49,3,0)</f>
        <v>1591.0090559999999</v>
      </c>
      <c r="G1896" s="36">
        <v>7</v>
      </c>
      <c r="H1896" s="8">
        <f>VLOOKUP(G1896,'Parâmetro - Portes e Uco'!$B$14:$E$41,4,0)</f>
        <v>1357.8812</v>
      </c>
      <c r="I1896" s="9"/>
      <c r="J1896" s="16">
        <v>0</v>
      </c>
      <c r="K1896" s="16"/>
      <c r="L1896" s="17"/>
      <c r="M1896" s="2"/>
      <c r="N1896" s="8"/>
      <c r="O1896" s="15">
        <v>2</v>
      </c>
      <c r="P1896" s="8">
        <f t="shared" si="129"/>
        <v>795.50452799999994</v>
      </c>
      <c r="Q1896" s="41">
        <f t="shared" si="130"/>
        <v>3744.3947839999996</v>
      </c>
    </row>
    <row r="1897" spans="1:17" ht="22.5">
      <c r="A1897" s="1" t="s">
        <v>4760</v>
      </c>
      <c r="B1897" s="1">
        <v>31001106</v>
      </c>
      <c r="C1897" s="3" t="s">
        <v>1517</v>
      </c>
      <c r="D1897" s="4" t="s">
        <v>3697</v>
      </c>
      <c r="E1897" s="7"/>
      <c r="F1897" s="8">
        <f>VLOOKUP(D1897,'Parâmetro - Portes e Uco'!$A$8:$C$49,3,0)</f>
        <v>932.61823200000003</v>
      </c>
      <c r="G1897" s="36">
        <v>5</v>
      </c>
      <c r="H1897" s="8">
        <f>VLOOKUP(G1897,'Parâmetro - Portes e Uco'!$B$14:$E$41,4,0)</f>
        <v>683.93320000000006</v>
      </c>
      <c r="I1897" s="9"/>
      <c r="J1897" s="16">
        <v>0</v>
      </c>
      <c r="K1897" s="16"/>
      <c r="L1897" s="17"/>
      <c r="M1897" s="2"/>
      <c r="N1897" s="8"/>
      <c r="O1897" s="15">
        <v>2</v>
      </c>
      <c r="P1897" s="8">
        <f t="shared" si="129"/>
        <v>466.30911600000002</v>
      </c>
      <c r="Q1897" s="41">
        <f t="shared" si="130"/>
        <v>2082.8605480000001</v>
      </c>
    </row>
    <row r="1898" spans="1:17" ht="22.5">
      <c r="A1898" s="1" t="s">
        <v>4760</v>
      </c>
      <c r="B1898" s="1">
        <v>31001114</v>
      </c>
      <c r="C1898" s="3" t="s">
        <v>1518</v>
      </c>
      <c r="D1898" s="4" t="s">
        <v>3696</v>
      </c>
      <c r="E1898" s="7"/>
      <c r="F1898" s="8">
        <f>VLOOKUP(D1898,'Parâmetro - Portes e Uco'!$A$8:$C$49,3,0)</f>
        <v>1010.6334419999999</v>
      </c>
      <c r="G1898" s="36">
        <v>6</v>
      </c>
      <c r="H1898" s="8">
        <f>VLOOKUP(G1898,'Parâmetro - Portes e Uco'!$B$14:$E$41,4,0)</f>
        <v>954.3922</v>
      </c>
      <c r="I1898" s="9"/>
      <c r="J1898" s="16">
        <v>0</v>
      </c>
      <c r="K1898" s="16"/>
      <c r="L1898" s="17"/>
      <c r="M1898" s="2"/>
      <c r="N1898" s="8"/>
      <c r="O1898" s="15">
        <v>2</v>
      </c>
      <c r="P1898" s="8">
        <f t="shared" si="129"/>
        <v>505.31672100000003</v>
      </c>
      <c r="Q1898" s="41">
        <f t="shared" si="130"/>
        <v>2470.3423630000002</v>
      </c>
    </row>
    <row r="1899" spans="1:17">
      <c r="A1899" s="1" t="s">
        <v>4760</v>
      </c>
      <c r="B1899" s="1">
        <v>31001149</v>
      </c>
      <c r="C1899" s="3" t="s">
        <v>1523</v>
      </c>
      <c r="D1899" s="4" t="s">
        <v>3697</v>
      </c>
      <c r="E1899" s="7"/>
      <c r="F1899" s="8">
        <f>VLOOKUP(D1899,'Parâmetro - Portes e Uco'!$A$8:$C$49,3,0)</f>
        <v>932.61823200000003</v>
      </c>
      <c r="G1899" s="36">
        <v>6</v>
      </c>
      <c r="H1899" s="8">
        <f>VLOOKUP(G1899,'Parâmetro - Portes e Uco'!$B$14:$E$41,4,0)</f>
        <v>954.3922</v>
      </c>
      <c r="I1899" s="9"/>
      <c r="J1899" s="16">
        <v>0</v>
      </c>
      <c r="K1899" s="16"/>
      <c r="L1899" s="17"/>
      <c r="M1899" s="2"/>
      <c r="N1899" s="8"/>
      <c r="O1899" s="15">
        <v>2</v>
      </c>
      <c r="P1899" s="8">
        <f t="shared" si="129"/>
        <v>466.30911600000002</v>
      </c>
      <c r="Q1899" s="41">
        <f t="shared" si="130"/>
        <v>2353.3195479999999</v>
      </c>
    </row>
    <row r="1900" spans="1:17" ht="22.5">
      <c r="A1900" s="1" t="s">
        <v>4760</v>
      </c>
      <c r="B1900" s="1">
        <v>31001157</v>
      </c>
      <c r="C1900" s="3" t="s">
        <v>1525</v>
      </c>
      <c r="D1900" s="4" t="s">
        <v>3701</v>
      </c>
      <c r="E1900" s="7"/>
      <c r="F1900" s="8">
        <f>VLOOKUP(D1900,'Parâmetro - Portes e Uco'!$A$8:$C$49,3,0)</f>
        <v>1591.0090559999999</v>
      </c>
      <c r="G1900" s="36">
        <v>7</v>
      </c>
      <c r="H1900" s="8">
        <f>VLOOKUP(G1900,'Parâmetro - Portes e Uco'!$B$14:$E$41,4,0)</f>
        <v>1357.8812</v>
      </c>
      <c r="I1900" s="9"/>
      <c r="J1900" s="16">
        <v>0</v>
      </c>
      <c r="K1900" s="16"/>
      <c r="L1900" s="17"/>
      <c r="M1900" s="2"/>
      <c r="N1900" s="8"/>
      <c r="O1900" s="15">
        <v>3</v>
      </c>
      <c r="P1900" s="39">
        <f>(F1900*30%)+(F1900*20%)+(F1900*20%)</f>
        <v>1113.7063392</v>
      </c>
      <c r="Q1900" s="41">
        <f t="shared" si="130"/>
        <v>4062.5965951999997</v>
      </c>
    </row>
    <row r="1901" spans="1:17">
      <c r="A1901" s="1" t="s">
        <v>4760</v>
      </c>
      <c r="B1901" s="1">
        <v>31001165</v>
      </c>
      <c r="C1901" s="3" t="s">
        <v>1526</v>
      </c>
      <c r="D1901" s="4" t="s">
        <v>3705</v>
      </c>
      <c r="E1901" s="7"/>
      <c r="F1901" s="8">
        <f>VLOOKUP(D1901,'Parâmetro - Portes e Uco'!$A$8:$C$49,3,0)</f>
        <v>1949.1550259999999</v>
      </c>
      <c r="G1901" s="36">
        <v>6</v>
      </c>
      <c r="H1901" s="8">
        <f>VLOOKUP(G1901,'Parâmetro - Portes e Uco'!$B$14:$E$41,4,0)</f>
        <v>954.3922</v>
      </c>
      <c r="I1901" s="9"/>
      <c r="J1901" s="16">
        <v>0</v>
      </c>
      <c r="K1901" s="16"/>
      <c r="L1901" s="17"/>
      <c r="M1901" s="2"/>
      <c r="N1901" s="8"/>
      <c r="O1901" s="15">
        <v>2</v>
      </c>
      <c r="P1901" s="8">
        <f>(F1901*30%)+(F1901*20%)</f>
        <v>974.57751299999995</v>
      </c>
      <c r="Q1901" s="41">
        <f t="shared" si="130"/>
        <v>3878.1247389999999</v>
      </c>
    </row>
    <row r="1902" spans="1:17">
      <c r="A1902" s="1" t="s">
        <v>4760</v>
      </c>
      <c r="B1902" s="1">
        <v>31001173</v>
      </c>
      <c r="C1902" s="3" t="s">
        <v>1529</v>
      </c>
      <c r="D1902" s="4" t="s">
        <v>3691</v>
      </c>
      <c r="E1902" s="7"/>
      <c r="F1902" s="8">
        <f>VLOOKUP(D1902,'Parâmetro - Portes e Uco'!$A$8:$C$49,3,0)</f>
        <v>721.04432400000007</v>
      </c>
      <c r="G1902" s="36">
        <v>5</v>
      </c>
      <c r="H1902" s="8">
        <f>VLOOKUP(G1902,'Parâmetro - Portes e Uco'!$B$14:$E$41,4,0)</f>
        <v>683.93320000000006</v>
      </c>
      <c r="I1902" s="9"/>
      <c r="J1902" s="16">
        <v>0</v>
      </c>
      <c r="K1902" s="16"/>
      <c r="L1902" s="17"/>
      <c r="M1902" s="2"/>
      <c r="N1902" s="8"/>
      <c r="O1902" s="15">
        <v>2</v>
      </c>
      <c r="P1902" s="8">
        <f>(F1902*30%)+(F1902*20%)</f>
        <v>360.52216200000004</v>
      </c>
      <c r="Q1902" s="41">
        <f t="shared" si="130"/>
        <v>1765.4996860000001</v>
      </c>
    </row>
    <row r="1903" spans="1:17">
      <c r="A1903" s="1" t="s">
        <v>4760</v>
      </c>
      <c r="B1903" s="1">
        <v>31001181</v>
      </c>
      <c r="C1903" s="3" t="s">
        <v>1527</v>
      </c>
      <c r="D1903" s="4" t="s">
        <v>3690</v>
      </c>
      <c r="E1903" s="7"/>
      <c r="F1903" s="8">
        <f>VLOOKUP(D1903,'Parâmetro - Portes e Uco'!$A$8:$C$49,3,0)</f>
        <v>788.42236200000002</v>
      </c>
      <c r="G1903" s="36">
        <v>5</v>
      </c>
      <c r="H1903" s="8">
        <f>VLOOKUP(G1903,'Parâmetro - Portes e Uco'!$B$14:$E$41,4,0)</f>
        <v>683.93320000000006</v>
      </c>
      <c r="I1903" s="9"/>
      <c r="J1903" s="16">
        <v>0</v>
      </c>
      <c r="K1903" s="16"/>
      <c r="L1903" s="17"/>
      <c r="M1903" s="2"/>
      <c r="N1903" s="8"/>
      <c r="O1903" s="15">
        <v>2</v>
      </c>
      <c r="P1903" s="8">
        <f>(F1903*30%)+(F1903*20%)</f>
        <v>394.21118100000001</v>
      </c>
      <c r="Q1903" s="41">
        <f t="shared" si="130"/>
        <v>1866.5667430000003</v>
      </c>
    </row>
    <row r="1904" spans="1:17">
      <c r="A1904" s="1" t="s">
        <v>4760</v>
      </c>
      <c r="B1904" s="1">
        <v>31001190</v>
      </c>
      <c r="C1904" s="3" t="s">
        <v>1532</v>
      </c>
      <c r="D1904" s="4" t="s">
        <v>3686</v>
      </c>
      <c r="E1904" s="7"/>
      <c r="F1904" s="8">
        <f>VLOOKUP(D1904,'Parâmetro - Portes e Uco'!$A$8:$C$49,3,0)</f>
        <v>639.47410800000011</v>
      </c>
      <c r="G1904" s="36">
        <v>3</v>
      </c>
      <c r="H1904" s="8">
        <f>VLOOKUP(G1904,'Parâmetro - Portes e Uco'!$B$14:$E$41,4,0)</f>
        <v>299.05779999999999</v>
      </c>
      <c r="I1904" s="9"/>
      <c r="J1904" s="16">
        <v>0</v>
      </c>
      <c r="K1904" s="16"/>
      <c r="L1904" s="17"/>
      <c r="M1904" s="2"/>
      <c r="N1904" s="8"/>
      <c r="O1904" s="15">
        <v>2</v>
      </c>
      <c r="P1904" s="8">
        <f>(F1904*30%)+(F1904*20%)</f>
        <v>319.73705400000006</v>
      </c>
      <c r="Q1904" s="41">
        <f t="shared" si="130"/>
        <v>1258.2689620000001</v>
      </c>
    </row>
    <row r="1905" spans="1:17">
      <c r="A1905" s="1" t="s">
        <v>4760</v>
      </c>
      <c r="B1905" s="1">
        <v>31001203</v>
      </c>
      <c r="C1905" s="3" t="s">
        <v>1511</v>
      </c>
      <c r="D1905" s="4" t="s">
        <v>3697</v>
      </c>
      <c r="E1905" s="7"/>
      <c r="F1905" s="8">
        <f>VLOOKUP(D1905,'Parâmetro - Portes e Uco'!$A$8:$C$49,3,0)</f>
        <v>932.61823200000003</v>
      </c>
      <c r="G1905" s="36">
        <v>4</v>
      </c>
      <c r="H1905" s="8">
        <f>VLOOKUP(G1905,'Parâmetro - Portes e Uco'!$B$14:$E$41,4,0)</f>
        <v>442.14720000000005</v>
      </c>
      <c r="I1905" s="9"/>
      <c r="J1905" s="16">
        <v>0</v>
      </c>
      <c r="K1905" s="16"/>
      <c r="L1905" s="17"/>
      <c r="M1905" s="2"/>
      <c r="N1905" s="8"/>
      <c r="O1905" s="15">
        <v>1</v>
      </c>
      <c r="P1905" s="8">
        <f>F1905*30%</f>
        <v>279.7854696</v>
      </c>
      <c r="Q1905" s="41">
        <f t="shared" si="130"/>
        <v>1654.5509016000001</v>
      </c>
    </row>
    <row r="1906" spans="1:17">
      <c r="A1906" s="1" t="s">
        <v>4760</v>
      </c>
      <c r="B1906" s="1">
        <v>31001211</v>
      </c>
      <c r="C1906" s="3" t="s">
        <v>1512</v>
      </c>
      <c r="D1906" s="4" t="s">
        <v>3697</v>
      </c>
      <c r="E1906" s="7"/>
      <c r="F1906" s="8">
        <f>VLOOKUP(D1906,'Parâmetro - Portes e Uco'!$A$8:$C$49,3,0)</f>
        <v>932.61823200000003</v>
      </c>
      <c r="G1906" s="36">
        <v>4</v>
      </c>
      <c r="H1906" s="8">
        <f>VLOOKUP(G1906,'Parâmetro - Portes e Uco'!$B$14:$E$41,4,0)</f>
        <v>442.14720000000005</v>
      </c>
      <c r="I1906" s="9"/>
      <c r="J1906" s="16">
        <v>0</v>
      </c>
      <c r="K1906" s="16"/>
      <c r="L1906" s="17"/>
      <c r="M1906" s="2"/>
      <c r="N1906" s="8"/>
      <c r="O1906" s="15">
        <v>2</v>
      </c>
      <c r="P1906" s="8">
        <f t="shared" ref="P1906:P1918" si="131">(F1906*30%)+(F1906*20%)</f>
        <v>466.30911600000002</v>
      </c>
      <c r="Q1906" s="41">
        <f t="shared" si="130"/>
        <v>1841.074548</v>
      </c>
    </row>
    <row r="1907" spans="1:17">
      <c r="A1907" s="1" t="s">
        <v>4760</v>
      </c>
      <c r="B1907" s="1">
        <v>31001220</v>
      </c>
      <c r="C1907" s="3" t="s">
        <v>1514</v>
      </c>
      <c r="D1907" s="4" t="s">
        <v>3690</v>
      </c>
      <c r="E1907" s="7"/>
      <c r="F1907" s="8">
        <f>VLOOKUP(D1907,'Parâmetro - Portes e Uco'!$A$8:$C$49,3,0)</f>
        <v>788.42236200000002</v>
      </c>
      <c r="G1907" s="36">
        <v>4</v>
      </c>
      <c r="H1907" s="8">
        <f>VLOOKUP(G1907,'Parâmetro - Portes e Uco'!$B$14:$E$41,4,0)</f>
        <v>442.14720000000005</v>
      </c>
      <c r="I1907" s="9"/>
      <c r="J1907" s="16">
        <v>0</v>
      </c>
      <c r="K1907" s="16"/>
      <c r="L1907" s="17"/>
      <c r="M1907" s="2"/>
      <c r="N1907" s="8"/>
      <c r="O1907" s="15">
        <v>2</v>
      </c>
      <c r="P1907" s="8">
        <f t="shared" si="131"/>
        <v>394.21118100000001</v>
      </c>
      <c r="Q1907" s="41">
        <f t="shared" si="130"/>
        <v>1624.7807430000003</v>
      </c>
    </row>
    <row r="1908" spans="1:17">
      <c r="A1908" s="1" t="s">
        <v>4760</v>
      </c>
      <c r="B1908" s="1">
        <v>31001238</v>
      </c>
      <c r="C1908" s="3" t="s">
        <v>1530</v>
      </c>
      <c r="D1908" s="4" t="s">
        <v>3697</v>
      </c>
      <c r="E1908" s="7"/>
      <c r="F1908" s="8">
        <f>VLOOKUP(D1908,'Parâmetro - Portes e Uco'!$A$8:$C$49,3,0)</f>
        <v>932.61823200000003</v>
      </c>
      <c r="G1908" s="36">
        <v>4</v>
      </c>
      <c r="H1908" s="8">
        <f>VLOOKUP(G1908,'Parâmetro - Portes e Uco'!$B$14:$E$41,4,0)</f>
        <v>442.14720000000005</v>
      </c>
      <c r="I1908" s="9"/>
      <c r="J1908" s="16">
        <v>0</v>
      </c>
      <c r="K1908" s="16"/>
      <c r="L1908" s="17"/>
      <c r="M1908" s="2"/>
      <c r="N1908" s="8"/>
      <c r="O1908" s="15">
        <v>2</v>
      </c>
      <c r="P1908" s="8">
        <f t="shared" si="131"/>
        <v>466.30911600000002</v>
      </c>
      <c r="Q1908" s="41">
        <f t="shared" si="130"/>
        <v>1841.074548</v>
      </c>
    </row>
    <row r="1909" spans="1:17">
      <c r="A1909" s="1" t="s">
        <v>4760</v>
      </c>
      <c r="B1909" s="1">
        <v>31001246</v>
      </c>
      <c r="C1909" s="3" t="s">
        <v>1531</v>
      </c>
      <c r="D1909" s="4" t="s">
        <v>3697</v>
      </c>
      <c r="E1909" s="7"/>
      <c r="F1909" s="8">
        <f>VLOOKUP(D1909,'Parâmetro - Portes e Uco'!$A$8:$C$49,3,0)</f>
        <v>932.61823200000003</v>
      </c>
      <c r="G1909" s="36">
        <v>4</v>
      </c>
      <c r="H1909" s="8">
        <f>VLOOKUP(G1909,'Parâmetro - Portes e Uco'!$B$14:$E$41,4,0)</f>
        <v>442.14720000000005</v>
      </c>
      <c r="I1909" s="9"/>
      <c r="J1909" s="16">
        <v>0</v>
      </c>
      <c r="K1909" s="16"/>
      <c r="L1909" s="17"/>
      <c r="M1909" s="2"/>
      <c r="N1909" s="8"/>
      <c r="O1909" s="15">
        <v>2</v>
      </c>
      <c r="P1909" s="8">
        <f t="shared" si="131"/>
        <v>466.30911600000002</v>
      </c>
      <c r="Q1909" s="41">
        <f t="shared" si="130"/>
        <v>1841.074548</v>
      </c>
    </row>
    <row r="1910" spans="1:17" ht="22.5">
      <c r="A1910" s="1" t="s">
        <v>4760</v>
      </c>
      <c r="B1910" s="1">
        <v>31001254</v>
      </c>
      <c r="C1910" s="3" t="s">
        <v>1508</v>
      </c>
      <c r="D1910" s="4" t="s">
        <v>3707</v>
      </c>
      <c r="E1910" s="7"/>
      <c r="F1910" s="8">
        <f>VLOOKUP(D1910,'Parâmetro - Portes e Uco'!$A$8:$C$49,3,0)</f>
        <v>1479.8942339999999</v>
      </c>
      <c r="G1910" s="36">
        <v>7</v>
      </c>
      <c r="H1910" s="8">
        <f>VLOOKUP(G1910,'Parâmetro - Portes e Uco'!$B$14:$E$41,4,0)</f>
        <v>1357.8812</v>
      </c>
      <c r="I1910" s="9"/>
      <c r="J1910" s="16">
        <v>0</v>
      </c>
      <c r="K1910" s="16"/>
      <c r="L1910" s="17"/>
      <c r="M1910" s="2"/>
      <c r="N1910" s="8"/>
      <c r="O1910" s="15">
        <v>2</v>
      </c>
      <c r="P1910" s="8">
        <f t="shared" si="131"/>
        <v>739.94711699999993</v>
      </c>
      <c r="Q1910" s="41">
        <f t="shared" si="130"/>
        <v>3577.7225509999998</v>
      </c>
    </row>
    <row r="1911" spans="1:17" ht="22.5">
      <c r="A1911" s="1" t="s">
        <v>4760</v>
      </c>
      <c r="B1911" s="1">
        <v>31001262</v>
      </c>
      <c r="C1911" s="3" t="s">
        <v>1521</v>
      </c>
      <c r="D1911" s="4" t="s">
        <v>3690</v>
      </c>
      <c r="E1911" s="7"/>
      <c r="F1911" s="8">
        <f>VLOOKUP(D1911,'Parâmetro - Portes e Uco'!$A$8:$C$49,3,0)</f>
        <v>788.42236200000002</v>
      </c>
      <c r="G1911" s="36">
        <v>5</v>
      </c>
      <c r="H1911" s="8">
        <f>VLOOKUP(G1911,'Parâmetro - Portes e Uco'!$B$14:$E$41,4,0)</f>
        <v>683.93320000000006</v>
      </c>
      <c r="I1911" s="9"/>
      <c r="J1911" s="16">
        <v>0</v>
      </c>
      <c r="K1911" s="16"/>
      <c r="L1911" s="17"/>
      <c r="M1911" s="2"/>
      <c r="N1911" s="8"/>
      <c r="O1911" s="15">
        <v>2</v>
      </c>
      <c r="P1911" s="8">
        <f t="shared" si="131"/>
        <v>394.21118100000001</v>
      </c>
      <c r="Q1911" s="41">
        <f t="shared" si="130"/>
        <v>1866.5667430000003</v>
      </c>
    </row>
    <row r="1912" spans="1:17" ht="22.5">
      <c r="A1912" s="1" t="s">
        <v>4760</v>
      </c>
      <c r="B1912" s="1">
        <v>31001270</v>
      </c>
      <c r="C1912" s="3" t="s">
        <v>1519</v>
      </c>
      <c r="D1912" s="4" t="s">
        <v>3684</v>
      </c>
      <c r="E1912" s="7"/>
      <c r="F1912" s="8">
        <f>VLOOKUP(D1912,'Parâmetro - Portes e Uco'!$A$8:$C$49,3,0)</f>
        <v>2900.6899740000003</v>
      </c>
      <c r="G1912" s="36">
        <v>7</v>
      </c>
      <c r="H1912" s="8">
        <f>VLOOKUP(G1912,'Parâmetro - Portes e Uco'!$B$14:$E$41,4,0)</f>
        <v>1357.8812</v>
      </c>
      <c r="I1912" s="9"/>
      <c r="J1912" s="16">
        <v>0</v>
      </c>
      <c r="K1912" s="16"/>
      <c r="L1912" s="17"/>
      <c r="M1912" s="2"/>
      <c r="N1912" s="8"/>
      <c r="O1912" s="15">
        <v>2</v>
      </c>
      <c r="P1912" s="8">
        <f t="shared" si="131"/>
        <v>1450.3449870000002</v>
      </c>
      <c r="Q1912" s="41">
        <f t="shared" si="130"/>
        <v>5708.916161000001</v>
      </c>
    </row>
    <row r="1913" spans="1:17" ht="22.5">
      <c r="A1913" s="1" t="s">
        <v>4760</v>
      </c>
      <c r="B1913" s="1">
        <v>31001289</v>
      </c>
      <c r="C1913" s="3" t="s">
        <v>1520</v>
      </c>
      <c r="D1913" s="4" t="s">
        <v>3684</v>
      </c>
      <c r="E1913" s="7"/>
      <c r="F1913" s="8">
        <f>VLOOKUP(D1913,'Parâmetro - Portes e Uco'!$A$8:$C$49,3,0)</f>
        <v>2900.6899740000003</v>
      </c>
      <c r="G1913" s="36">
        <v>7</v>
      </c>
      <c r="H1913" s="8">
        <f>VLOOKUP(G1913,'Parâmetro - Portes e Uco'!$B$14:$E$41,4,0)</f>
        <v>1357.8812</v>
      </c>
      <c r="I1913" s="9"/>
      <c r="J1913" s="16">
        <v>0</v>
      </c>
      <c r="K1913" s="16"/>
      <c r="L1913" s="17"/>
      <c r="M1913" s="2"/>
      <c r="N1913" s="8"/>
      <c r="O1913" s="15">
        <v>2</v>
      </c>
      <c r="P1913" s="8">
        <f t="shared" si="131"/>
        <v>1450.3449870000002</v>
      </c>
      <c r="Q1913" s="41">
        <f t="shared" si="130"/>
        <v>5708.916161000001</v>
      </c>
    </row>
    <row r="1914" spans="1:17">
      <c r="A1914" s="1" t="s">
        <v>4760</v>
      </c>
      <c r="B1914" s="1">
        <v>31001297</v>
      </c>
      <c r="C1914" s="3" t="s">
        <v>1505</v>
      </c>
      <c r="D1914" s="4" t="s">
        <v>3697</v>
      </c>
      <c r="E1914" s="7"/>
      <c r="F1914" s="8">
        <f>VLOOKUP(D1914,'Parâmetro - Portes e Uco'!$A$8:$C$49,3,0)</f>
        <v>932.61823200000003</v>
      </c>
      <c r="G1914" s="36">
        <v>6</v>
      </c>
      <c r="H1914" s="8">
        <f>VLOOKUP(G1914,'Parâmetro - Portes e Uco'!$B$14:$E$41,4,0)</f>
        <v>954.3922</v>
      </c>
      <c r="I1914" s="9"/>
      <c r="J1914" s="16">
        <v>0</v>
      </c>
      <c r="K1914" s="16"/>
      <c r="L1914" s="17"/>
      <c r="M1914" s="2"/>
      <c r="N1914" s="8"/>
      <c r="O1914" s="15">
        <v>2</v>
      </c>
      <c r="P1914" s="8">
        <f t="shared" si="131"/>
        <v>466.30911600000002</v>
      </c>
      <c r="Q1914" s="41">
        <f t="shared" si="130"/>
        <v>2353.3195479999999</v>
      </c>
    </row>
    <row r="1915" spans="1:17" ht="22.5">
      <c r="A1915" s="1" t="s">
        <v>4760</v>
      </c>
      <c r="B1915" s="1">
        <v>31001319</v>
      </c>
      <c r="C1915" s="3" t="s">
        <v>1524</v>
      </c>
      <c r="D1915" s="4" t="s">
        <v>3704</v>
      </c>
      <c r="E1915" s="7"/>
      <c r="F1915" s="8">
        <f>VLOOKUP(D1915,'Parâmetro - Portes e Uco'!$A$8:$C$49,3,0)</f>
        <v>1301.410656</v>
      </c>
      <c r="G1915" s="36">
        <v>7</v>
      </c>
      <c r="H1915" s="8">
        <f>VLOOKUP(G1915,'Parâmetro - Portes e Uco'!$B$14:$E$41,4,0)</f>
        <v>1357.8812</v>
      </c>
      <c r="I1915" s="9"/>
      <c r="J1915" s="16">
        <v>0</v>
      </c>
      <c r="K1915" s="16"/>
      <c r="L1915" s="17"/>
      <c r="M1915" s="2"/>
      <c r="N1915" s="8"/>
      <c r="O1915" s="15">
        <v>2</v>
      </c>
      <c r="P1915" s="8">
        <f t="shared" si="131"/>
        <v>650.70532800000001</v>
      </c>
      <c r="Q1915" s="41">
        <f t="shared" si="130"/>
        <v>3309.9971839999998</v>
      </c>
    </row>
    <row r="1916" spans="1:17" ht="22.5">
      <c r="A1916" s="1" t="s">
        <v>4760</v>
      </c>
      <c r="B1916" s="1">
        <v>31001335</v>
      </c>
      <c r="C1916" s="3" t="s">
        <v>1528</v>
      </c>
      <c r="D1916" s="4" t="s">
        <v>3698</v>
      </c>
      <c r="E1916" s="7"/>
      <c r="F1916" s="8">
        <f>VLOOKUP(D1916,'Parâmetro - Portes e Uco'!$A$8:$C$49,3,0)</f>
        <v>1186.7593919999999</v>
      </c>
      <c r="G1916" s="36">
        <v>6</v>
      </c>
      <c r="H1916" s="8">
        <f>VLOOKUP(G1916,'Parâmetro - Portes e Uco'!$B$14:$E$41,4,0)</f>
        <v>954.3922</v>
      </c>
      <c r="I1916" s="9"/>
      <c r="J1916" s="16">
        <v>0</v>
      </c>
      <c r="K1916" s="16"/>
      <c r="L1916" s="17"/>
      <c r="M1916" s="2"/>
      <c r="N1916" s="8"/>
      <c r="O1916" s="15">
        <v>2</v>
      </c>
      <c r="P1916" s="8">
        <f t="shared" si="131"/>
        <v>593.37969599999997</v>
      </c>
      <c r="Q1916" s="41">
        <f t="shared" si="130"/>
        <v>2734.5312880000001</v>
      </c>
    </row>
    <row r="1917" spans="1:17">
      <c r="A1917" s="1" t="s">
        <v>4760</v>
      </c>
      <c r="B1917" s="1">
        <v>31001343</v>
      </c>
      <c r="C1917" s="3" t="s">
        <v>1513</v>
      </c>
      <c r="D1917" s="4" t="s">
        <v>3704</v>
      </c>
      <c r="E1917" s="7"/>
      <c r="F1917" s="8">
        <f>VLOOKUP(D1917,'Parâmetro - Portes e Uco'!$A$8:$C$49,3,0)</f>
        <v>1301.410656</v>
      </c>
      <c r="G1917" s="36">
        <v>5</v>
      </c>
      <c r="H1917" s="8">
        <f>VLOOKUP(G1917,'Parâmetro - Portes e Uco'!$B$14:$E$41,4,0)</f>
        <v>683.93320000000006</v>
      </c>
      <c r="I1917" s="9"/>
      <c r="J1917" s="16">
        <v>0</v>
      </c>
      <c r="K1917" s="16"/>
      <c r="L1917" s="17"/>
      <c r="M1917" s="2"/>
      <c r="N1917" s="8"/>
      <c r="O1917" s="15">
        <v>2</v>
      </c>
      <c r="P1917" s="8">
        <f t="shared" si="131"/>
        <v>650.70532800000001</v>
      </c>
      <c r="Q1917" s="41">
        <f t="shared" si="130"/>
        <v>2636.049184</v>
      </c>
    </row>
    <row r="1918" spans="1:17" ht="22.5">
      <c r="A1918" s="1" t="s">
        <v>4760</v>
      </c>
      <c r="B1918" s="1">
        <v>31001360</v>
      </c>
      <c r="C1918" s="3" t="s">
        <v>1522</v>
      </c>
      <c r="D1918" s="4" t="s">
        <v>3700</v>
      </c>
      <c r="E1918" s="7"/>
      <c r="F1918" s="8">
        <f>VLOOKUP(D1918,'Parâmetro - Portes e Uco'!$A$8:$C$49,3,0)</f>
        <v>1121.7389820000001</v>
      </c>
      <c r="G1918" s="36">
        <v>6</v>
      </c>
      <c r="H1918" s="8">
        <f>VLOOKUP(G1918,'Parâmetro - Portes e Uco'!$B$14:$E$41,4,0)</f>
        <v>954.3922</v>
      </c>
      <c r="I1918" s="9"/>
      <c r="J1918" s="16">
        <v>0</v>
      </c>
      <c r="K1918" s="16"/>
      <c r="L1918" s="17"/>
      <c r="M1918" s="2"/>
      <c r="N1918" s="8"/>
      <c r="O1918" s="15">
        <v>2</v>
      </c>
      <c r="P1918" s="8">
        <f t="shared" si="131"/>
        <v>560.86949100000004</v>
      </c>
      <c r="Q1918" s="41">
        <f t="shared" si="130"/>
        <v>2637.000673</v>
      </c>
    </row>
    <row r="1919" spans="1:17">
      <c r="A1919" s="3"/>
      <c r="B1919" s="135">
        <v>31002005</v>
      </c>
      <c r="C1919" s="263" t="s">
        <v>3869</v>
      </c>
      <c r="D1919" s="264"/>
      <c r="E1919" s="264"/>
      <c r="F1919" s="264"/>
      <c r="G1919" s="264"/>
      <c r="H1919" s="264"/>
      <c r="I1919" s="264"/>
      <c r="J1919" s="264"/>
      <c r="K1919" s="264"/>
      <c r="L1919" s="264"/>
      <c r="M1919" s="266"/>
      <c r="N1919" s="264"/>
      <c r="O1919" s="264"/>
      <c r="P1919" s="264"/>
      <c r="Q1919" s="265"/>
    </row>
    <row r="1920" spans="1:17">
      <c r="A1920" s="1" t="s">
        <v>4760</v>
      </c>
      <c r="B1920" s="1">
        <v>31002013</v>
      </c>
      <c r="C1920" s="3" t="s">
        <v>1533</v>
      </c>
      <c r="D1920" s="4" t="s">
        <v>3690</v>
      </c>
      <c r="E1920" s="7"/>
      <c r="F1920" s="8">
        <f>VLOOKUP(D1920,'Parâmetro - Portes e Uco'!$A$8:$C$49,3,0)</f>
        <v>788.42236200000002</v>
      </c>
      <c r="G1920" s="36">
        <v>5</v>
      </c>
      <c r="H1920" s="8">
        <f>VLOOKUP(G1920,'Parâmetro - Portes e Uco'!$B$14:$E$41,4,0)</f>
        <v>683.93320000000006</v>
      </c>
      <c r="I1920" s="9"/>
      <c r="J1920" s="16">
        <v>0</v>
      </c>
      <c r="K1920" s="16"/>
      <c r="L1920" s="17"/>
      <c r="M1920" s="2"/>
      <c r="N1920" s="8"/>
      <c r="O1920" s="15">
        <v>2</v>
      </c>
      <c r="P1920" s="8">
        <f>(F1920*30%)+(F1920*20%)</f>
        <v>394.21118100000001</v>
      </c>
      <c r="Q1920" s="41">
        <f t="shared" ref="Q1920:Q1952" si="132">F1920+H1920+K1920+N1920+P1920</f>
        <v>1866.5667430000003</v>
      </c>
    </row>
    <row r="1921" spans="1:17" ht="22.5">
      <c r="A1921" s="1" t="s">
        <v>4760</v>
      </c>
      <c r="B1921" s="1">
        <v>31002021</v>
      </c>
      <c r="C1921" s="3" t="s">
        <v>1535</v>
      </c>
      <c r="D1921" s="4" t="s">
        <v>3690</v>
      </c>
      <c r="E1921" s="7"/>
      <c r="F1921" s="8">
        <f>VLOOKUP(D1921,'Parâmetro - Portes e Uco'!$A$8:$C$49,3,0)</f>
        <v>788.42236200000002</v>
      </c>
      <c r="G1921" s="36">
        <v>4</v>
      </c>
      <c r="H1921" s="8">
        <f>VLOOKUP(G1921,'Parâmetro - Portes e Uco'!$B$14:$E$41,4,0)</f>
        <v>442.14720000000005</v>
      </c>
      <c r="I1921" s="9"/>
      <c r="J1921" s="16">
        <v>0</v>
      </c>
      <c r="K1921" s="16"/>
      <c r="L1921" s="17"/>
      <c r="M1921" s="2"/>
      <c r="N1921" s="8"/>
      <c r="O1921" s="15">
        <v>2</v>
      </c>
      <c r="P1921" s="8">
        <f>(F1921*30%)+(F1921*20%)</f>
        <v>394.21118100000001</v>
      </c>
      <c r="Q1921" s="41">
        <f t="shared" si="132"/>
        <v>1624.7807430000003</v>
      </c>
    </row>
    <row r="1922" spans="1:17">
      <c r="A1922" s="1" t="s">
        <v>4760</v>
      </c>
      <c r="B1922" s="1">
        <v>31002030</v>
      </c>
      <c r="C1922" s="3" t="s">
        <v>1536</v>
      </c>
      <c r="D1922" s="4" t="s">
        <v>3696</v>
      </c>
      <c r="E1922" s="7"/>
      <c r="F1922" s="8">
        <f>VLOOKUP(D1922,'Parâmetro - Portes e Uco'!$A$8:$C$49,3,0)</f>
        <v>1010.6334419999999</v>
      </c>
      <c r="G1922" s="36">
        <v>5</v>
      </c>
      <c r="H1922" s="8">
        <f>VLOOKUP(G1922,'Parâmetro - Portes e Uco'!$B$14:$E$41,4,0)</f>
        <v>683.93320000000006</v>
      </c>
      <c r="I1922" s="9"/>
      <c r="J1922" s="16">
        <v>0</v>
      </c>
      <c r="K1922" s="16"/>
      <c r="L1922" s="17"/>
      <c r="M1922" s="2"/>
      <c r="N1922" s="8"/>
      <c r="O1922" s="15">
        <v>2</v>
      </c>
      <c r="P1922" s="8">
        <f>(F1922*30%)+(F1922*20%)</f>
        <v>505.31672100000003</v>
      </c>
      <c r="Q1922" s="41">
        <f t="shared" si="132"/>
        <v>2199.8833629999999</v>
      </c>
    </row>
    <row r="1923" spans="1:17">
      <c r="A1923" s="1" t="s">
        <v>4760</v>
      </c>
      <c r="B1923" s="1">
        <v>31002048</v>
      </c>
      <c r="C1923" s="3" t="s">
        <v>1537</v>
      </c>
      <c r="D1923" s="4" t="s">
        <v>3691</v>
      </c>
      <c r="E1923" s="7"/>
      <c r="F1923" s="8">
        <f>VLOOKUP(D1923,'Parâmetro - Portes e Uco'!$A$8:$C$49,3,0)</f>
        <v>721.04432400000007</v>
      </c>
      <c r="G1923" s="36">
        <v>6</v>
      </c>
      <c r="H1923" s="8">
        <f>VLOOKUP(G1923,'Parâmetro - Portes e Uco'!$B$14:$E$41,4,0)</f>
        <v>954.3922</v>
      </c>
      <c r="I1923" s="9"/>
      <c r="J1923" s="16">
        <v>0</v>
      </c>
      <c r="K1923" s="16"/>
      <c r="L1923" s="17"/>
      <c r="M1923" s="2"/>
      <c r="N1923" s="8"/>
      <c r="O1923" s="15">
        <v>2</v>
      </c>
      <c r="P1923" s="8">
        <f>(F1923*30%)+(F1923*20%)</f>
        <v>360.52216200000004</v>
      </c>
      <c r="Q1923" s="41">
        <f t="shared" si="132"/>
        <v>2035.9586860000002</v>
      </c>
    </row>
    <row r="1924" spans="1:17">
      <c r="A1924" s="1" t="s">
        <v>4760</v>
      </c>
      <c r="B1924" s="1">
        <v>31002056</v>
      </c>
      <c r="C1924" s="3" t="s">
        <v>1554</v>
      </c>
      <c r="D1924" s="4" t="s">
        <v>3689</v>
      </c>
      <c r="E1924" s="7"/>
      <c r="F1924" s="8">
        <f>VLOOKUP(D1924,'Parâmetro - Portes e Uco'!$A$8:$C$49,3,0)</f>
        <v>332.147088</v>
      </c>
      <c r="G1924" s="36">
        <v>3</v>
      </c>
      <c r="H1924" s="8">
        <f>VLOOKUP(G1924,'Parâmetro - Portes e Uco'!$B$14:$E$41,4,0)</f>
        <v>299.05779999999999</v>
      </c>
      <c r="I1924" s="9"/>
      <c r="J1924" s="16">
        <v>0</v>
      </c>
      <c r="K1924" s="16"/>
      <c r="L1924" s="17"/>
      <c r="M1924" s="2"/>
      <c r="N1924" s="8"/>
      <c r="O1924" s="15">
        <v>1</v>
      </c>
      <c r="P1924" s="8">
        <f>F1924*30%</f>
        <v>99.64412639999999</v>
      </c>
      <c r="Q1924" s="41">
        <f t="shared" si="132"/>
        <v>730.84901439999999</v>
      </c>
    </row>
    <row r="1925" spans="1:17">
      <c r="A1925" s="1" t="s">
        <v>4760</v>
      </c>
      <c r="B1925" s="1">
        <v>31002064</v>
      </c>
      <c r="C1925" s="3" t="s">
        <v>1538</v>
      </c>
      <c r="D1925" s="4" t="s">
        <v>3696</v>
      </c>
      <c r="E1925" s="7"/>
      <c r="F1925" s="8">
        <f>VLOOKUP(D1925,'Parâmetro - Portes e Uco'!$A$8:$C$49,3,0)</f>
        <v>1010.6334419999999</v>
      </c>
      <c r="G1925" s="36">
        <v>5</v>
      </c>
      <c r="H1925" s="8">
        <f>VLOOKUP(G1925,'Parâmetro - Portes e Uco'!$B$14:$E$41,4,0)</f>
        <v>683.93320000000006</v>
      </c>
      <c r="I1925" s="9"/>
      <c r="J1925" s="16">
        <v>0</v>
      </c>
      <c r="K1925" s="16"/>
      <c r="L1925" s="17"/>
      <c r="M1925" s="2"/>
      <c r="N1925" s="8"/>
      <c r="O1925" s="15">
        <v>2</v>
      </c>
      <c r="P1925" s="8">
        <f t="shared" ref="P1925:P1932" si="133">(F1925*30%)+(F1925*20%)</f>
        <v>505.31672100000003</v>
      </c>
      <c r="Q1925" s="41">
        <f t="shared" si="132"/>
        <v>2199.8833629999999</v>
      </c>
    </row>
    <row r="1926" spans="1:17">
      <c r="A1926" s="1" t="s">
        <v>4760</v>
      </c>
      <c r="B1926" s="1">
        <v>31002072</v>
      </c>
      <c r="C1926" s="3" t="s">
        <v>1540</v>
      </c>
      <c r="D1926" s="4" t="s">
        <v>3691</v>
      </c>
      <c r="E1926" s="7"/>
      <c r="F1926" s="8">
        <f>VLOOKUP(D1926,'Parâmetro - Portes e Uco'!$A$8:$C$49,3,0)</f>
        <v>721.04432400000007</v>
      </c>
      <c r="G1926" s="36">
        <v>5</v>
      </c>
      <c r="H1926" s="8">
        <f>VLOOKUP(G1926,'Parâmetro - Portes e Uco'!$B$14:$E$41,4,0)</f>
        <v>683.93320000000006</v>
      </c>
      <c r="I1926" s="9"/>
      <c r="J1926" s="16">
        <v>0</v>
      </c>
      <c r="K1926" s="16"/>
      <c r="L1926" s="17"/>
      <c r="M1926" s="2"/>
      <c r="N1926" s="8"/>
      <c r="O1926" s="15">
        <v>2</v>
      </c>
      <c r="P1926" s="8">
        <f t="shared" si="133"/>
        <v>360.52216200000004</v>
      </c>
      <c r="Q1926" s="41">
        <f t="shared" si="132"/>
        <v>1765.4996860000001</v>
      </c>
    </row>
    <row r="1927" spans="1:17">
      <c r="A1927" s="1" t="s">
        <v>4760</v>
      </c>
      <c r="B1927" s="1">
        <v>31002080</v>
      </c>
      <c r="C1927" s="3" t="s">
        <v>1542</v>
      </c>
      <c r="D1927" s="4" t="s">
        <v>3691</v>
      </c>
      <c r="E1927" s="7"/>
      <c r="F1927" s="8">
        <f>VLOOKUP(D1927,'Parâmetro - Portes e Uco'!$A$8:$C$49,3,0)</f>
        <v>721.04432400000007</v>
      </c>
      <c r="G1927" s="36">
        <v>4</v>
      </c>
      <c r="H1927" s="8">
        <f>VLOOKUP(G1927,'Parâmetro - Portes e Uco'!$B$14:$E$41,4,0)</f>
        <v>442.14720000000005</v>
      </c>
      <c r="I1927" s="9"/>
      <c r="J1927" s="16">
        <v>0</v>
      </c>
      <c r="K1927" s="16"/>
      <c r="L1927" s="17"/>
      <c r="M1927" s="2"/>
      <c r="N1927" s="8"/>
      <c r="O1927" s="15">
        <v>2</v>
      </c>
      <c r="P1927" s="8">
        <f t="shared" si="133"/>
        <v>360.52216200000004</v>
      </c>
      <c r="Q1927" s="41">
        <f t="shared" si="132"/>
        <v>1523.7136860000001</v>
      </c>
    </row>
    <row r="1928" spans="1:17" ht="22.5">
      <c r="A1928" s="1" t="s">
        <v>4760</v>
      </c>
      <c r="B1928" s="1">
        <v>31002099</v>
      </c>
      <c r="C1928" s="3" t="s">
        <v>1544</v>
      </c>
      <c r="D1928" s="4" t="s">
        <v>3698</v>
      </c>
      <c r="E1928" s="7"/>
      <c r="F1928" s="8">
        <f>VLOOKUP(D1928,'Parâmetro - Portes e Uco'!$A$8:$C$49,3,0)</f>
        <v>1186.7593919999999</v>
      </c>
      <c r="G1928" s="36">
        <v>6</v>
      </c>
      <c r="H1928" s="8">
        <f>VLOOKUP(G1928,'Parâmetro - Portes e Uco'!$B$14:$E$41,4,0)</f>
        <v>954.3922</v>
      </c>
      <c r="I1928" s="9"/>
      <c r="J1928" s="16">
        <v>0</v>
      </c>
      <c r="K1928" s="16"/>
      <c r="L1928" s="17"/>
      <c r="M1928" s="2"/>
      <c r="N1928" s="8"/>
      <c r="O1928" s="15">
        <v>2</v>
      </c>
      <c r="P1928" s="8">
        <f t="shared" si="133"/>
        <v>593.37969599999997</v>
      </c>
      <c r="Q1928" s="41">
        <f t="shared" si="132"/>
        <v>2734.5312880000001</v>
      </c>
    </row>
    <row r="1929" spans="1:17" ht="22.5">
      <c r="A1929" s="1" t="s">
        <v>4760</v>
      </c>
      <c r="B1929" s="1">
        <v>31002102</v>
      </c>
      <c r="C1929" s="3" t="s">
        <v>1545</v>
      </c>
      <c r="D1929" s="4" t="s">
        <v>3696</v>
      </c>
      <c r="E1929" s="7"/>
      <c r="F1929" s="8">
        <f>VLOOKUP(D1929,'Parâmetro - Portes e Uco'!$A$8:$C$49,3,0)</f>
        <v>1010.6334419999999</v>
      </c>
      <c r="G1929" s="36">
        <v>6</v>
      </c>
      <c r="H1929" s="8">
        <f>VLOOKUP(G1929,'Parâmetro - Portes e Uco'!$B$14:$E$41,4,0)</f>
        <v>954.3922</v>
      </c>
      <c r="I1929" s="9"/>
      <c r="J1929" s="16">
        <v>0</v>
      </c>
      <c r="K1929" s="16"/>
      <c r="L1929" s="17"/>
      <c r="M1929" s="2"/>
      <c r="N1929" s="8"/>
      <c r="O1929" s="15">
        <v>2</v>
      </c>
      <c r="P1929" s="8">
        <f t="shared" si="133"/>
        <v>505.31672100000003</v>
      </c>
      <c r="Q1929" s="41">
        <f t="shared" si="132"/>
        <v>2470.3423630000002</v>
      </c>
    </row>
    <row r="1930" spans="1:17">
      <c r="A1930" s="1" t="s">
        <v>4760</v>
      </c>
      <c r="B1930" s="1">
        <v>31002110</v>
      </c>
      <c r="C1930" s="3" t="s">
        <v>1546</v>
      </c>
      <c r="D1930" s="4" t="s">
        <v>3698</v>
      </c>
      <c r="E1930" s="7"/>
      <c r="F1930" s="8">
        <f>VLOOKUP(D1930,'Parâmetro - Portes e Uco'!$A$8:$C$49,3,0)</f>
        <v>1186.7593919999999</v>
      </c>
      <c r="G1930" s="36">
        <v>6</v>
      </c>
      <c r="H1930" s="8">
        <f>VLOOKUP(G1930,'Parâmetro - Portes e Uco'!$B$14:$E$41,4,0)</f>
        <v>954.3922</v>
      </c>
      <c r="I1930" s="9"/>
      <c r="J1930" s="16">
        <v>0</v>
      </c>
      <c r="K1930" s="16"/>
      <c r="L1930" s="17"/>
      <c r="M1930" s="2"/>
      <c r="N1930" s="8"/>
      <c r="O1930" s="15">
        <v>2</v>
      </c>
      <c r="P1930" s="8">
        <f t="shared" si="133"/>
        <v>593.37969599999997</v>
      </c>
      <c r="Q1930" s="41">
        <f t="shared" si="132"/>
        <v>2734.5312880000001</v>
      </c>
    </row>
    <row r="1931" spans="1:17">
      <c r="A1931" s="1" t="s">
        <v>4760</v>
      </c>
      <c r="B1931" s="1">
        <v>31002129</v>
      </c>
      <c r="C1931" s="3" t="s">
        <v>1548</v>
      </c>
      <c r="D1931" s="4" t="s">
        <v>3696</v>
      </c>
      <c r="E1931" s="7"/>
      <c r="F1931" s="8">
        <f>VLOOKUP(D1931,'Parâmetro - Portes e Uco'!$A$8:$C$49,3,0)</f>
        <v>1010.6334419999999</v>
      </c>
      <c r="G1931" s="36">
        <v>6</v>
      </c>
      <c r="H1931" s="8">
        <f>VLOOKUP(G1931,'Parâmetro - Portes e Uco'!$B$14:$E$41,4,0)</f>
        <v>954.3922</v>
      </c>
      <c r="I1931" s="9"/>
      <c r="J1931" s="16">
        <v>0</v>
      </c>
      <c r="K1931" s="16"/>
      <c r="L1931" s="17"/>
      <c r="M1931" s="2"/>
      <c r="N1931" s="8"/>
      <c r="O1931" s="15">
        <v>2</v>
      </c>
      <c r="P1931" s="8">
        <f t="shared" si="133"/>
        <v>505.31672100000003</v>
      </c>
      <c r="Q1931" s="41">
        <f t="shared" si="132"/>
        <v>2470.3423630000002</v>
      </c>
    </row>
    <row r="1932" spans="1:17">
      <c r="A1932" s="1" t="s">
        <v>4760</v>
      </c>
      <c r="B1932" s="1">
        <v>31002137</v>
      </c>
      <c r="C1932" s="3" t="s">
        <v>1550</v>
      </c>
      <c r="D1932" s="4" t="s">
        <v>3685</v>
      </c>
      <c r="E1932" s="7"/>
      <c r="F1932" s="8">
        <f>VLOOKUP(D1932,'Parâmetro - Portes e Uco'!$A$8:$C$49,3,0)</f>
        <v>564.99534000000006</v>
      </c>
      <c r="G1932" s="36">
        <v>3</v>
      </c>
      <c r="H1932" s="8">
        <f>VLOOKUP(G1932,'Parâmetro - Portes e Uco'!$B$14:$E$41,4,0)</f>
        <v>299.05779999999999</v>
      </c>
      <c r="I1932" s="9"/>
      <c r="J1932" s="16">
        <v>0</v>
      </c>
      <c r="K1932" s="16"/>
      <c r="L1932" s="17"/>
      <c r="M1932" s="2"/>
      <c r="N1932" s="8"/>
      <c r="O1932" s="15">
        <v>2</v>
      </c>
      <c r="P1932" s="8">
        <f t="shared" si="133"/>
        <v>282.49767000000003</v>
      </c>
      <c r="Q1932" s="41">
        <f t="shared" si="132"/>
        <v>1146.55081</v>
      </c>
    </row>
    <row r="1933" spans="1:17">
      <c r="A1933" s="1" t="s">
        <v>4760</v>
      </c>
      <c r="B1933" s="1">
        <v>31002145</v>
      </c>
      <c r="C1933" s="3" t="s">
        <v>1553</v>
      </c>
      <c r="D1933" s="4" t="s">
        <v>3689</v>
      </c>
      <c r="E1933" s="7"/>
      <c r="F1933" s="8">
        <f>VLOOKUP(D1933,'Parâmetro - Portes e Uco'!$A$8:$C$49,3,0)</f>
        <v>332.147088</v>
      </c>
      <c r="G1933" s="36">
        <v>3</v>
      </c>
      <c r="H1933" s="8">
        <f>VLOOKUP(G1933,'Parâmetro - Portes e Uco'!$B$14:$E$41,4,0)</f>
        <v>299.05779999999999</v>
      </c>
      <c r="I1933" s="9"/>
      <c r="J1933" s="16">
        <v>0</v>
      </c>
      <c r="K1933" s="16"/>
      <c r="L1933" s="17"/>
      <c r="M1933" s="2"/>
      <c r="N1933" s="8"/>
      <c r="O1933" s="15">
        <v>1</v>
      </c>
      <c r="P1933" s="8">
        <f>F1933*30%</f>
        <v>99.64412639999999</v>
      </c>
      <c r="Q1933" s="41">
        <f t="shared" si="132"/>
        <v>730.84901439999999</v>
      </c>
    </row>
    <row r="1934" spans="1:17">
      <c r="A1934" s="1" t="s">
        <v>4760</v>
      </c>
      <c r="B1934" s="1">
        <v>31002153</v>
      </c>
      <c r="C1934" s="3" t="s">
        <v>1555</v>
      </c>
      <c r="D1934" s="4" t="s">
        <v>3700</v>
      </c>
      <c r="E1934" s="7"/>
      <c r="F1934" s="8">
        <f>VLOOKUP(D1934,'Parâmetro - Portes e Uco'!$A$8:$C$49,3,0)</f>
        <v>1121.7389820000001</v>
      </c>
      <c r="G1934" s="36">
        <v>5</v>
      </c>
      <c r="H1934" s="8">
        <f>VLOOKUP(G1934,'Parâmetro - Portes e Uco'!$B$14:$E$41,4,0)</f>
        <v>683.93320000000006</v>
      </c>
      <c r="I1934" s="9"/>
      <c r="J1934" s="16">
        <v>0</v>
      </c>
      <c r="K1934" s="16"/>
      <c r="L1934" s="17"/>
      <c r="M1934" s="2"/>
      <c r="N1934" s="8"/>
      <c r="O1934" s="15">
        <v>2</v>
      </c>
      <c r="P1934" s="8">
        <f>(F1934*30%)+(F1934*20%)</f>
        <v>560.86949100000004</v>
      </c>
      <c r="Q1934" s="41">
        <f t="shared" si="132"/>
        <v>2366.5416730000002</v>
      </c>
    </row>
    <row r="1935" spans="1:17">
      <c r="A1935" s="1" t="s">
        <v>4760</v>
      </c>
      <c r="B1935" s="1">
        <v>31002161</v>
      </c>
      <c r="C1935" s="3" t="s">
        <v>1557</v>
      </c>
      <c r="D1935" s="4" t="s">
        <v>3695</v>
      </c>
      <c r="E1935" s="7"/>
      <c r="F1935" s="8">
        <f>VLOOKUP(D1935,'Parâmetro - Portes e Uco'!$A$8:$C$49,3,0)</f>
        <v>609.92950200000007</v>
      </c>
      <c r="G1935" s="36">
        <v>4</v>
      </c>
      <c r="H1935" s="8">
        <f>VLOOKUP(G1935,'Parâmetro - Portes e Uco'!$B$14:$E$41,4,0)</f>
        <v>442.14720000000005</v>
      </c>
      <c r="I1935" s="9"/>
      <c r="J1935" s="16">
        <v>0</v>
      </c>
      <c r="K1935" s="16"/>
      <c r="L1935" s="17"/>
      <c r="M1935" s="2"/>
      <c r="N1935" s="8"/>
      <c r="O1935" s="15">
        <v>2</v>
      </c>
      <c r="P1935" s="8">
        <f>(F1935*30%)+(F1935*20%)</f>
        <v>304.96475100000004</v>
      </c>
      <c r="Q1935" s="41">
        <f t="shared" si="132"/>
        <v>1357.041453</v>
      </c>
    </row>
    <row r="1936" spans="1:17">
      <c r="A1936" s="1" t="s">
        <v>4760</v>
      </c>
      <c r="B1936" s="1">
        <v>31002170</v>
      </c>
      <c r="C1936" s="3" t="s">
        <v>1556</v>
      </c>
      <c r="D1936" s="4" t="s">
        <v>3689</v>
      </c>
      <c r="E1936" s="7"/>
      <c r="F1936" s="8">
        <f>VLOOKUP(D1936,'Parâmetro - Portes e Uco'!$A$8:$C$49,3,0)</f>
        <v>332.147088</v>
      </c>
      <c r="G1936" s="36">
        <v>3</v>
      </c>
      <c r="H1936" s="8">
        <f>VLOOKUP(G1936,'Parâmetro - Portes e Uco'!$B$14:$E$41,4,0)</f>
        <v>299.05779999999999</v>
      </c>
      <c r="I1936" s="9"/>
      <c r="J1936" s="16">
        <v>0</v>
      </c>
      <c r="K1936" s="16"/>
      <c r="L1936" s="17"/>
      <c r="M1936" s="2"/>
      <c r="N1936" s="8"/>
      <c r="O1936" s="15">
        <v>1</v>
      </c>
      <c r="P1936" s="8">
        <f>F1936*30%</f>
        <v>99.64412639999999</v>
      </c>
      <c r="Q1936" s="41">
        <f t="shared" si="132"/>
        <v>730.84901439999999</v>
      </c>
    </row>
    <row r="1937" spans="1:17">
      <c r="A1937" s="1" t="s">
        <v>4760</v>
      </c>
      <c r="B1937" s="1">
        <v>31002188</v>
      </c>
      <c r="C1937" s="3" t="s">
        <v>1558</v>
      </c>
      <c r="D1937" s="4" t="s">
        <v>3686</v>
      </c>
      <c r="E1937" s="7"/>
      <c r="F1937" s="8">
        <f>VLOOKUP(D1937,'Parâmetro - Portes e Uco'!$A$8:$C$49,3,0)</f>
        <v>639.47410800000011</v>
      </c>
      <c r="G1937" s="36">
        <v>4</v>
      </c>
      <c r="H1937" s="8">
        <f>VLOOKUP(G1937,'Parâmetro - Portes e Uco'!$B$14:$E$41,4,0)</f>
        <v>442.14720000000005</v>
      </c>
      <c r="I1937" s="9"/>
      <c r="J1937" s="16">
        <v>0</v>
      </c>
      <c r="K1937" s="16"/>
      <c r="L1937" s="17"/>
      <c r="M1937" s="2"/>
      <c r="N1937" s="8"/>
      <c r="O1937" s="15">
        <v>1</v>
      </c>
      <c r="P1937" s="8">
        <f>F1937*30%</f>
        <v>191.84223240000003</v>
      </c>
      <c r="Q1937" s="41">
        <f t="shared" si="132"/>
        <v>1273.4635404000003</v>
      </c>
    </row>
    <row r="1938" spans="1:17">
      <c r="A1938" s="1" t="s">
        <v>4760</v>
      </c>
      <c r="B1938" s="1">
        <v>31002196</v>
      </c>
      <c r="C1938" s="3" t="s">
        <v>1559</v>
      </c>
      <c r="D1938" s="4" t="s">
        <v>3685</v>
      </c>
      <c r="E1938" s="7"/>
      <c r="F1938" s="8">
        <f>VLOOKUP(D1938,'Parâmetro - Portes e Uco'!$A$8:$C$49,3,0)</f>
        <v>564.99534000000006</v>
      </c>
      <c r="G1938" s="36">
        <v>3</v>
      </c>
      <c r="H1938" s="8">
        <f>VLOOKUP(G1938,'Parâmetro - Portes e Uco'!$B$14:$E$41,4,0)</f>
        <v>299.05779999999999</v>
      </c>
      <c r="I1938" s="9"/>
      <c r="J1938" s="16">
        <v>0</v>
      </c>
      <c r="K1938" s="16"/>
      <c r="L1938" s="17"/>
      <c r="M1938" s="2"/>
      <c r="N1938" s="8"/>
      <c r="O1938" s="15">
        <v>1</v>
      </c>
      <c r="P1938" s="8">
        <f>F1938*30%</f>
        <v>169.49860200000001</v>
      </c>
      <c r="Q1938" s="41">
        <f t="shared" si="132"/>
        <v>1033.5517420000001</v>
      </c>
    </row>
    <row r="1939" spans="1:17" ht="22.5">
      <c r="A1939" s="1" t="s">
        <v>4760</v>
      </c>
      <c r="B1939" s="1">
        <v>31002218</v>
      </c>
      <c r="C1939" s="3" t="s">
        <v>1551</v>
      </c>
      <c r="D1939" s="4" t="s">
        <v>3700</v>
      </c>
      <c r="E1939" s="7"/>
      <c r="F1939" s="8">
        <f>VLOOKUP(D1939,'Parâmetro - Portes e Uco'!$A$8:$C$49,3,0)</f>
        <v>1121.7389820000001</v>
      </c>
      <c r="G1939" s="36">
        <v>7</v>
      </c>
      <c r="H1939" s="8">
        <f>VLOOKUP(G1939,'Parâmetro - Portes e Uco'!$B$14:$E$41,4,0)</f>
        <v>1357.8812</v>
      </c>
      <c r="I1939" s="9"/>
      <c r="J1939" s="16">
        <v>0</v>
      </c>
      <c r="K1939" s="16"/>
      <c r="L1939" s="17"/>
      <c r="M1939" s="2"/>
      <c r="N1939" s="8"/>
      <c r="O1939" s="15">
        <v>2</v>
      </c>
      <c r="P1939" s="8">
        <f t="shared" ref="P1939:P1952" si="134">(F1939*30%)+(F1939*20%)</f>
        <v>560.86949100000004</v>
      </c>
      <c r="Q1939" s="41">
        <f t="shared" si="132"/>
        <v>3040.489673</v>
      </c>
    </row>
    <row r="1940" spans="1:17">
      <c r="A1940" s="1" t="s">
        <v>4760</v>
      </c>
      <c r="B1940" s="1">
        <v>31002242</v>
      </c>
      <c r="C1940" s="3" t="s">
        <v>1560</v>
      </c>
      <c r="D1940" s="4" t="s">
        <v>3688</v>
      </c>
      <c r="E1940" s="7"/>
      <c r="F1940" s="8">
        <f>VLOOKUP(D1940,'Parâmetro - Portes e Uco'!$A$8:$C$49,3,0)</f>
        <v>868.77663600000005</v>
      </c>
      <c r="G1940" s="36">
        <v>5</v>
      </c>
      <c r="H1940" s="8">
        <f>VLOOKUP(G1940,'Parâmetro - Portes e Uco'!$B$14:$E$41,4,0)</f>
        <v>683.93320000000006</v>
      </c>
      <c r="I1940" s="9"/>
      <c r="J1940" s="16">
        <v>0</v>
      </c>
      <c r="K1940" s="16"/>
      <c r="L1940" s="17"/>
      <c r="M1940" s="2"/>
      <c r="N1940" s="8"/>
      <c r="O1940" s="15">
        <v>2</v>
      </c>
      <c r="P1940" s="8">
        <f t="shared" si="134"/>
        <v>434.38831800000003</v>
      </c>
      <c r="Q1940" s="41">
        <f t="shared" si="132"/>
        <v>1987.098154</v>
      </c>
    </row>
    <row r="1941" spans="1:17">
      <c r="A1941" s="1" t="s">
        <v>4760</v>
      </c>
      <c r="B1941" s="1">
        <v>31002250</v>
      </c>
      <c r="C1941" s="3" t="s">
        <v>1561</v>
      </c>
      <c r="D1941" s="4" t="s">
        <v>3686</v>
      </c>
      <c r="E1941" s="7"/>
      <c r="F1941" s="8">
        <f>VLOOKUP(D1941,'Parâmetro - Portes e Uco'!$A$8:$C$49,3,0)</f>
        <v>639.47410800000011</v>
      </c>
      <c r="G1941" s="36">
        <v>3</v>
      </c>
      <c r="H1941" s="8">
        <f>VLOOKUP(G1941,'Parâmetro - Portes e Uco'!$B$14:$E$41,4,0)</f>
        <v>299.05779999999999</v>
      </c>
      <c r="I1941" s="9"/>
      <c r="J1941" s="16">
        <v>0</v>
      </c>
      <c r="K1941" s="16"/>
      <c r="L1941" s="17"/>
      <c r="M1941" s="2"/>
      <c r="N1941" s="8"/>
      <c r="O1941" s="15">
        <v>2</v>
      </c>
      <c r="P1941" s="8">
        <f t="shared" si="134"/>
        <v>319.73705400000006</v>
      </c>
      <c r="Q1941" s="41">
        <f t="shared" si="132"/>
        <v>1258.2689620000001</v>
      </c>
    </row>
    <row r="1942" spans="1:17" ht="22.5">
      <c r="A1942" s="1" t="s">
        <v>4760</v>
      </c>
      <c r="B1942" s="1">
        <v>31002269</v>
      </c>
      <c r="C1942" s="3" t="s">
        <v>1562</v>
      </c>
      <c r="D1942" s="4" t="s">
        <v>3686</v>
      </c>
      <c r="E1942" s="7"/>
      <c r="F1942" s="8">
        <f>VLOOKUP(D1942,'Parâmetro - Portes e Uco'!$A$8:$C$49,3,0)</f>
        <v>639.47410800000011</v>
      </c>
      <c r="G1942" s="36">
        <v>5</v>
      </c>
      <c r="H1942" s="8">
        <f>VLOOKUP(G1942,'Parâmetro - Portes e Uco'!$B$14:$E$41,4,0)</f>
        <v>683.93320000000006</v>
      </c>
      <c r="I1942" s="9"/>
      <c r="J1942" s="16">
        <v>0</v>
      </c>
      <c r="K1942" s="16"/>
      <c r="L1942" s="17"/>
      <c r="M1942" s="2"/>
      <c r="N1942" s="8"/>
      <c r="O1942" s="15">
        <v>2</v>
      </c>
      <c r="P1942" s="8">
        <f t="shared" si="134"/>
        <v>319.73705400000006</v>
      </c>
      <c r="Q1942" s="41">
        <f t="shared" si="132"/>
        <v>1643.1443620000005</v>
      </c>
    </row>
    <row r="1943" spans="1:17" ht="22.5">
      <c r="A1943" s="1" t="s">
        <v>4760</v>
      </c>
      <c r="B1943" s="1">
        <v>31002277</v>
      </c>
      <c r="C1943" s="3" t="s">
        <v>1563</v>
      </c>
      <c r="D1943" s="4" t="s">
        <v>3686</v>
      </c>
      <c r="E1943" s="7"/>
      <c r="F1943" s="8">
        <f>VLOOKUP(D1943,'Parâmetro - Portes e Uco'!$A$8:$C$49,3,0)</f>
        <v>639.47410800000011</v>
      </c>
      <c r="G1943" s="36">
        <v>4</v>
      </c>
      <c r="H1943" s="8">
        <f>VLOOKUP(G1943,'Parâmetro - Portes e Uco'!$B$14:$E$41,4,0)</f>
        <v>442.14720000000005</v>
      </c>
      <c r="I1943" s="9"/>
      <c r="J1943" s="16">
        <v>0</v>
      </c>
      <c r="K1943" s="16"/>
      <c r="L1943" s="17"/>
      <c r="M1943" s="2"/>
      <c r="N1943" s="8"/>
      <c r="O1943" s="15">
        <v>2</v>
      </c>
      <c r="P1943" s="8">
        <f t="shared" si="134"/>
        <v>319.73705400000006</v>
      </c>
      <c r="Q1943" s="41">
        <f t="shared" si="132"/>
        <v>1401.3583620000004</v>
      </c>
    </row>
    <row r="1944" spans="1:17">
      <c r="A1944" s="1" t="s">
        <v>4760</v>
      </c>
      <c r="B1944" s="1">
        <v>31002285</v>
      </c>
      <c r="C1944" s="3" t="s">
        <v>1534</v>
      </c>
      <c r="D1944" s="4" t="s">
        <v>3700</v>
      </c>
      <c r="E1944" s="7"/>
      <c r="F1944" s="8">
        <f>VLOOKUP(D1944,'Parâmetro - Portes e Uco'!$A$8:$C$49,3,0)</f>
        <v>1121.7389820000001</v>
      </c>
      <c r="G1944" s="36">
        <v>6</v>
      </c>
      <c r="H1944" s="8">
        <f>VLOOKUP(G1944,'Parâmetro - Portes e Uco'!$B$14:$E$41,4,0)</f>
        <v>954.3922</v>
      </c>
      <c r="I1944" s="9"/>
      <c r="J1944" s="16">
        <v>0</v>
      </c>
      <c r="K1944" s="16"/>
      <c r="L1944" s="17"/>
      <c r="M1944" s="2"/>
      <c r="N1944" s="8"/>
      <c r="O1944" s="15">
        <v>2</v>
      </c>
      <c r="P1944" s="8">
        <f t="shared" si="134"/>
        <v>560.86949100000004</v>
      </c>
      <c r="Q1944" s="41">
        <f t="shared" si="132"/>
        <v>2637.000673</v>
      </c>
    </row>
    <row r="1945" spans="1:17" ht="22.5">
      <c r="A1945" s="1" t="s">
        <v>4760</v>
      </c>
      <c r="B1945" s="1">
        <v>31002307</v>
      </c>
      <c r="C1945" s="3" t="s">
        <v>1539</v>
      </c>
      <c r="D1945" s="4" t="s">
        <v>3701</v>
      </c>
      <c r="E1945" s="7"/>
      <c r="F1945" s="8">
        <f>VLOOKUP(D1945,'Parâmetro - Portes e Uco'!$A$8:$C$49,3,0)</f>
        <v>1591.0090559999999</v>
      </c>
      <c r="G1945" s="36">
        <v>6</v>
      </c>
      <c r="H1945" s="8">
        <f>VLOOKUP(G1945,'Parâmetro - Portes e Uco'!$B$14:$E$41,4,0)</f>
        <v>954.3922</v>
      </c>
      <c r="I1945" s="9"/>
      <c r="J1945" s="16">
        <v>0</v>
      </c>
      <c r="K1945" s="16"/>
      <c r="L1945" s="17"/>
      <c r="M1945" s="2"/>
      <c r="N1945" s="8"/>
      <c r="O1945" s="15">
        <v>2</v>
      </c>
      <c r="P1945" s="8">
        <f t="shared" si="134"/>
        <v>795.50452799999994</v>
      </c>
      <c r="Q1945" s="41">
        <f t="shared" si="132"/>
        <v>3340.905784</v>
      </c>
    </row>
    <row r="1946" spans="1:17" ht="22.5">
      <c r="A1946" s="1" t="s">
        <v>4760</v>
      </c>
      <c r="B1946" s="1">
        <v>31002315</v>
      </c>
      <c r="C1946" s="3" t="s">
        <v>1541</v>
      </c>
      <c r="D1946" s="4" t="s">
        <v>3696</v>
      </c>
      <c r="E1946" s="7"/>
      <c r="F1946" s="8">
        <f>VLOOKUP(D1946,'Parâmetro - Portes e Uco'!$A$8:$C$49,3,0)</f>
        <v>1010.6334419999999</v>
      </c>
      <c r="G1946" s="36">
        <v>6</v>
      </c>
      <c r="H1946" s="8">
        <f>VLOOKUP(G1946,'Parâmetro - Portes e Uco'!$B$14:$E$41,4,0)</f>
        <v>954.3922</v>
      </c>
      <c r="I1946" s="9"/>
      <c r="J1946" s="16">
        <v>0</v>
      </c>
      <c r="K1946" s="16"/>
      <c r="L1946" s="17"/>
      <c r="M1946" s="2"/>
      <c r="N1946" s="8"/>
      <c r="O1946" s="15">
        <v>2</v>
      </c>
      <c r="P1946" s="8">
        <f t="shared" si="134"/>
        <v>505.31672100000003</v>
      </c>
      <c r="Q1946" s="41">
        <f t="shared" si="132"/>
        <v>2470.3423630000002</v>
      </c>
    </row>
    <row r="1947" spans="1:17" ht="22.5">
      <c r="A1947" s="1" t="s">
        <v>4760</v>
      </c>
      <c r="B1947" s="1">
        <v>31002323</v>
      </c>
      <c r="C1947" s="3" t="s">
        <v>1543</v>
      </c>
      <c r="D1947" s="4" t="s">
        <v>3696</v>
      </c>
      <c r="E1947" s="7"/>
      <c r="F1947" s="8">
        <f>VLOOKUP(D1947,'Parâmetro - Portes e Uco'!$A$8:$C$49,3,0)</f>
        <v>1010.6334419999999</v>
      </c>
      <c r="G1947" s="36">
        <v>5</v>
      </c>
      <c r="H1947" s="8">
        <f>VLOOKUP(G1947,'Parâmetro - Portes e Uco'!$B$14:$E$41,4,0)</f>
        <v>683.93320000000006</v>
      </c>
      <c r="I1947" s="9"/>
      <c r="J1947" s="16">
        <v>0</v>
      </c>
      <c r="K1947" s="16"/>
      <c r="L1947" s="17"/>
      <c r="M1947" s="2"/>
      <c r="N1947" s="8"/>
      <c r="O1947" s="15">
        <v>2</v>
      </c>
      <c r="P1947" s="8">
        <f t="shared" si="134"/>
        <v>505.31672100000003</v>
      </c>
      <c r="Q1947" s="41">
        <f t="shared" si="132"/>
        <v>2199.8833629999999</v>
      </c>
    </row>
    <row r="1948" spans="1:17" ht="22.5">
      <c r="A1948" s="1" t="s">
        <v>4760</v>
      </c>
      <c r="B1948" s="1">
        <v>31002331</v>
      </c>
      <c r="C1948" s="3" t="s">
        <v>1547</v>
      </c>
      <c r="D1948" s="4" t="s">
        <v>3701</v>
      </c>
      <c r="E1948" s="7"/>
      <c r="F1948" s="8">
        <f>VLOOKUP(D1948,'Parâmetro - Portes e Uco'!$A$8:$C$49,3,0)</f>
        <v>1591.0090559999999</v>
      </c>
      <c r="G1948" s="36">
        <v>7</v>
      </c>
      <c r="H1948" s="8">
        <f>VLOOKUP(G1948,'Parâmetro - Portes e Uco'!$B$14:$E$41,4,0)</f>
        <v>1357.8812</v>
      </c>
      <c r="I1948" s="9"/>
      <c r="J1948" s="16">
        <v>0</v>
      </c>
      <c r="K1948" s="16"/>
      <c r="L1948" s="17"/>
      <c r="M1948" s="2"/>
      <c r="N1948" s="8"/>
      <c r="O1948" s="15">
        <v>2</v>
      </c>
      <c r="P1948" s="8">
        <f t="shared" si="134"/>
        <v>795.50452799999994</v>
      </c>
      <c r="Q1948" s="41">
        <f t="shared" si="132"/>
        <v>3744.3947839999996</v>
      </c>
    </row>
    <row r="1949" spans="1:17" ht="22.5">
      <c r="A1949" s="1" t="s">
        <v>4760</v>
      </c>
      <c r="B1949" s="1">
        <v>31002340</v>
      </c>
      <c r="C1949" s="3" t="s">
        <v>1549</v>
      </c>
      <c r="D1949" s="4" t="s">
        <v>3707</v>
      </c>
      <c r="E1949" s="7"/>
      <c r="F1949" s="8">
        <f>VLOOKUP(D1949,'Parâmetro - Portes e Uco'!$A$8:$C$49,3,0)</f>
        <v>1479.8942339999999</v>
      </c>
      <c r="G1949" s="36">
        <v>7</v>
      </c>
      <c r="H1949" s="8">
        <f>VLOOKUP(G1949,'Parâmetro - Portes e Uco'!$B$14:$E$41,4,0)</f>
        <v>1357.8812</v>
      </c>
      <c r="I1949" s="9"/>
      <c r="J1949" s="16">
        <v>0</v>
      </c>
      <c r="K1949" s="16"/>
      <c r="L1949" s="17"/>
      <c r="M1949" s="2"/>
      <c r="N1949" s="8"/>
      <c r="O1949" s="15">
        <v>2</v>
      </c>
      <c r="P1949" s="8">
        <f t="shared" si="134"/>
        <v>739.94711699999993</v>
      </c>
      <c r="Q1949" s="41">
        <f t="shared" si="132"/>
        <v>3577.7225509999998</v>
      </c>
    </row>
    <row r="1950" spans="1:17">
      <c r="A1950" s="1" t="s">
        <v>4760</v>
      </c>
      <c r="B1950" s="1">
        <v>31002374</v>
      </c>
      <c r="C1950" s="3" t="s">
        <v>4011</v>
      </c>
      <c r="D1950" s="4" t="s">
        <v>3690</v>
      </c>
      <c r="E1950" s="7"/>
      <c r="F1950" s="8">
        <f>VLOOKUP(D1950,'Parâmetro - Portes e Uco'!$A$8:$C$49,3,0)</f>
        <v>788.42236200000002</v>
      </c>
      <c r="G1950" s="36">
        <v>5</v>
      </c>
      <c r="H1950" s="8">
        <f>VLOOKUP(G1950,'Parâmetro - Portes e Uco'!$B$14:$E$41,4,0)</f>
        <v>683.93320000000006</v>
      </c>
      <c r="I1950" s="9"/>
      <c r="J1950" s="16">
        <v>0</v>
      </c>
      <c r="K1950" s="16"/>
      <c r="L1950" s="17"/>
      <c r="M1950" s="2"/>
      <c r="N1950" s="8"/>
      <c r="O1950" s="15">
        <v>2</v>
      </c>
      <c r="P1950" s="8">
        <f t="shared" si="134"/>
        <v>394.21118100000001</v>
      </c>
      <c r="Q1950" s="41">
        <f t="shared" si="132"/>
        <v>1866.5667430000003</v>
      </c>
    </row>
    <row r="1951" spans="1:17" ht="22.5">
      <c r="A1951" s="1" t="s">
        <v>4760</v>
      </c>
      <c r="B1951" s="1">
        <v>31002390</v>
      </c>
      <c r="C1951" s="3" t="s">
        <v>1552</v>
      </c>
      <c r="D1951" s="4" t="s">
        <v>3701</v>
      </c>
      <c r="E1951" s="7"/>
      <c r="F1951" s="8">
        <f>VLOOKUP(D1951,'Parâmetro - Portes e Uco'!$A$8:$C$49,3,0)</f>
        <v>1591.0090559999999</v>
      </c>
      <c r="G1951" s="36">
        <v>7</v>
      </c>
      <c r="H1951" s="8">
        <f>VLOOKUP(G1951,'Parâmetro - Portes e Uco'!$B$14:$E$41,4,0)</f>
        <v>1357.8812</v>
      </c>
      <c r="I1951" s="9"/>
      <c r="J1951" s="16">
        <v>0</v>
      </c>
      <c r="K1951" s="16"/>
      <c r="L1951" s="17"/>
      <c r="M1951" s="2"/>
      <c r="N1951" s="8"/>
      <c r="O1951" s="15">
        <v>2</v>
      </c>
      <c r="P1951" s="8">
        <f t="shared" si="134"/>
        <v>795.50452799999994</v>
      </c>
      <c r="Q1951" s="41">
        <f t="shared" si="132"/>
        <v>3744.3947839999996</v>
      </c>
    </row>
    <row r="1952" spans="1:17" ht="22.5">
      <c r="A1952" s="1" t="s">
        <v>4760</v>
      </c>
      <c r="B1952" s="1">
        <v>31002412</v>
      </c>
      <c r="C1952" s="3" t="s">
        <v>1564</v>
      </c>
      <c r="D1952" s="4" t="s">
        <v>3697</v>
      </c>
      <c r="E1952" s="7"/>
      <c r="F1952" s="8">
        <f>VLOOKUP(D1952,'Parâmetro - Portes e Uco'!$A$8:$C$49,3,0)</f>
        <v>932.61823200000003</v>
      </c>
      <c r="G1952" s="36">
        <v>5</v>
      </c>
      <c r="H1952" s="8">
        <f>VLOOKUP(G1952,'Parâmetro - Portes e Uco'!$B$14:$E$41,4,0)</f>
        <v>683.93320000000006</v>
      </c>
      <c r="I1952" s="9"/>
      <c r="J1952" s="16">
        <v>0</v>
      </c>
      <c r="K1952" s="16"/>
      <c r="L1952" s="17"/>
      <c r="M1952" s="2"/>
      <c r="N1952" s="8"/>
      <c r="O1952" s="15">
        <v>2</v>
      </c>
      <c r="P1952" s="8">
        <f t="shared" si="134"/>
        <v>466.30911600000002</v>
      </c>
      <c r="Q1952" s="41">
        <f t="shared" si="132"/>
        <v>2082.8605480000001</v>
      </c>
    </row>
    <row r="1953" spans="1:17">
      <c r="A1953" s="3"/>
      <c r="B1953" s="135">
        <v>31003001</v>
      </c>
      <c r="C1953" s="263" t="s">
        <v>4245</v>
      </c>
      <c r="D1953" s="264"/>
      <c r="E1953" s="264"/>
      <c r="F1953" s="264"/>
      <c r="G1953" s="264"/>
      <c r="H1953" s="264"/>
      <c r="I1953" s="264"/>
      <c r="J1953" s="264"/>
      <c r="K1953" s="264"/>
      <c r="L1953" s="264"/>
      <c r="M1953" s="266"/>
      <c r="N1953" s="264"/>
      <c r="O1953" s="264"/>
      <c r="P1953" s="264"/>
      <c r="Q1953" s="265"/>
    </row>
    <row r="1954" spans="1:17">
      <c r="A1954" s="1" t="s">
        <v>4760</v>
      </c>
      <c r="B1954" s="1">
        <v>31003010</v>
      </c>
      <c r="C1954" s="3" t="s">
        <v>1565</v>
      </c>
      <c r="D1954" s="4" t="s">
        <v>3700</v>
      </c>
      <c r="E1954" s="7"/>
      <c r="F1954" s="8">
        <f>VLOOKUP(D1954,'Parâmetro - Portes e Uco'!$A$8:$C$49,3,0)</f>
        <v>1121.7389820000001</v>
      </c>
      <c r="G1954" s="36">
        <v>6</v>
      </c>
      <c r="H1954" s="8">
        <f>VLOOKUP(G1954,'Parâmetro - Portes e Uco'!$B$14:$E$41,4,0)</f>
        <v>954.3922</v>
      </c>
      <c r="I1954" s="9"/>
      <c r="J1954" s="16">
        <v>0</v>
      </c>
      <c r="K1954" s="16"/>
      <c r="L1954" s="17"/>
      <c r="M1954" s="2"/>
      <c r="N1954" s="8"/>
      <c r="O1954" s="15">
        <v>2</v>
      </c>
      <c r="P1954" s="8">
        <f t="shared" ref="P1954:P1972" si="135">(F1954*30%)+(F1954*20%)</f>
        <v>560.86949100000004</v>
      </c>
      <c r="Q1954" s="41">
        <f t="shared" ref="Q1954:Q2017" si="136">F1954+H1954+K1954+N1954+P1954</f>
        <v>2637.000673</v>
      </c>
    </row>
    <row r="1955" spans="1:17">
      <c r="A1955" s="1" t="s">
        <v>4760</v>
      </c>
      <c r="B1955" s="1">
        <v>31003028</v>
      </c>
      <c r="C1955" s="3" t="s">
        <v>1567</v>
      </c>
      <c r="D1955" s="4" t="s">
        <v>3682</v>
      </c>
      <c r="E1955" s="7"/>
      <c r="F1955" s="8">
        <f>VLOOKUP(D1955,'Parâmetro - Portes e Uco'!$A$8:$C$49,3,0)</f>
        <v>431.44592399999999</v>
      </c>
      <c r="G1955" s="36">
        <v>3</v>
      </c>
      <c r="H1955" s="8">
        <f>VLOOKUP(G1955,'Parâmetro - Portes e Uco'!$B$14:$E$41,4,0)</f>
        <v>299.05779999999999</v>
      </c>
      <c r="I1955" s="9"/>
      <c r="J1955" s="16">
        <v>0</v>
      </c>
      <c r="K1955" s="16"/>
      <c r="L1955" s="17"/>
      <c r="M1955" s="2"/>
      <c r="N1955" s="8"/>
      <c r="O1955" s="15">
        <v>2</v>
      </c>
      <c r="P1955" s="8">
        <f t="shared" si="135"/>
        <v>215.722962</v>
      </c>
      <c r="Q1955" s="41">
        <f t="shared" si="136"/>
        <v>946.22668599999997</v>
      </c>
    </row>
    <row r="1956" spans="1:17">
      <c r="A1956" s="1" t="s">
        <v>4760</v>
      </c>
      <c r="B1956" s="1">
        <v>31003036</v>
      </c>
      <c r="C1956" s="3" t="s">
        <v>1568</v>
      </c>
      <c r="D1956" s="4" t="s">
        <v>3696</v>
      </c>
      <c r="E1956" s="7"/>
      <c r="F1956" s="8">
        <f>VLOOKUP(D1956,'Parâmetro - Portes e Uco'!$A$8:$C$49,3,0)</f>
        <v>1010.6334419999999</v>
      </c>
      <c r="G1956" s="36">
        <v>5</v>
      </c>
      <c r="H1956" s="8">
        <f>VLOOKUP(G1956,'Parâmetro - Portes e Uco'!$B$14:$E$41,4,0)</f>
        <v>683.93320000000006</v>
      </c>
      <c r="I1956" s="9"/>
      <c r="J1956" s="16">
        <v>0</v>
      </c>
      <c r="K1956" s="16"/>
      <c r="L1956" s="17"/>
      <c r="M1956" s="2"/>
      <c r="N1956" s="8"/>
      <c r="O1956" s="15">
        <v>2</v>
      </c>
      <c r="P1956" s="8">
        <f t="shared" si="135"/>
        <v>505.31672100000003</v>
      </c>
      <c r="Q1956" s="41">
        <f t="shared" si="136"/>
        <v>2199.8833629999999</v>
      </c>
    </row>
    <row r="1957" spans="1:17" ht="22.5">
      <c r="A1957" s="1" t="s">
        <v>4760</v>
      </c>
      <c r="B1957" s="1">
        <v>31003044</v>
      </c>
      <c r="C1957" s="3" t="s">
        <v>1569</v>
      </c>
      <c r="D1957" s="4" t="s">
        <v>3700</v>
      </c>
      <c r="E1957" s="7"/>
      <c r="F1957" s="8">
        <f>VLOOKUP(D1957,'Parâmetro - Portes e Uco'!$A$8:$C$49,3,0)</f>
        <v>1121.7389820000001</v>
      </c>
      <c r="G1957" s="36">
        <v>6</v>
      </c>
      <c r="H1957" s="8">
        <f>VLOOKUP(G1957,'Parâmetro - Portes e Uco'!$B$14:$E$41,4,0)</f>
        <v>954.3922</v>
      </c>
      <c r="I1957" s="9"/>
      <c r="J1957" s="16">
        <v>0</v>
      </c>
      <c r="K1957" s="16"/>
      <c r="L1957" s="17"/>
      <c r="M1957" s="2"/>
      <c r="N1957" s="8"/>
      <c r="O1957" s="15">
        <v>2</v>
      </c>
      <c r="P1957" s="8">
        <f t="shared" si="135"/>
        <v>560.86949100000004</v>
      </c>
      <c r="Q1957" s="41">
        <f t="shared" si="136"/>
        <v>2637.000673</v>
      </c>
    </row>
    <row r="1958" spans="1:17">
      <c r="A1958" s="1" t="s">
        <v>4760</v>
      </c>
      <c r="B1958" s="1">
        <v>31003052</v>
      </c>
      <c r="C1958" s="3" t="s">
        <v>1570</v>
      </c>
      <c r="D1958" s="4" t="s">
        <v>3688</v>
      </c>
      <c r="E1958" s="7"/>
      <c r="F1958" s="8">
        <f>VLOOKUP(D1958,'Parâmetro - Portes e Uco'!$A$8:$C$49,3,0)</f>
        <v>868.77663600000005</v>
      </c>
      <c r="G1958" s="36">
        <v>5</v>
      </c>
      <c r="H1958" s="8">
        <f>VLOOKUP(G1958,'Parâmetro - Portes e Uco'!$B$14:$E$41,4,0)</f>
        <v>683.93320000000006</v>
      </c>
      <c r="I1958" s="9"/>
      <c r="J1958" s="16">
        <v>0</v>
      </c>
      <c r="K1958" s="16"/>
      <c r="L1958" s="17"/>
      <c r="M1958" s="2"/>
      <c r="N1958" s="8"/>
      <c r="O1958" s="15">
        <v>2</v>
      </c>
      <c r="P1958" s="8">
        <f t="shared" si="135"/>
        <v>434.38831800000003</v>
      </c>
      <c r="Q1958" s="41">
        <f t="shared" si="136"/>
        <v>1987.098154</v>
      </c>
    </row>
    <row r="1959" spans="1:17">
      <c r="A1959" s="1" t="s">
        <v>4760</v>
      </c>
      <c r="B1959" s="1">
        <v>31003060</v>
      </c>
      <c r="C1959" s="3" t="s">
        <v>1571</v>
      </c>
      <c r="D1959" s="4" t="s">
        <v>3690</v>
      </c>
      <c r="E1959" s="7"/>
      <c r="F1959" s="8">
        <f>VLOOKUP(D1959,'Parâmetro - Portes e Uco'!$A$8:$C$49,3,0)</f>
        <v>788.42236200000002</v>
      </c>
      <c r="G1959" s="36">
        <v>5</v>
      </c>
      <c r="H1959" s="8">
        <f>VLOOKUP(G1959,'Parâmetro - Portes e Uco'!$B$14:$E$41,4,0)</f>
        <v>683.93320000000006</v>
      </c>
      <c r="I1959" s="9"/>
      <c r="J1959" s="16">
        <v>0</v>
      </c>
      <c r="K1959" s="16"/>
      <c r="L1959" s="17"/>
      <c r="M1959" s="2"/>
      <c r="N1959" s="8"/>
      <c r="O1959" s="15">
        <v>2</v>
      </c>
      <c r="P1959" s="8">
        <f t="shared" si="135"/>
        <v>394.21118100000001</v>
      </c>
      <c r="Q1959" s="41">
        <f t="shared" si="136"/>
        <v>1866.5667430000003</v>
      </c>
    </row>
    <row r="1960" spans="1:17">
      <c r="A1960" s="1" t="s">
        <v>4760</v>
      </c>
      <c r="B1960" s="1">
        <v>31003079</v>
      </c>
      <c r="C1960" s="3" t="s">
        <v>1572</v>
      </c>
      <c r="D1960" s="4" t="s">
        <v>3695</v>
      </c>
      <c r="E1960" s="7"/>
      <c r="F1960" s="8">
        <f>VLOOKUP(D1960,'Parâmetro - Portes e Uco'!$A$8:$C$49,3,0)</f>
        <v>609.92950200000007</v>
      </c>
      <c r="G1960" s="36">
        <v>3</v>
      </c>
      <c r="H1960" s="8">
        <f>VLOOKUP(G1960,'Parâmetro - Portes e Uco'!$B$14:$E$41,4,0)</f>
        <v>299.05779999999999</v>
      </c>
      <c r="I1960" s="9"/>
      <c r="J1960" s="16">
        <v>0</v>
      </c>
      <c r="K1960" s="16"/>
      <c r="L1960" s="17"/>
      <c r="M1960" s="2"/>
      <c r="N1960" s="8"/>
      <c r="O1960" s="15">
        <v>2</v>
      </c>
      <c r="P1960" s="8">
        <f t="shared" si="135"/>
        <v>304.96475100000004</v>
      </c>
      <c r="Q1960" s="41">
        <f t="shared" si="136"/>
        <v>1213.952053</v>
      </c>
    </row>
    <row r="1961" spans="1:17">
      <c r="A1961" s="1" t="s">
        <v>4760</v>
      </c>
      <c r="B1961" s="1">
        <v>31003087</v>
      </c>
      <c r="C1961" s="3" t="s">
        <v>1574</v>
      </c>
      <c r="D1961" s="4" t="s">
        <v>3704</v>
      </c>
      <c r="E1961" s="7"/>
      <c r="F1961" s="8">
        <f>VLOOKUP(D1961,'Parâmetro - Portes e Uco'!$A$8:$C$49,3,0)</f>
        <v>1301.410656</v>
      </c>
      <c r="G1961" s="36">
        <v>3</v>
      </c>
      <c r="H1961" s="8">
        <f>VLOOKUP(G1961,'Parâmetro - Portes e Uco'!$B$14:$E$41,4,0)</f>
        <v>299.05779999999999</v>
      </c>
      <c r="I1961" s="9"/>
      <c r="J1961" s="16">
        <v>0</v>
      </c>
      <c r="K1961" s="16"/>
      <c r="L1961" s="17"/>
      <c r="M1961" s="2"/>
      <c r="N1961" s="8"/>
      <c r="O1961" s="15">
        <v>2</v>
      </c>
      <c r="P1961" s="8">
        <f t="shared" si="135"/>
        <v>650.70532800000001</v>
      </c>
      <c r="Q1961" s="41">
        <f t="shared" si="136"/>
        <v>2251.1737840000001</v>
      </c>
    </row>
    <row r="1962" spans="1:17">
      <c r="A1962" s="1" t="s">
        <v>4760</v>
      </c>
      <c r="B1962" s="1">
        <v>31003095</v>
      </c>
      <c r="C1962" s="3" t="s">
        <v>1575</v>
      </c>
      <c r="D1962" s="4" t="s">
        <v>3697</v>
      </c>
      <c r="E1962" s="7"/>
      <c r="F1962" s="8">
        <f>VLOOKUP(D1962,'Parâmetro - Portes e Uco'!$A$8:$C$49,3,0)</f>
        <v>932.61823200000003</v>
      </c>
      <c r="G1962" s="36">
        <v>4</v>
      </c>
      <c r="H1962" s="8">
        <f>VLOOKUP(G1962,'Parâmetro - Portes e Uco'!$B$14:$E$41,4,0)</f>
        <v>442.14720000000005</v>
      </c>
      <c r="I1962" s="9"/>
      <c r="J1962" s="16">
        <v>0</v>
      </c>
      <c r="K1962" s="16"/>
      <c r="L1962" s="17"/>
      <c r="M1962" s="2"/>
      <c r="N1962" s="8"/>
      <c r="O1962" s="15">
        <v>2</v>
      </c>
      <c r="P1962" s="8">
        <f t="shared" si="135"/>
        <v>466.30911600000002</v>
      </c>
      <c r="Q1962" s="41">
        <f t="shared" si="136"/>
        <v>1841.074548</v>
      </c>
    </row>
    <row r="1963" spans="1:17">
      <c r="A1963" s="1" t="s">
        <v>4760</v>
      </c>
      <c r="B1963" s="1">
        <v>31003109</v>
      </c>
      <c r="C1963" s="3" t="s">
        <v>1576</v>
      </c>
      <c r="D1963" s="4" t="s">
        <v>3698</v>
      </c>
      <c r="E1963" s="7"/>
      <c r="F1963" s="8">
        <f>VLOOKUP(D1963,'Parâmetro - Portes e Uco'!$A$8:$C$49,3,0)</f>
        <v>1186.7593919999999</v>
      </c>
      <c r="G1963" s="36">
        <v>4</v>
      </c>
      <c r="H1963" s="8">
        <f>VLOOKUP(G1963,'Parâmetro - Portes e Uco'!$B$14:$E$41,4,0)</f>
        <v>442.14720000000005</v>
      </c>
      <c r="I1963" s="9"/>
      <c r="J1963" s="16">
        <v>0</v>
      </c>
      <c r="K1963" s="16"/>
      <c r="L1963" s="17"/>
      <c r="M1963" s="2"/>
      <c r="N1963" s="8"/>
      <c r="O1963" s="15">
        <v>2</v>
      </c>
      <c r="P1963" s="8">
        <f t="shared" si="135"/>
        <v>593.37969599999997</v>
      </c>
      <c r="Q1963" s="41">
        <f t="shared" si="136"/>
        <v>2222.2862880000002</v>
      </c>
    </row>
    <row r="1964" spans="1:17">
      <c r="A1964" s="1" t="s">
        <v>4760</v>
      </c>
      <c r="B1964" s="1">
        <v>31003117</v>
      </c>
      <c r="C1964" s="3" t="s">
        <v>1577</v>
      </c>
      <c r="D1964" s="4" t="s">
        <v>3697</v>
      </c>
      <c r="E1964" s="7"/>
      <c r="F1964" s="8">
        <f>VLOOKUP(D1964,'Parâmetro - Portes e Uco'!$A$8:$C$49,3,0)</f>
        <v>932.61823200000003</v>
      </c>
      <c r="G1964" s="36">
        <v>4</v>
      </c>
      <c r="H1964" s="8">
        <f>VLOOKUP(G1964,'Parâmetro - Portes e Uco'!$B$14:$E$41,4,0)</f>
        <v>442.14720000000005</v>
      </c>
      <c r="I1964" s="9"/>
      <c r="J1964" s="16">
        <v>0</v>
      </c>
      <c r="K1964" s="16"/>
      <c r="L1964" s="17"/>
      <c r="M1964" s="2"/>
      <c r="N1964" s="8"/>
      <c r="O1964" s="15">
        <v>2</v>
      </c>
      <c r="P1964" s="8">
        <f t="shared" si="135"/>
        <v>466.30911600000002</v>
      </c>
      <c r="Q1964" s="41">
        <f t="shared" si="136"/>
        <v>1841.074548</v>
      </c>
    </row>
    <row r="1965" spans="1:17">
      <c r="A1965" s="1" t="s">
        <v>4760</v>
      </c>
      <c r="B1965" s="1">
        <v>31003125</v>
      </c>
      <c r="C1965" s="3" t="s">
        <v>1578</v>
      </c>
      <c r="D1965" s="4" t="s">
        <v>3698</v>
      </c>
      <c r="E1965" s="7"/>
      <c r="F1965" s="8">
        <f>VLOOKUP(D1965,'Parâmetro - Portes e Uco'!$A$8:$C$49,3,0)</f>
        <v>1186.7593919999999</v>
      </c>
      <c r="G1965" s="36">
        <v>4</v>
      </c>
      <c r="H1965" s="8">
        <f>VLOOKUP(G1965,'Parâmetro - Portes e Uco'!$B$14:$E$41,4,0)</f>
        <v>442.14720000000005</v>
      </c>
      <c r="I1965" s="9"/>
      <c r="J1965" s="16">
        <v>0</v>
      </c>
      <c r="K1965" s="16"/>
      <c r="L1965" s="17"/>
      <c r="M1965" s="2"/>
      <c r="N1965" s="8"/>
      <c r="O1965" s="15">
        <v>2</v>
      </c>
      <c r="P1965" s="8">
        <f t="shared" si="135"/>
        <v>593.37969599999997</v>
      </c>
      <c r="Q1965" s="41">
        <f t="shared" si="136"/>
        <v>2222.2862880000002</v>
      </c>
    </row>
    <row r="1966" spans="1:17">
      <c r="A1966" s="1" t="s">
        <v>4760</v>
      </c>
      <c r="B1966" s="1">
        <v>31003133</v>
      </c>
      <c r="C1966" s="3" t="s">
        <v>1579</v>
      </c>
      <c r="D1966" s="4" t="s">
        <v>3700</v>
      </c>
      <c r="E1966" s="7"/>
      <c r="F1966" s="8">
        <f>VLOOKUP(D1966,'Parâmetro - Portes e Uco'!$A$8:$C$49,3,0)</f>
        <v>1121.7389820000001</v>
      </c>
      <c r="G1966" s="36">
        <v>6</v>
      </c>
      <c r="H1966" s="8">
        <f>VLOOKUP(G1966,'Parâmetro - Portes e Uco'!$B$14:$E$41,4,0)</f>
        <v>954.3922</v>
      </c>
      <c r="I1966" s="9"/>
      <c r="J1966" s="16">
        <v>0</v>
      </c>
      <c r="K1966" s="16"/>
      <c r="L1966" s="17"/>
      <c r="M1966" s="2"/>
      <c r="N1966" s="8"/>
      <c r="O1966" s="15">
        <v>2</v>
      </c>
      <c r="P1966" s="8">
        <f t="shared" si="135"/>
        <v>560.86949100000004</v>
      </c>
      <c r="Q1966" s="41">
        <f t="shared" si="136"/>
        <v>2637.000673</v>
      </c>
    </row>
    <row r="1967" spans="1:17">
      <c r="A1967" s="1" t="s">
        <v>4760</v>
      </c>
      <c r="B1967" s="1">
        <v>31003141</v>
      </c>
      <c r="C1967" s="3" t="s">
        <v>1581</v>
      </c>
      <c r="D1967" s="4" t="s">
        <v>3690</v>
      </c>
      <c r="E1967" s="7"/>
      <c r="F1967" s="8">
        <f>VLOOKUP(D1967,'Parâmetro - Portes e Uco'!$A$8:$C$49,3,0)</f>
        <v>788.42236200000002</v>
      </c>
      <c r="G1967" s="36">
        <v>6</v>
      </c>
      <c r="H1967" s="8">
        <f>VLOOKUP(G1967,'Parâmetro - Portes e Uco'!$B$14:$E$41,4,0)</f>
        <v>954.3922</v>
      </c>
      <c r="I1967" s="9"/>
      <c r="J1967" s="16">
        <v>0</v>
      </c>
      <c r="K1967" s="16"/>
      <c r="L1967" s="17"/>
      <c r="M1967" s="2"/>
      <c r="N1967" s="8"/>
      <c r="O1967" s="15">
        <v>2</v>
      </c>
      <c r="P1967" s="8">
        <f t="shared" si="135"/>
        <v>394.21118100000001</v>
      </c>
      <c r="Q1967" s="41">
        <f t="shared" si="136"/>
        <v>2137.0257430000001</v>
      </c>
    </row>
    <row r="1968" spans="1:17">
      <c r="A1968" s="1" t="s">
        <v>4760</v>
      </c>
      <c r="B1968" s="1">
        <v>31003150</v>
      </c>
      <c r="C1968" s="3" t="s">
        <v>1582</v>
      </c>
      <c r="D1968" s="4" t="s">
        <v>3686</v>
      </c>
      <c r="E1968" s="7"/>
      <c r="F1968" s="8">
        <f>VLOOKUP(D1968,'Parâmetro - Portes e Uco'!$A$8:$C$49,3,0)</f>
        <v>639.47410800000011</v>
      </c>
      <c r="G1968" s="36">
        <v>4</v>
      </c>
      <c r="H1968" s="8">
        <f>VLOOKUP(G1968,'Parâmetro - Portes e Uco'!$B$14:$E$41,4,0)</f>
        <v>442.14720000000005</v>
      </c>
      <c r="I1968" s="9"/>
      <c r="J1968" s="16">
        <v>0</v>
      </c>
      <c r="K1968" s="16"/>
      <c r="L1968" s="17"/>
      <c r="M1968" s="2"/>
      <c r="N1968" s="8"/>
      <c r="O1968" s="15">
        <v>2</v>
      </c>
      <c r="P1968" s="8">
        <f t="shared" si="135"/>
        <v>319.73705400000006</v>
      </c>
      <c r="Q1968" s="41">
        <f t="shared" si="136"/>
        <v>1401.3583620000004</v>
      </c>
    </row>
    <row r="1969" spans="1:17">
      <c r="A1969" s="1" t="s">
        <v>4760</v>
      </c>
      <c r="B1969" s="1">
        <v>31003168</v>
      </c>
      <c r="C1969" s="3" t="s">
        <v>1584</v>
      </c>
      <c r="D1969" s="4" t="s">
        <v>3697</v>
      </c>
      <c r="E1969" s="7"/>
      <c r="F1969" s="8">
        <f>VLOOKUP(D1969,'Parâmetro - Portes e Uco'!$A$8:$C$49,3,0)</f>
        <v>932.61823200000003</v>
      </c>
      <c r="G1969" s="36">
        <v>6</v>
      </c>
      <c r="H1969" s="8">
        <f>VLOOKUP(G1969,'Parâmetro - Portes e Uco'!$B$14:$E$41,4,0)</f>
        <v>954.3922</v>
      </c>
      <c r="I1969" s="9"/>
      <c r="J1969" s="16">
        <v>0</v>
      </c>
      <c r="K1969" s="16"/>
      <c r="L1969" s="17"/>
      <c r="M1969" s="2"/>
      <c r="N1969" s="8"/>
      <c r="O1969" s="15">
        <v>2</v>
      </c>
      <c r="P1969" s="8">
        <f t="shared" si="135"/>
        <v>466.30911600000002</v>
      </c>
      <c r="Q1969" s="41">
        <f t="shared" si="136"/>
        <v>2353.3195479999999</v>
      </c>
    </row>
    <row r="1970" spans="1:17">
      <c r="A1970" s="1" t="s">
        <v>4760</v>
      </c>
      <c r="B1970" s="1">
        <v>31003176</v>
      </c>
      <c r="C1970" s="3" t="s">
        <v>1586</v>
      </c>
      <c r="D1970" s="4" t="s">
        <v>3688</v>
      </c>
      <c r="E1970" s="7"/>
      <c r="F1970" s="8">
        <f>VLOOKUP(D1970,'Parâmetro - Portes e Uco'!$A$8:$C$49,3,0)</f>
        <v>868.77663600000005</v>
      </c>
      <c r="G1970" s="36">
        <v>5</v>
      </c>
      <c r="H1970" s="8">
        <f>VLOOKUP(G1970,'Parâmetro - Portes e Uco'!$B$14:$E$41,4,0)</f>
        <v>683.93320000000006</v>
      </c>
      <c r="I1970" s="9"/>
      <c r="J1970" s="16">
        <v>0</v>
      </c>
      <c r="K1970" s="16"/>
      <c r="L1970" s="17"/>
      <c r="M1970" s="2"/>
      <c r="N1970" s="8"/>
      <c r="O1970" s="15">
        <v>2</v>
      </c>
      <c r="P1970" s="8">
        <f t="shared" si="135"/>
        <v>434.38831800000003</v>
      </c>
      <c r="Q1970" s="41">
        <f t="shared" si="136"/>
        <v>1987.098154</v>
      </c>
    </row>
    <row r="1971" spans="1:17">
      <c r="A1971" s="1" t="s">
        <v>4760</v>
      </c>
      <c r="B1971" s="1">
        <v>31003184</v>
      </c>
      <c r="C1971" s="3" t="s">
        <v>1588</v>
      </c>
      <c r="D1971" s="4" t="s">
        <v>3700</v>
      </c>
      <c r="E1971" s="7"/>
      <c r="F1971" s="8">
        <f>VLOOKUP(D1971,'Parâmetro - Portes e Uco'!$A$8:$C$49,3,0)</f>
        <v>1121.7389820000001</v>
      </c>
      <c r="G1971" s="36">
        <v>6</v>
      </c>
      <c r="H1971" s="8">
        <f>VLOOKUP(G1971,'Parâmetro - Portes e Uco'!$B$14:$E$41,4,0)</f>
        <v>954.3922</v>
      </c>
      <c r="I1971" s="9"/>
      <c r="J1971" s="16">
        <v>0</v>
      </c>
      <c r="K1971" s="16"/>
      <c r="L1971" s="17"/>
      <c r="M1971" s="2"/>
      <c r="N1971" s="8"/>
      <c r="O1971" s="15">
        <v>2</v>
      </c>
      <c r="P1971" s="8">
        <f t="shared" si="135"/>
        <v>560.86949100000004</v>
      </c>
      <c r="Q1971" s="41">
        <f t="shared" si="136"/>
        <v>2637.000673</v>
      </c>
    </row>
    <row r="1972" spans="1:17">
      <c r="A1972" s="1" t="s">
        <v>4760</v>
      </c>
      <c r="B1972" s="1">
        <v>31003192</v>
      </c>
      <c r="C1972" s="3" t="s">
        <v>1590</v>
      </c>
      <c r="D1972" s="4" t="s">
        <v>3696</v>
      </c>
      <c r="E1972" s="7"/>
      <c r="F1972" s="8">
        <f>VLOOKUP(D1972,'Parâmetro - Portes e Uco'!$A$8:$C$49,3,0)</f>
        <v>1010.6334419999999</v>
      </c>
      <c r="G1972" s="36">
        <v>6</v>
      </c>
      <c r="H1972" s="8">
        <f>VLOOKUP(G1972,'Parâmetro - Portes e Uco'!$B$14:$E$41,4,0)</f>
        <v>954.3922</v>
      </c>
      <c r="I1972" s="9"/>
      <c r="J1972" s="16">
        <v>0</v>
      </c>
      <c r="K1972" s="16"/>
      <c r="L1972" s="17"/>
      <c r="M1972" s="2"/>
      <c r="N1972" s="8"/>
      <c r="O1972" s="15">
        <v>2</v>
      </c>
      <c r="P1972" s="8">
        <f t="shared" si="135"/>
        <v>505.31672100000003</v>
      </c>
      <c r="Q1972" s="41">
        <f t="shared" si="136"/>
        <v>2470.3423630000002</v>
      </c>
    </row>
    <row r="1973" spans="1:17">
      <c r="A1973" s="1" t="s">
        <v>4760</v>
      </c>
      <c r="B1973" s="1">
        <v>31003206</v>
      </c>
      <c r="C1973" s="3" t="s">
        <v>1592</v>
      </c>
      <c r="D1973" s="4" t="s">
        <v>3670</v>
      </c>
      <c r="E1973" s="7"/>
      <c r="F1973" s="8">
        <f>VLOOKUP(D1973,'Parâmetro - Portes e Uco'!$A$8:$C$49,3,0)</f>
        <v>70.914480000000012</v>
      </c>
      <c r="G1973" s="36"/>
      <c r="H1973" s="15"/>
      <c r="I1973" s="9"/>
      <c r="J1973" s="16">
        <v>0</v>
      </c>
      <c r="K1973" s="16"/>
      <c r="L1973" s="17"/>
      <c r="M1973" s="2"/>
      <c r="N1973" s="8"/>
      <c r="O1973" s="15">
        <v>0</v>
      </c>
      <c r="P1973" s="15"/>
      <c r="Q1973" s="41">
        <f t="shared" si="136"/>
        <v>70.914480000000012</v>
      </c>
    </row>
    <row r="1974" spans="1:17">
      <c r="A1974" s="1" t="s">
        <v>4760</v>
      </c>
      <c r="B1974" s="1">
        <v>31003214</v>
      </c>
      <c r="C1974" s="3" t="s">
        <v>1593</v>
      </c>
      <c r="D1974" s="4" t="s">
        <v>3695</v>
      </c>
      <c r="E1974" s="7"/>
      <c r="F1974" s="8">
        <f>VLOOKUP(D1974,'Parâmetro - Portes e Uco'!$A$8:$C$49,3,0)</f>
        <v>609.92950200000007</v>
      </c>
      <c r="G1974" s="36">
        <v>3</v>
      </c>
      <c r="H1974" s="8">
        <f>VLOOKUP(G1974,'Parâmetro - Portes e Uco'!$B$14:$E$41,4,0)</f>
        <v>299.05779999999999</v>
      </c>
      <c r="I1974" s="9"/>
      <c r="J1974" s="16">
        <v>0</v>
      </c>
      <c r="K1974" s="16"/>
      <c r="L1974" s="17"/>
      <c r="M1974" s="2"/>
      <c r="N1974" s="8"/>
      <c r="O1974" s="15">
        <v>1</v>
      </c>
      <c r="P1974" s="8">
        <f>F1974*30%</f>
        <v>182.97885060000002</v>
      </c>
      <c r="Q1974" s="41">
        <f t="shared" si="136"/>
        <v>1091.9661526</v>
      </c>
    </row>
    <row r="1975" spans="1:17">
      <c r="A1975" s="1" t="s">
        <v>4760</v>
      </c>
      <c r="B1975" s="1">
        <v>31003230</v>
      </c>
      <c r="C1975" s="3" t="s">
        <v>1594</v>
      </c>
      <c r="D1975" s="4" t="s">
        <v>3695</v>
      </c>
      <c r="E1975" s="7"/>
      <c r="F1975" s="8">
        <f>VLOOKUP(D1975,'Parâmetro - Portes e Uco'!$A$8:$C$49,3,0)</f>
        <v>609.92950200000007</v>
      </c>
      <c r="G1975" s="36">
        <v>4</v>
      </c>
      <c r="H1975" s="8">
        <f>VLOOKUP(G1975,'Parâmetro - Portes e Uco'!$B$14:$E$41,4,0)</f>
        <v>442.14720000000005</v>
      </c>
      <c r="I1975" s="9"/>
      <c r="J1975" s="16">
        <v>0</v>
      </c>
      <c r="K1975" s="16"/>
      <c r="L1975" s="17"/>
      <c r="M1975" s="2"/>
      <c r="N1975" s="8"/>
      <c r="O1975" s="15">
        <v>1</v>
      </c>
      <c r="P1975" s="8">
        <f>F1975*30%</f>
        <v>182.97885060000002</v>
      </c>
      <c r="Q1975" s="41">
        <f t="shared" si="136"/>
        <v>1235.0555526000001</v>
      </c>
    </row>
    <row r="1976" spans="1:17">
      <c r="A1976" s="1" t="s">
        <v>4760</v>
      </c>
      <c r="B1976" s="1">
        <v>31003249</v>
      </c>
      <c r="C1976" s="3" t="s">
        <v>1595</v>
      </c>
      <c r="D1976" s="4" t="s">
        <v>3695</v>
      </c>
      <c r="E1976" s="7"/>
      <c r="F1976" s="8">
        <f>VLOOKUP(D1976,'Parâmetro - Portes e Uco'!$A$8:$C$49,3,0)</f>
        <v>609.92950200000007</v>
      </c>
      <c r="G1976" s="36">
        <v>3</v>
      </c>
      <c r="H1976" s="8">
        <f>VLOOKUP(G1976,'Parâmetro - Portes e Uco'!$B$14:$E$41,4,0)</f>
        <v>299.05779999999999</v>
      </c>
      <c r="I1976" s="9"/>
      <c r="J1976" s="16">
        <v>0</v>
      </c>
      <c r="K1976" s="16"/>
      <c r="L1976" s="17"/>
      <c r="M1976" s="2"/>
      <c r="N1976" s="8"/>
      <c r="O1976" s="15">
        <v>1</v>
      </c>
      <c r="P1976" s="8">
        <f>F1976*30%</f>
        <v>182.97885060000002</v>
      </c>
      <c r="Q1976" s="41">
        <f t="shared" si="136"/>
        <v>1091.9661526</v>
      </c>
    </row>
    <row r="1977" spans="1:17">
      <c r="A1977" s="1" t="s">
        <v>4760</v>
      </c>
      <c r="B1977" s="1">
        <v>31003257</v>
      </c>
      <c r="C1977" s="3" t="s">
        <v>1596</v>
      </c>
      <c r="D1977" s="4" t="s">
        <v>3685</v>
      </c>
      <c r="E1977" s="7"/>
      <c r="F1977" s="8">
        <f>VLOOKUP(D1977,'Parâmetro - Portes e Uco'!$A$8:$C$49,3,0)</f>
        <v>564.99534000000006</v>
      </c>
      <c r="G1977" s="36">
        <v>2</v>
      </c>
      <c r="H1977" s="8">
        <f>VLOOKUP(G1977,'Parâmetro - Portes e Uco'!$B$14:$E$41,4,0)</f>
        <v>203.1808</v>
      </c>
      <c r="I1977" s="9"/>
      <c r="J1977" s="16">
        <v>0</v>
      </c>
      <c r="K1977" s="16"/>
      <c r="L1977" s="17"/>
      <c r="M1977" s="2"/>
      <c r="N1977" s="8"/>
      <c r="O1977" s="15">
        <v>0</v>
      </c>
      <c r="P1977" s="15"/>
      <c r="Q1977" s="41">
        <f t="shared" si="136"/>
        <v>768.17614000000003</v>
      </c>
    </row>
    <row r="1978" spans="1:17">
      <c r="A1978" s="1" t="s">
        <v>4760</v>
      </c>
      <c r="B1978" s="1">
        <v>31003265</v>
      </c>
      <c r="C1978" s="3" t="s">
        <v>1598</v>
      </c>
      <c r="D1978" s="4" t="s">
        <v>3686</v>
      </c>
      <c r="E1978" s="7"/>
      <c r="F1978" s="8">
        <f>VLOOKUP(D1978,'Parâmetro - Portes e Uco'!$A$8:$C$49,3,0)</f>
        <v>639.47410800000011</v>
      </c>
      <c r="G1978" s="36">
        <v>4</v>
      </c>
      <c r="H1978" s="8">
        <f>VLOOKUP(G1978,'Parâmetro - Portes e Uco'!$B$14:$E$41,4,0)</f>
        <v>442.14720000000005</v>
      </c>
      <c r="I1978" s="9"/>
      <c r="J1978" s="16">
        <v>0</v>
      </c>
      <c r="K1978" s="16"/>
      <c r="L1978" s="17"/>
      <c r="M1978" s="2"/>
      <c r="N1978" s="8"/>
      <c r="O1978" s="15">
        <v>2</v>
      </c>
      <c r="P1978" s="8">
        <f t="shared" ref="P1978:P1983" si="137">(F1978*30%)+(F1978*20%)</f>
        <v>319.73705400000006</v>
      </c>
      <c r="Q1978" s="41">
        <f t="shared" si="136"/>
        <v>1401.3583620000004</v>
      </c>
    </row>
    <row r="1979" spans="1:17">
      <c r="A1979" s="1" t="s">
        <v>4760</v>
      </c>
      <c r="B1979" s="1">
        <v>31003273</v>
      </c>
      <c r="C1979" s="3" t="s">
        <v>1600</v>
      </c>
      <c r="D1979" s="4" t="s">
        <v>3687</v>
      </c>
      <c r="E1979" s="7"/>
      <c r="F1979" s="8">
        <f>VLOOKUP(D1979,'Parâmetro - Portes e Uco'!$A$8:$C$49,3,0)</f>
        <v>678.47707200000002</v>
      </c>
      <c r="G1979" s="36">
        <v>4</v>
      </c>
      <c r="H1979" s="8">
        <f>VLOOKUP(G1979,'Parâmetro - Portes e Uco'!$B$14:$E$41,4,0)</f>
        <v>442.14720000000005</v>
      </c>
      <c r="I1979" s="9"/>
      <c r="J1979" s="16">
        <v>0</v>
      </c>
      <c r="K1979" s="16"/>
      <c r="L1979" s="17"/>
      <c r="M1979" s="2"/>
      <c r="N1979" s="8"/>
      <c r="O1979" s="15">
        <v>2</v>
      </c>
      <c r="P1979" s="8">
        <f t="shared" si="137"/>
        <v>339.23853600000001</v>
      </c>
      <c r="Q1979" s="41">
        <f t="shared" si="136"/>
        <v>1459.8628080000001</v>
      </c>
    </row>
    <row r="1980" spans="1:17">
      <c r="A1980" s="1" t="s">
        <v>4760</v>
      </c>
      <c r="B1980" s="1">
        <v>31003281</v>
      </c>
      <c r="C1980" s="3" t="s">
        <v>1601</v>
      </c>
      <c r="D1980" s="4" t="s">
        <v>3686</v>
      </c>
      <c r="E1980" s="7"/>
      <c r="F1980" s="8">
        <f>VLOOKUP(D1980,'Parâmetro - Portes e Uco'!$A$8:$C$49,3,0)</f>
        <v>639.47410800000011</v>
      </c>
      <c r="G1980" s="36">
        <v>4</v>
      </c>
      <c r="H1980" s="8">
        <f>VLOOKUP(G1980,'Parâmetro - Portes e Uco'!$B$14:$E$41,4,0)</f>
        <v>442.14720000000005</v>
      </c>
      <c r="I1980" s="9"/>
      <c r="J1980" s="16">
        <v>0</v>
      </c>
      <c r="K1980" s="16"/>
      <c r="L1980" s="17"/>
      <c r="M1980" s="2"/>
      <c r="N1980" s="8"/>
      <c r="O1980" s="15">
        <v>2</v>
      </c>
      <c r="P1980" s="8">
        <f t="shared" si="137"/>
        <v>319.73705400000006</v>
      </c>
      <c r="Q1980" s="41">
        <f t="shared" si="136"/>
        <v>1401.3583620000004</v>
      </c>
    </row>
    <row r="1981" spans="1:17">
      <c r="A1981" s="1" t="s">
        <v>4760</v>
      </c>
      <c r="B1981" s="1">
        <v>31003290</v>
      </c>
      <c r="C1981" s="3" t="s">
        <v>1603</v>
      </c>
      <c r="D1981" s="4" t="s">
        <v>3695</v>
      </c>
      <c r="E1981" s="7"/>
      <c r="F1981" s="8">
        <f>VLOOKUP(D1981,'Parâmetro - Portes e Uco'!$A$8:$C$49,3,0)</f>
        <v>609.92950200000007</v>
      </c>
      <c r="G1981" s="36">
        <v>3</v>
      </c>
      <c r="H1981" s="8">
        <f>VLOOKUP(G1981,'Parâmetro - Portes e Uco'!$B$14:$E$41,4,0)</f>
        <v>299.05779999999999</v>
      </c>
      <c r="I1981" s="9"/>
      <c r="J1981" s="16">
        <v>0</v>
      </c>
      <c r="K1981" s="16"/>
      <c r="L1981" s="17"/>
      <c r="M1981" s="2"/>
      <c r="N1981" s="8"/>
      <c r="O1981" s="15">
        <v>2</v>
      </c>
      <c r="P1981" s="8">
        <f t="shared" si="137"/>
        <v>304.96475100000004</v>
      </c>
      <c r="Q1981" s="41">
        <f t="shared" si="136"/>
        <v>1213.952053</v>
      </c>
    </row>
    <row r="1982" spans="1:17">
      <c r="A1982" s="1" t="s">
        <v>4760</v>
      </c>
      <c r="B1982" s="1">
        <v>31003303</v>
      </c>
      <c r="C1982" s="3" t="s">
        <v>1605</v>
      </c>
      <c r="D1982" s="4" t="s">
        <v>3697</v>
      </c>
      <c r="E1982" s="7"/>
      <c r="F1982" s="8">
        <f>VLOOKUP(D1982,'Parâmetro - Portes e Uco'!$A$8:$C$49,3,0)</f>
        <v>932.61823200000003</v>
      </c>
      <c r="G1982" s="36">
        <v>5</v>
      </c>
      <c r="H1982" s="8">
        <f>VLOOKUP(G1982,'Parâmetro - Portes e Uco'!$B$14:$E$41,4,0)</f>
        <v>683.93320000000006</v>
      </c>
      <c r="I1982" s="9"/>
      <c r="J1982" s="16">
        <v>0</v>
      </c>
      <c r="K1982" s="16"/>
      <c r="L1982" s="17"/>
      <c r="M1982" s="2"/>
      <c r="N1982" s="8"/>
      <c r="O1982" s="15">
        <v>2</v>
      </c>
      <c r="P1982" s="8">
        <f t="shared" si="137"/>
        <v>466.30911600000002</v>
      </c>
      <c r="Q1982" s="41">
        <f t="shared" si="136"/>
        <v>2082.8605480000001</v>
      </c>
    </row>
    <row r="1983" spans="1:17">
      <c r="A1983" s="1" t="s">
        <v>4760</v>
      </c>
      <c r="B1983" s="1">
        <v>31003311</v>
      </c>
      <c r="C1983" s="3" t="s">
        <v>1606</v>
      </c>
      <c r="D1983" s="4" t="s">
        <v>3695</v>
      </c>
      <c r="E1983" s="7"/>
      <c r="F1983" s="8">
        <f>VLOOKUP(D1983,'Parâmetro - Portes e Uco'!$A$8:$C$49,3,0)</f>
        <v>609.92950200000007</v>
      </c>
      <c r="G1983" s="36">
        <v>3</v>
      </c>
      <c r="H1983" s="8">
        <f>VLOOKUP(G1983,'Parâmetro - Portes e Uco'!$B$14:$E$41,4,0)</f>
        <v>299.05779999999999</v>
      </c>
      <c r="I1983" s="9"/>
      <c r="J1983" s="16">
        <v>0</v>
      </c>
      <c r="K1983" s="16"/>
      <c r="L1983" s="17"/>
      <c r="M1983" s="2"/>
      <c r="N1983" s="8"/>
      <c r="O1983" s="15">
        <v>2</v>
      </c>
      <c r="P1983" s="8">
        <f t="shared" si="137"/>
        <v>304.96475100000004</v>
      </c>
      <c r="Q1983" s="41">
        <f t="shared" si="136"/>
        <v>1213.952053</v>
      </c>
    </row>
    <row r="1984" spans="1:17" ht="22.5">
      <c r="A1984" s="1" t="s">
        <v>4760</v>
      </c>
      <c r="B1984" s="1">
        <v>31003320</v>
      </c>
      <c r="C1984" s="3" t="s">
        <v>1608</v>
      </c>
      <c r="D1984" s="4" t="s">
        <v>3695</v>
      </c>
      <c r="E1984" s="7"/>
      <c r="F1984" s="8">
        <f>VLOOKUP(D1984,'Parâmetro - Portes e Uco'!$A$8:$C$49,3,0)</f>
        <v>609.92950200000007</v>
      </c>
      <c r="G1984" s="36">
        <v>3</v>
      </c>
      <c r="H1984" s="8">
        <f>VLOOKUP(G1984,'Parâmetro - Portes e Uco'!$B$14:$E$41,4,0)</f>
        <v>299.05779999999999</v>
      </c>
      <c r="I1984" s="9"/>
      <c r="J1984" s="16">
        <v>0</v>
      </c>
      <c r="K1984" s="16"/>
      <c r="L1984" s="17"/>
      <c r="M1984" s="2"/>
      <c r="N1984" s="8"/>
      <c r="O1984" s="15">
        <v>1</v>
      </c>
      <c r="P1984" s="8">
        <f>F1984*30%</f>
        <v>182.97885060000002</v>
      </c>
      <c r="Q1984" s="41">
        <f t="shared" si="136"/>
        <v>1091.9661526</v>
      </c>
    </row>
    <row r="1985" spans="1:17">
      <c r="A1985" s="1" t="s">
        <v>4760</v>
      </c>
      <c r="B1985" s="1">
        <v>31003338</v>
      </c>
      <c r="C1985" s="3" t="s">
        <v>1609</v>
      </c>
      <c r="D1985" s="4" t="s">
        <v>3674</v>
      </c>
      <c r="E1985" s="7"/>
      <c r="F1985" s="8">
        <f>VLOOKUP(D1985,'Parâmetro - Portes e Uco'!$A$8:$C$49,3,0)</f>
        <v>287.23149000000001</v>
      </c>
      <c r="G1985" s="36">
        <v>4</v>
      </c>
      <c r="H1985" s="8">
        <f>VLOOKUP(G1985,'Parâmetro - Portes e Uco'!$B$14:$E$41,4,0)</f>
        <v>442.14720000000005</v>
      </c>
      <c r="I1985" s="9"/>
      <c r="J1985" s="16">
        <v>0</v>
      </c>
      <c r="K1985" s="16"/>
      <c r="L1985" s="17"/>
      <c r="M1985" s="2"/>
      <c r="N1985" s="8"/>
      <c r="O1985" s="15">
        <v>2</v>
      </c>
      <c r="P1985" s="8">
        <f>(F1985*30%)+(F1985*20%)</f>
        <v>143.615745</v>
      </c>
      <c r="Q1985" s="41">
        <f t="shared" si="136"/>
        <v>872.99443500000007</v>
      </c>
    </row>
    <row r="1986" spans="1:17">
      <c r="A1986" s="1" t="s">
        <v>4760</v>
      </c>
      <c r="B1986" s="1">
        <v>31003346</v>
      </c>
      <c r="C1986" s="3" t="s">
        <v>1610</v>
      </c>
      <c r="D1986" s="4" t="s">
        <v>3697</v>
      </c>
      <c r="E1986" s="7"/>
      <c r="F1986" s="8">
        <f>VLOOKUP(D1986,'Parâmetro - Portes e Uco'!$A$8:$C$49,3,0)</f>
        <v>932.61823200000003</v>
      </c>
      <c r="G1986" s="36">
        <v>5</v>
      </c>
      <c r="H1986" s="8">
        <f>VLOOKUP(G1986,'Parâmetro - Portes e Uco'!$B$14:$E$41,4,0)</f>
        <v>683.93320000000006</v>
      </c>
      <c r="I1986" s="9"/>
      <c r="J1986" s="16">
        <v>0</v>
      </c>
      <c r="K1986" s="16"/>
      <c r="L1986" s="17"/>
      <c r="M1986" s="2"/>
      <c r="N1986" s="8"/>
      <c r="O1986" s="15">
        <v>3</v>
      </c>
      <c r="P1986" s="39">
        <f>(F1986*30%)+(F1986*20%)+(F1986*20%)</f>
        <v>652.83276240000009</v>
      </c>
      <c r="Q1986" s="41">
        <f t="shared" si="136"/>
        <v>2269.3841944000005</v>
      </c>
    </row>
    <row r="1987" spans="1:17">
      <c r="A1987" s="1" t="s">
        <v>4760</v>
      </c>
      <c r="B1987" s="1">
        <v>31003354</v>
      </c>
      <c r="C1987" s="3" t="s">
        <v>1612</v>
      </c>
      <c r="D1987" s="4" t="s">
        <v>3700</v>
      </c>
      <c r="E1987" s="7"/>
      <c r="F1987" s="8">
        <f>VLOOKUP(D1987,'Parâmetro - Portes e Uco'!$A$8:$C$49,3,0)</f>
        <v>1121.7389820000001</v>
      </c>
      <c r="G1987" s="36">
        <v>6</v>
      </c>
      <c r="H1987" s="8">
        <f>VLOOKUP(G1987,'Parâmetro - Portes e Uco'!$B$14:$E$41,4,0)</f>
        <v>954.3922</v>
      </c>
      <c r="I1987" s="9"/>
      <c r="J1987" s="16">
        <v>0</v>
      </c>
      <c r="K1987" s="16"/>
      <c r="L1987" s="17"/>
      <c r="M1987" s="2"/>
      <c r="N1987" s="8"/>
      <c r="O1987" s="15">
        <v>3</v>
      </c>
      <c r="P1987" s="39">
        <f>(F1987*30%)+(F1987*20%)+(F1987*20%)</f>
        <v>785.21728740000003</v>
      </c>
      <c r="Q1987" s="41">
        <f t="shared" si="136"/>
        <v>2861.3484693999999</v>
      </c>
    </row>
    <row r="1988" spans="1:17">
      <c r="A1988" s="1" t="s">
        <v>4760</v>
      </c>
      <c r="B1988" s="1">
        <v>31003362</v>
      </c>
      <c r="C1988" s="3" t="s">
        <v>1614</v>
      </c>
      <c r="D1988" s="4" t="s">
        <v>3671</v>
      </c>
      <c r="E1988" s="7"/>
      <c r="F1988" s="8">
        <f>VLOOKUP(D1988,'Parâmetro - Portes e Uco'!$A$8:$C$49,3,0)</f>
        <v>114.67910999999999</v>
      </c>
      <c r="G1988" s="36">
        <v>2</v>
      </c>
      <c r="H1988" s="8">
        <f>VLOOKUP(G1988,'Parâmetro - Portes e Uco'!$B$14:$E$41,4,0)</f>
        <v>203.1808</v>
      </c>
      <c r="I1988" s="9"/>
      <c r="J1988" s="16">
        <v>0</v>
      </c>
      <c r="K1988" s="16"/>
      <c r="L1988" s="17"/>
      <c r="M1988" s="2"/>
      <c r="N1988" s="8"/>
      <c r="O1988" s="15">
        <v>0</v>
      </c>
      <c r="P1988" s="15"/>
      <c r="Q1988" s="41">
        <f t="shared" si="136"/>
        <v>317.85991000000001</v>
      </c>
    </row>
    <row r="1989" spans="1:17">
      <c r="A1989" s="1" t="s">
        <v>4760</v>
      </c>
      <c r="B1989" s="1">
        <v>31003370</v>
      </c>
      <c r="C1989" s="3" t="s">
        <v>1615</v>
      </c>
      <c r="D1989" s="4" t="s">
        <v>3687</v>
      </c>
      <c r="E1989" s="7"/>
      <c r="F1989" s="8">
        <f>VLOOKUP(D1989,'Parâmetro - Portes e Uco'!$A$8:$C$49,3,0)</f>
        <v>678.47707200000002</v>
      </c>
      <c r="G1989" s="36">
        <v>3</v>
      </c>
      <c r="H1989" s="8">
        <f>VLOOKUP(G1989,'Parâmetro - Portes e Uco'!$B$14:$E$41,4,0)</f>
        <v>299.05779999999999</v>
      </c>
      <c r="I1989" s="9"/>
      <c r="J1989" s="16">
        <v>0</v>
      </c>
      <c r="K1989" s="16"/>
      <c r="L1989" s="17"/>
      <c r="M1989" s="2"/>
      <c r="N1989" s="8"/>
      <c r="O1989" s="15">
        <v>1</v>
      </c>
      <c r="P1989" s="8">
        <f>F1989*30%</f>
        <v>203.54312160000001</v>
      </c>
      <c r="Q1989" s="41">
        <f t="shared" si="136"/>
        <v>1181.0779935999999</v>
      </c>
    </row>
    <row r="1990" spans="1:17">
      <c r="A1990" s="1" t="s">
        <v>4760</v>
      </c>
      <c r="B1990" s="1">
        <v>31003389</v>
      </c>
      <c r="C1990" s="3" t="s">
        <v>1616</v>
      </c>
      <c r="D1990" s="4" t="s">
        <v>3695</v>
      </c>
      <c r="E1990" s="7"/>
      <c r="F1990" s="8">
        <f>VLOOKUP(D1990,'Parâmetro - Portes e Uco'!$A$8:$C$49,3,0)</f>
        <v>609.92950200000007</v>
      </c>
      <c r="G1990" s="36">
        <v>3</v>
      </c>
      <c r="H1990" s="8">
        <f>VLOOKUP(G1990,'Parâmetro - Portes e Uco'!$B$14:$E$41,4,0)</f>
        <v>299.05779999999999</v>
      </c>
      <c r="I1990" s="9"/>
      <c r="J1990" s="16">
        <v>0</v>
      </c>
      <c r="K1990" s="16"/>
      <c r="L1990" s="17"/>
      <c r="M1990" s="2"/>
      <c r="N1990" s="8"/>
      <c r="O1990" s="15">
        <v>2</v>
      </c>
      <c r="P1990" s="8">
        <f t="shared" ref="P1990:P1998" si="138">(F1990*30%)+(F1990*20%)</f>
        <v>304.96475100000004</v>
      </c>
      <c r="Q1990" s="41">
        <f t="shared" si="136"/>
        <v>1213.952053</v>
      </c>
    </row>
    <row r="1991" spans="1:17">
      <c r="A1991" s="1" t="s">
        <v>4760</v>
      </c>
      <c r="B1991" s="1">
        <v>31003397</v>
      </c>
      <c r="C1991" s="3" t="s">
        <v>1618</v>
      </c>
      <c r="D1991" s="4" t="s">
        <v>3697</v>
      </c>
      <c r="E1991" s="7"/>
      <c r="F1991" s="8">
        <f>VLOOKUP(D1991,'Parâmetro - Portes e Uco'!$A$8:$C$49,3,0)</f>
        <v>932.61823200000003</v>
      </c>
      <c r="G1991" s="36">
        <v>4</v>
      </c>
      <c r="H1991" s="8">
        <f>VLOOKUP(G1991,'Parâmetro - Portes e Uco'!$B$14:$E$41,4,0)</f>
        <v>442.14720000000005</v>
      </c>
      <c r="I1991" s="9"/>
      <c r="J1991" s="16">
        <v>0</v>
      </c>
      <c r="K1991" s="16"/>
      <c r="L1991" s="17"/>
      <c r="M1991" s="2"/>
      <c r="N1991" s="8"/>
      <c r="O1991" s="15">
        <v>2</v>
      </c>
      <c r="P1991" s="8">
        <f t="shared" si="138"/>
        <v>466.30911600000002</v>
      </c>
      <c r="Q1991" s="41">
        <f t="shared" si="136"/>
        <v>1841.074548</v>
      </c>
    </row>
    <row r="1992" spans="1:17">
      <c r="A1992" s="1" t="s">
        <v>4760</v>
      </c>
      <c r="B1992" s="1">
        <v>31003427</v>
      </c>
      <c r="C1992" s="3" t="s">
        <v>1619</v>
      </c>
      <c r="D1992" s="4" t="s">
        <v>3686</v>
      </c>
      <c r="E1992" s="7"/>
      <c r="F1992" s="8">
        <f>VLOOKUP(D1992,'Parâmetro - Portes e Uco'!$A$8:$C$49,3,0)</f>
        <v>639.47410800000011</v>
      </c>
      <c r="G1992" s="36">
        <v>5</v>
      </c>
      <c r="H1992" s="8">
        <f>VLOOKUP(G1992,'Parâmetro - Portes e Uco'!$B$14:$E$41,4,0)</f>
        <v>683.93320000000006</v>
      </c>
      <c r="I1992" s="9"/>
      <c r="J1992" s="16">
        <v>0</v>
      </c>
      <c r="K1992" s="16"/>
      <c r="L1992" s="17"/>
      <c r="M1992" s="2"/>
      <c r="N1992" s="8"/>
      <c r="O1992" s="15">
        <v>2</v>
      </c>
      <c r="P1992" s="8">
        <f t="shared" si="138"/>
        <v>319.73705400000006</v>
      </c>
      <c r="Q1992" s="41">
        <f t="shared" si="136"/>
        <v>1643.1443620000005</v>
      </c>
    </row>
    <row r="1993" spans="1:17" ht="22.5">
      <c r="A1993" s="1" t="s">
        <v>4760</v>
      </c>
      <c r="B1993" s="1">
        <v>31003435</v>
      </c>
      <c r="C1993" s="3" t="s">
        <v>1620</v>
      </c>
      <c r="D1993" s="4" t="s">
        <v>3695</v>
      </c>
      <c r="E1993" s="7"/>
      <c r="F1993" s="8">
        <f>VLOOKUP(D1993,'Parâmetro - Portes e Uco'!$A$8:$C$49,3,0)</f>
        <v>609.92950200000007</v>
      </c>
      <c r="G1993" s="36">
        <v>3</v>
      </c>
      <c r="H1993" s="8">
        <f>VLOOKUP(G1993,'Parâmetro - Portes e Uco'!$B$14:$E$41,4,0)</f>
        <v>299.05779999999999</v>
      </c>
      <c r="I1993" s="9"/>
      <c r="J1993" s="16">
        <v>0</v>
      </c>
      <c r="K1993" s="16"/>
      <c r="L1993" s="17"/>
      <c r="M1993" s="2"/>
      <c r="N1993" s="8"/>
      <c r="O1993" s="15">
        <v>2</v>
      </c>
      <c r="P1993" s="8">
        <f t="shared" si="138"/>
        <v>304.96475100000004</v>
      </c>
      <c r="Q1993" s="41">
        <f t="shared" si="136"/>
        <v>1213.952053</v>
      </c>
    </row>
    <row r="1994" spans="1:17">
      <c r="A1994" s="1" t="s">
        <v>4760</v>
      </c>
      <c r="B1994" s="1">
        <v>31003451</v>
      </c>
      <c r="C1994" s="3" t="s">
        <v>1621</v>
      </c>
      <c r="D1994" s="4" t="s">
        <v>3697</v>
      </c>
      <c r="E1994" s="7"/>
      <c r="F1994" s="8">
        <f>VLOOKUP(D1994,'Parâmetro - Portes e Uco'!$A$8:$C$49,3,0)</f>
        <v>932.61823200000003</v>
      </c>
      <c r="G1994" s="36">
        <v>4</v>
      </c>
      <c r="H1994" s="8">
        <f>VLOOKUP(G1994,'Parâmetro - Portes e Uco'!$B$14:$E$41,4,0)</f>
        <v>442.14720000000005</v>
      </c>
      <c r="I1994" s="9"/>
      <c r="J1994" s="16">
        <v>0</v>
      </c>
      <c r="K1994" s="16"/>
      <c r="L1994" s="17"/>
      <c r="M1994" s="2"/>
      <c r="N1994" s="8"/>
      <c r="O1994" s="15">
        <v>2</v>
      </c>
      <c r="P1994" s="8">
        <f t="shared" si="138"/>
        <v>466.30911600000002</v>
      </c>
      <c r="Q1994" s="41">
        <f t="shared" si="136"/>
        <v>1841.074548</v>
      </c>
    </row>
    <row r="1995" spans="1:17">
      <c r="A1995" s="1" t="s">
        <v>4760</v>
      </c>
      <c r="B1995" s="1">
        <v>31003460</v>
      </c>
      <c r="C1995" s="3" t="s">
        <v>1622</v>
      </c>
      <c r="D1995" s="4" t="s">
        <v>3700</v>
      </c>
      <c r="E1995" s="7"/>
      <c r="F1995" s="8">
        <f>VLOOKUP(D1995,'Parâmetro - Portes e Uco'!$A$8:$C$49,3,0)</f>
        <v>1121.7389820000001</v>
      </c>
      <c r="G1995" s="36">
        <v>5</v>
      </c>
      <c r="H1995" s="8">
        <f>VLOOKUP(G1995,'Parâmetro - Portes e Uco'!$B$14:$E$41,4,0)</f>
        <v>683.93320000000006</v>
      </c>
      <c r="I1995" s="9"/>
      <c r="J1995" s="16">
        <v>0</v>
      </c>
      <c r="K1995" s="16"/>
      <c r="L1995" s="17"/>
      <c r="M1995" s="2"/>
      <c r="N1995" s="8"/>
      <c r="O1995" s="15">
        <v>2</v>
      </c>
      <c r="P1995" s="8">
        <f t="shared" si="138"/>
        <v>560.86949100000004</v>
      </c>
      <c r="Q1995" s="41">
        <f t="shared" si="136"/>
        <v>2366.5416730000002</v>
      </c>
    </row>
    <row r="1996" spans="1:17">
      <c r="A1996" s="1" t="s">
        <v>4760</v>
      </c>
      <c r="B1996" s="1">
        <v>31003478</v>
      </c>
      <c r="C1996" s="3" t="s">
        <v>1623</v>
      </c>
      <c r="D1996" s="4" t="s">
        <v>3698</v>
      </c>
      <c r="E1996" s="7"/>
      <c r="F1996" s="8">
        <f>VLOOKUP(D1996,'Parâmetro - Portes e Uco'!$A$8:$C$49,3,0)</f>
        <v>1186.7593919999999</v>
      </c>
      <c r="G1996" s="36">
        <v>4</v>
      </c>
      <c r="H1996" s="8">
        <f>VLOOKUP(G1996,'Parâmetro - Portes e Uco'!$B$14:$E$41,4,0)</f>
        <v>442.14720000000005</v>
      </c>
      <c r="I1996" s="9"/>
      <c r="J1996" s="16">
        <v>0</v>
      </c>
      <c r="K1996" s="16"/>
      <c r="L1996" s="17"/>
      <c r="M1996" s="2"/>
      <c r="N1996" s="8"/>
      <c r="O1996" s="15">
        <v>2</v>
      </c>
      <c r="P1996" s="8">
        <f t="shared" si="138"/>
        <v>593.37969599999997</v>
      </c>
      <c r="Q1996" s="41">
        <f t="shared" si="136"/>
        <v>2222.2862880000002</v>
      </c>
    </row>
    <row r="1997" spans="1:17">
      <c r="A1997" s="1" t="s">
        <v>4760</v>
      </c>
      <c r="B1997" s="1">
        <v>31003486</v>
      </c>
      <c r="C1997" s="3" t="s">
        <v>1624</v>
      </c>
      <c r="D1997" s="4" t="s">
        <v>3698</v>
      </c>
      <c r="E1997" s="7"/>
      <c r="F1997" s="8">
        <f>VLOOKUP(D1997,'Parâmetro - Portes e Uco'!$A$8:$C$49,3,0)</f>
        <v>1186.7593919999999</v>
      </c>
      <c r="G1997" s="36">
        <v>4</v>
      </c>
      <c r="H1997" s="8">
        <f>VLOOKUP(G1997,'Parâmetro - Portes e Uco'!$B$14:$E$41,4,0)</f>
        <v>442.14720000000005</v>
      </c>
      <c r="I1997" s="9"/>
      <c r="J1997" s="16">
        <v>0</v>
      </c>
      <c r="K1997" s="16"/>
      <c r="L1997" s="17"/>
      <c r="M1997" s="2"/>
      <c r="N1997" s="8"/>
      <c r="O1997" s="15">
        <v>2</v>
      </c>
      <c r="P1997" s="8">
        <f t="shared" si="138"/>
        <v>593.37969599999997</v>
      </c>
      <c r="Q1997" s="41">
        <f t="shared" si="136"/>
        <v>2222.2862880000002</v>
      </c>
    </row>
    <row r="1998" spans="1:17">
      <c r="A1998" s="1" t="s">
        <v>4760</v>
      </c>
      <c r="B1998" s="1">
        <v>31003494</v>
      </c>
      <c r="C1998" s="3" t="s">
        <v>1625</v>
      </c>
      <c r="D1998" s="4" t="s">
        <v>3686</v>
      </c>
      <c r="E1998" s="7"/>
      <c r="F1998" s="8">
        <f>VLOOKUP(D1998,'Parâmetro - Portes e Uco'!$A$8:$C$49,3,0)</f>
        <v>639.47410800000011</v>
      </c>
      <c r="G1998" s="36">
        <v>4</v>
      </c>
      <c r="H1998" s="8">
        <f>VLOOKUP(G1998,'Parâmetro - Portes e Uco'!$B$14:$E$41,4,0)</f>
        <v>442.14720000000005</v>
      </c>
      <c r="I1998" s="9"/>
      <c r="J1998" s="16">
        <v>0</v>
      </c>
      <c r="K1998" s="16"/>
      <c r="L1998" s="17"/>
      <c r="M1998" s="2"/>
      <c r="N1998" s="8"/>
      <c r="O1998" s="15">
        <v>2</v>
      </c>
      <c r="P1998" s="8">
        <f t="shared" si="138"/>
        <v>319.73705400000006</v>
      </c>
      <c r="Q1998" s="41">
        <f t="shared" si="136"/>
        <v>1401.3583620000004</v>
      </c>
    </row>
    <row r="1999" spans="1:17">
      <c r="A1999" s="1" t="s">
        <v>4760</v>
      </c>
      <c r="B1999" s="1">
        <v>31003508</v>
      </c>
      <c r="C1999" s="3" t="s">
        <v>1626</v>
      </c>
      <c r="D1999" s="4" t="s">
        <v>3685</v>
      </c>
      <c r="E1999" s="7"/>
      <c r="F1999" s="8">
        <f>VLOOKUP(D1999,'Parâmetro - Portes e Uco'!$A$8:$C$49,3,0)</f>
        <v>564.99534000000006</v>
      </c>
      <c r="G1999" s="36">
        <v>3</v>
      </c>
      <c r="H1999" s="8">
        <f>VLOOKUP(G1999,'Parâmetro - Portes e Uco'!$B$14:$E$41,4,0)</f>
        <v>299.05779999999999</v>
      </c>
      <c r="I1999" s="9"/>
      <c r="J1999" s="16">
        <v>0</v>
      </c>
      <c r="K1999" s="16"/>
      <c r="L1999" s="17"/>
      <c r="M1999" s="2"/>
      <c r="N1999" s="8"/>
      <c r="O1999" s="15">
        <v>1</v>
      </c>
      <c r="P1999" s="8">
        <f>F1999*30%</f>
        <v>169.49860200000001</v>
      </c>
      <c r="Q1999" s="41">
        <f t="shared" si="136"/>
        <v>1033.5517420000001</v>
      </c>
    </row>
    <row r="2000" spans="1:17">
      <c r="A2000" s="1" t="s">
        <v>4760</v>
      </c>
      <c r="B2000" s="1">
        <v>31003516</v>
      </c>
      <c r="C2000" s="3" t="s">
        <v>1627</v>
      </c>
      <c r="D2000" s="4" t="s">
        <v>3670</v>
      </c>
      <c r="E2000" s="7"/>
      <c r="F2000" s="8">
        <f>VLOOKUP(D2000,'Parâmetro - Portes e Uco'!$A$8:$C$49,3,0)</f>
        <v>70.914480000000012</v>
      </c>
      <c r="G2000" s="36">
        <v>2</v>
      </c>
      <c r="H2000" s="8">
        <f>VLOOKUP(G2000,'Parâmetro - Portes e Uco'!$B$14:$E$41,4,0)</f>
        <v>203.1808</v>
      </c>
      <c r="I2000" s="9"/>
      <c r="J2000" s="16">
        <v>0</v>
      </c>
      <c r="K2000" s="16"/>
      <c r="L2000" s="17"/>
      <c r="M2000" s="2"/>
      <c r="N2000" s="8"/>
      <c r="O2000" s="15">
        <v>0</v>
      </c>
      <c r="P2000" s="15"/>
      <c r="Q2000" s="41">
        <f t="shared" si="136"/>
        <v>274.09528</v>
      </c>
    </row>
    <row r="2001" spans="1:17">
      <c r="A2001" s="1" t="s">
        <v>4760</v>
      </c>
      <c r="B2001" s="1">
        <v>31003524</v>
      </c>
      <c r="C2001" s="3" t="s">
        <v>1628</v>
      </c>
      <c r="D2001" s="4" t="s">
        <v>3707</v>
      </c>
      <c r="E2001" s="7"/>
      <c r="F2001" s="8">
        <f>VLOOKUP(D2001,'Parâmetro - Portes e Uco'!$A$8:$C$49,3,0)</f>
        <v>1479.8942339999999</v>
      </c>
      <c r="G2001" s="36">
        <v>6</v>
      </c>
      <c r="H2001" s="8">
        <f>VLOOKUP(G2001,'Parâmetro - Portes e Uco'!$B$14:$E$41,4,0)</f>
        <v>954.3922</v>
      </c>
      <c r="I2001" s="9"/>
      <c r="J2001" s="16">
        <v>0</v>
      </c>
      <c r="K2001" s="16"/>
      <c r="L2001" s="17"/>
      <c r="M2001" s="2"/>
      <c r="N2001" s="8"/>
      <c r="O2001" s="15">
        <v>2</v>
      </c>
      <c r="P2001" s="8">
        <f>(F2001*30%)+(F2001*20%)</f>
        <v>739.94711699999993</v>
      </c>
      <c r="Q2001" s="41">
        <f t="shared" si="136"/>
        <v>3174.2335509999994</v>
      </c>
    </row>
    <row r="2002" spans="1:17">
      <c r="A2002" s="1" t="s">
        <v>4760</v>
      </c>
      <c r="B2002" s="1">
        <v>31003532</v>
      </c>
      <c r="C2002" s="3" t="s">
        <v>1629</v>
      </c>
      <c r="D2002" s="4" t="s">
        <v>3701</v>
      </c>
      <c r="E2002" s="7"/>
      <c r="F2002" s="8">
        <f>VLOOKUP(D2002,'Parâmetro - Portes e Uco'!$A$8:$C$49,3,0)</f>
        <v>1591.0090559999999</v>
      </c>
      <c r="G2002" s="36">
        <v>6</v>
      </c>
      <c r="H2002" s="8">
        <f>VLOOKUP(G2002,'Parâmetro - Portes e Uco'!$B$14:$E$41,4,0)</f>
        <v>954.3922</v>
      </c>
      <c r="I2002" s="9"/>
      <c r="J2002" s="16">
        <v>0</v>
      </c>
      <c r="K2002" s="16"/>
      <c r="L2002" s="17"/>
      <c r="M2002" s="2"/>
      <c r="N2002" s="8"/>
      <c r="O2002" s="15">
        <v>3</v>
      </c>
      <c r="P2002" s="39">
        <f>(F2002*30%)+(F2002*20%)+(F2002*20%)</f>
        <v>1113.7063392</v>
      </c>
      <c r="Q2002" s="41">
        <f t="shared" si="136"/>
        <v>3659.1075952000001</v>
      </c>
    </row>
    <row r="2003" spans="1:17">
      <c r="A2003" s="1" t="s">
        <v>4760</v>
      </c>
      <c r="B2003" s="1">
        <v>31003540</v>
      </c>
      <c r="C2003" s="3" t="s">
        <v>1632</v>
      </c>
      <c r="D2003" s="4" t="s">
        <v>3691</v>
      </c>
      <c r="E2003" s="7"/>
      <c r="F2003" s="8">
        <f>VLOOKUP(D2003,'Parâmetro - Portes e Uco'!$A$8:$C$49,3,0)</f>
        <v>721.04432400000007</v>
      </c>
      <c r="G2003" s="36">
        <v>4</v>
      </c>
      <c r="H2003" s="8">
        <f>VLOOKUP(G2003,'Parâmetro - Portes e Uco'!$B$14:$E$41,4,0)</f>
        <v>442.14720000000005</v>
      </c>
      <c r="I2003" s="9"/>
      <c r="J2003" s="16">
        <v>0</v>
      </c>
      <c r="K2003" s="16"/>
      <c r="L2003" s="17"/>
      <c r="M2003" s="2"/>
      <c r="N2003" s="8"/>
      <c r="O2003" s="15">
        <v>2</v>
      </c>
      <c r="P2003" s="8">
        <f>(F2003*30%)+(F2003*20%)</f>
        <v>360.52216200000004</v>
      </c>
      <c r="Q2003" s="41">
        <f t="shared" si="136"/>
        <v>1523.7136860000001</v>
      </c>
    </row>
    <row r="2004" spans="1:17">
      <c r="A2004" s="1" t="s">
        <v>4760</v>
      </c>
      <c r="B2004" s="1">
        <v>31003559</v>
      </c>
      <c r="C2004" s="3" t="s">
        <v>1633</v>
      </c>
      <c r="D2004" s="4" t="s">
        <v>3700</v>
      </c>
      <c r="E2004" s="7"/>
      <c r="F2004" s="8">
        <f>VLOOKUP(D2004,'Parâmetro - Portes e Uco'!$A$8:$C$49,3,0)</f>
        <v>1121.7389820000001</v>
      </c>
      <c r="G2004" s="36">
        <v>5</v>
      </c>
      <c r="H2004" s="8">
        <f>VLOOKUP(G2004,'Parâmetro - Portes e Uco'!$B$14:$E$41,4,0)</f>
        <v>683.93320000000006</v>
      </c>
      <c r="I2004" s="9"/>
      <c r="J2004" s="16">
        <v>0</v>
      </c>
      <c r="K2004" s="16"/>
      <c r="L2004" s="17"/>
      <c r="M2004" s="2"/>
      <c r="N2004" s="8"/>
      <c r="O2004" s="15">
        <v>2</v>
      </c>
      <c r="P2004" s="8">
        <f>(F2004*30%)+(F2004*20%)</f>
        <v>560.86949100000004</v>
      </c>
      <c r="Q2004" s="41">
        <f t="shared" si="136"/>
        <v>2366.5416730000002</v>
      </c>
    </row>
    <row r="2005" spans="1:17" ht="22.5">
      <c r="A2005" s="1" t="s">
        <v>4760</v>
      </c>
      <c r="B2005" s="1">
        <v>31003567</v>
      </c>
      <c r="C2005" s="3" t="s">
        <v>1635</v>
      </c>
      <c r="D2005" s="4" t="s">
        <v>3682</v>
      </c>
      <c r="E2005" s="7"/>
      <c r="F2005" s="8">
        <f>VLOOKUP(D2005,'Parâmetro - Portes e Uco'!$A$8:$C$49,3,0)</f>
        <v>431.44592399999999</v>
      </c>
      <c r="G2005" s="36">
        <v>3</v>
      </c>
      <c r="H2005" s="8">
        <f>VLOOKUP(G2005,'Parâmetro - Portes e Uco'!$B$14:$E$41,4,0)</f>
        <v>299.05779999999999</v>
      </c>
      <c r="I2005" s="9"/>
      <c r="J2005" s="16">
        <v>0</v>
      </c>
      <c r="K2005" s="16"/>
      <c r="L2005" s="17"/>
      <c r="M2005" s="2"/>
      <c r="N2005" s="8"/>
      <c r="O2005" s="15">
        <v>1</v>
      </c>
      <c r="P2005" s="8">
        <f>F2005*30%</f>
        <v>129.43377719999998</v>
      </c>
      <c r="Q2005" s="41">
        <f t="shared" si="136"/>
        <v>859.93750119999993</v>
      </c>
    </row>
    <row r="2006" spans="1:17" ht="22.5">
      <c r="A2006" s="1" t="s">
        <v>4760</v>
      </c>
      <c r="B2006" s="1">
        <v>31003575</v>
      </c>
      <c r="C2006" s="3" t="s">
        <v>1566</v>
      </c>
      <c r="D2006" s="4" t="s">
        <v>3701</v>
      </c>
      <c r="E2006" s="7"/>
      <c r="F2006" s="8">
        <f>VLOOKUP(D2006,'Parâmetro - Portes e Uco'!$A$8:$C$49,3,0)</f>
        <v>1591.0090559999999</v>
      </c>
      <c r="G2006" s="36">
        <v>7</v>
      </c>
      <c r="H2006" s="8">
        <f>VLOOKUP(G2006,'Parâmetro - Portes e Uco'!$B$14:$E$41,4,0)</f>
        <v>1357.8812</v>
      </c>
      <c r="I2006" s="9"/>
      <c r="J2006" s="16">
        <v>0</v>
      </c>
      <c r="K2006" s="16"/>
      <c r="L2006" s="17"/>
      <c r="M2006" s="2"/>
      <c r="N2006" s="8"/>
      <c r="O2006" s="15">
        <v>2</v>
      </c>
      <c r="P2006" s="8">
        <f t="shared" ref="P2006:P2024" si="139">(F2006*30%)+(F2006*20%)</f>
        <v>795.50452799999994</v>
      </c>
      <c r="Q2006" s="41">
        <f t="shared" si="136"/>
        <v>3744.3947839999996</v>
      </c>
    </row>
    <row r="2007" spans="1:17">
      <c r="A2007" s="1" t="s">
        <v>4760</v>
      </c>
      <c r="B2007" s="1">
        <v>31003583</v>
      </c>
      <c r="C2007" s="3" t="s">
        <v>1573</v>
      </c>
      <c r="D2007" s="4" t="s">
        <v>3688</v>
      </c>
      <c r="E2007" s="7"/>
      <c r="F2007" s="8">
        <f>VLOOKUP(D2007,'Parâmetro - Portes e Uco'!$A$8:$C$49,3,0)</f>
        <v>868.77663600000005</v>
      </c>
      <c r="G2007" s="36">
        <v>5</v>
      </c>
      <c r="H2007" s="8">
        <f>VLOOKUP(G2007,'Parâmetro - Portes e Uco'!$B$14:$E$41,4,0)</f>
        <v>683.93320000000006</v>
      </c>
      <c r="I2007" s="9"/>
      <c r="J2007" s="16">
        <v>0</v>
      </c>
      <c r="K2007" s="16"/>
      <c r="L2007" s="17"/>
      <c r="M2007" s="2"/>
      <c r="N2007" s="8"/>
      <c r="O2007" s="15">
        <v>2</v>
      </c>
      <c r="P2007" s="8">
        <f t="shared" si="139"/>
        <v>434.38831800000003</v>
      </c>
      <c r="Q2007" s="41">
        <f t="shared" si="136"/>
        <v>1987.098154</v>
      </c>
    </row>
    <row r="2008" spans="1:17">
      <c r="A2008" s="1" t="s">
        <v>4760</v>
      </c>
      <c r="B2008" s="1">
        <v>31003591</v>
      </c>
      <c r="C2008" s="3" t="s">
        <v>1580</v>
      </c>
      <c r="D2008" s="4" t="s">
        <v>3701</v>
      </c>
      <c r="E2008" s="7"/>
      <c r="F2008" s="8">
        <f>VLOOKUP(D2008,'Parâmetro - Portes e Uco'!$A$8:$C$49,3,0)</f>
        <v>1591.0090559999999</v>
      </c>
      <c r="G2008" s="36">
        <v>7</v>
      </c>
      <c r="H2008" s="8">
        <f>VLOOKUP(G2008,'Parâmetro - Portes e Uco'!$B$14:$E$41,4,0)</f>
        <v>1357.8812</v>
      </c>
      <c r="I2008" s="9"/>
      <c r="J2008" s="16">
        <v>0</v>
      </c>
      <c r="K2008" s="16"/>
      <c r="L2008" s="17"/>
      <c r="M2008" s="2"/>
      <c r="N2008" s="8"/>
      <c r="O2008" s="15">
        <v>2</v>
      </c>
      <c r="P2008" s="8">
        <f t="shared" si="139"/>
        <v>795.50452799999994</v>
      </c>
      <c r="Q2008" s="41">
        <f t="shared" si="136"/>
        <v>3744.3947839999996</v>
      </c>
    </row>
    <row r="2009" spans="1:17" ht="22.5">
      <c r="A2009" s="1" t="s">
        <v>4760</v>
      </c>
      <c r="B2009" s="1">
        <v>31003605</v>
      </c>
      <c r="C2009" s="3" t="s">
        <v>1583</v>
      </c>
      <c r="D2009" s="4" t="s">
        <v>3697</v>
      </c>
      <c r="E2009" s="7"/>
      <c r="F2009" s="8">
        <f>VLOOKUP(D2009,'Parâmetro - Portes e Uco'!$A$8:$C$49,3,0)</f>
        <v>932.61823200000003</v>
      </c>
      <c r="G2009" s="36">
        <v>5</v>
      </c>
      <c r="H2009" s="8">
        <f>VLOOKUP(G2009,'Parâmetro - Portes e Uco'!$B$14:$E$41,4,0)</f>
        <v>683.93320000000006</v>
      </c>
      <c r="I2009" s="9"/>
      <c r="J2009" s="16">
        <v>0</v>
      </c>
      <c r="K2009" s="16"/>
      <c r="L2009" s="17"/>
      <c r="M2009" s="2"/>
      <c r="N2009" s="8"/>
      <c r="O2009" s="15">
        <v>2</v>
      </c>
      <c r="P2009" s="8">
        <f t="shared" si="139"/>
        <v>466.30911600000002</v>
      </c>
      <c r="Q2009" s="41">
        <f t="shared" si="136"/>
        <v>2082.8605480000001</v>
      </c>
    </row>
    <row r="2010" spans="1:17" ht="22.5">
      <c r="A2010" s="1" t="s">
        <v>4760</v>
      </c>
      <c r="B2010" s="1">
        <v>31003613</v>
      </c>
      <c r="C2010" s="3" t="s">
        <v>1585</v>
      </c>
      <c r="D2010" s="4" t="s">
        <v>3707</v>
      </c>
      <c r="E2010" s="7"/>
      <c r="F2010" s="8">
        <f>VLOOKUP(D2010,'Parâmetro - Portes e Uco'!$A$8:$C$49,3,0)</f>
        <v>1479.8942339999999</v>
      </c>
      <c r="G2010" s="36">
        <v>7</v>
      </c>
      <c r="H2010" s="8">
        <f>VLOOKUP(G2010,'Parâmetro - Portes e Uco'!$B$14:$E$41,4,0)</f>
        <v>1357.8812</v>
      </c>
      <c r="I2010" s="9"/>
      <c r="J2010" s="16">
        <v>0</v>
      </c>
      <c r="K2010" s="16"/>
      <c r="L2010" s="17"/>
      <c r="M2010" s="2"/>
      <c r="N2010" s="8"/>
      <c r="O2010" s="15">
        <v>2</v>
      </c>
      <c r="P2010" s="8">
        <f t="shared" si="139"/>
        <v>739.94711699999993</v>
      </c>
      <c r="Q2010" s="41">
        <f t="shared" si="136"/>
        <v>3577.7225509999998</v>
      </c>
    </row>
    <row r="2011" spans="1:17" ht="22.5">
      <c r="A2011" s="1" t="s">
        <v>4760</v>
      </c>
      <c r="B2011" s="1">
        <v>31003621</v>
      </c>
      <c r="C2011" s="3" t="s">
        <v>1587</v>
      </c>
      <c r="D2011" s="4" t="s">
        <v>3704</v>
      </c>
      <c r="E2011" s="7"/>
      <c r="F2011" s="8">
        <f>VLOOKUP(D2011,'Parâmetro - Portes e Uco'!$A$8:$C$49,3,0)</f>
        <v>1301.410656</v>
      </c>
      <c r="G2011" s="36">
        <v>6</v>
      </c>
      <c r="H2011" s="8">
        <f>VLOOKUP(G2011,'Parâmetro - Portes e Uco'!$B$14:$E$41,4,0)</f>
        <v>954.3922</v>
      </c>
      <c r="I2011" s="9"/>
      <c r="J2011" s="16">
        <v>0</v>
      </c>
      <c r="K2011" s="16"/>
      <c r="L2011" s="17"/>
      <c r="M2011" s="2"/>
      <c r="N2011" s="8"/>
      <c r="O2011" s="15">
        <v>2</v>
      </c>
      <c r="P2011" s="8">
        <f t="shared" si="139"/>
        <v>650.70532800000001</v>
      </c>
      <c r="Q2011" s="41">
        <f t="shared" si="136"/>
        <v>2906.5081840000003</v>
      </c>
    </row>
    <row r="2012" spans="1:17" ht="22.5">
      <c r="A2012" s="1" t="s">
        <v>4760</v>
      </c>
      <c r="B2012" s="1">
        <v>31003630</v>
      </c>
      <c r="C2012" s="3" t="s">
        <v>1589</v>
      </c>
      <c r="D2012" s="4" t="s">
        <v>3701</v>
      </c>
      <c r="E2012" s="7"/>
      <c r="F2012" s="8">
        <f>VLOOKUP(D2012,'Parâmetro - Portes e Uco'!$A$8:$C$49,3,0)</f>
        <v>1591.0090559999999</v>
      </c>
      <c r="G2012" s="36">
        <v>7</v>
      </c>
      <c r="H2012" s="8">
        <f>VLOOKUP(G2012,'Parâmetro - Portes e Uco'!$B$14:$E$41,4,0)</f>
        <v>1357.8812</v>
      </c>
      <c r="I2012" s="9"/>
      <c r="J2012" s="16">
        <v>0</v>
      </c>
      <c r="K2012" s="16"/>
      <c r="L2012" s="17"/>
      <c r="M2012" s="2"/>
      <c r="N2012" s="8"/>
      <c r="O2012" s="15">
        <v>2</v>
      </c>
      <c r="P2012" s="8">
        <f t="shared" si="139"/>
        <v>795.50452799999994</v>
      </c>
      <c r="Q2012" s="41">
        <f t="shared" si="136"/>
        <v>3744.3947839999996</v>
      </c>
    </row>
    <row r="2013" spans="1:17">
      <c r="A2013" s="1" t="s">
        <v>4760</v>
      </c>
      <c r="B2013" s="1">
        <v>31003648</v>
      </c>
      <c r="C2013" s="3" t="s">
        <v>1591</v>
      </c>
      <c r="D2013" s="4" t="s">
        <v>3701</v>
      </c>
      <c r="E2013" s="7"/>
      <c r="F2013" s="8">
        <f>VLOOKUP(D2013,'Parâmetro - Portes e Uco'!$A$8:$C$49,3,0)</f>
        <v>1591.0090559999999</v>
      </c>
      <c r="G2013" s="36">
        <v>7</v>
      </c>
      <c r="H2013" s="8">
        <f>VLOOKUP(G2013,'Parâmetro - Portes e Uco'!$B$14:$E$41,4,0)</f>
        <v>1357.8812</v>
      </c>
      <c r="I2013" s="9"/>
      <c r="J2013" s="16">
        <v>0</v>
      </c>
      <c r="K2013" s="16"/>
      <c r="L2013" s="17"/>
      <c r="M2013" s="2"/>
      <c r="N2013" s="8"/>
      <c r="O2013" s="15">
        <v>2</v>
      </c>
      <c r="P2013" s="8">
        <f t="shared" si="139"/>
        <v>795.50452799999994</v>
      </c>
      <c r="Q2013" s="41">
        <f t="shared" si="136"/>
        <v>3744.3947839999996</v>
      </c>
    </row>
    <row r="2014" spans="1:17">
      <c r="A2014" s="1" t="s">
        <v>4760</v>
      </c>
      <c r="B2014" s="1">
        <v>31003656</v>
      </c>
      <c r="C2014" s="3" t="s">
        <v>1597</v>
      </c>
      <c r="D2014" s="4" t="s">
        <v>3690</v>
      </c>
      <c r="E2014" s="7"/>
      <c r="F2014" s="8">
        <f>VLOOKUP(D2014,'Parâmetro - Portes e Uco'!$A$8:$C$49,3,0)</f>
        <v>788.42236200000002</v>
      </c>
      <c r="G2014" s="36">
        <v>5</v>
      </c>
      <c r="H2014" s="8">
        <f>VLOOKUP(G2014,'Parâmetro - Portes e Uco'!$B$14:$E$41,4,0)</f>
        <v>683.93320000000006</v>
      </c>
      <c r="I2014" s="9"/>
      <c r="J2014" s="16">
        <v>0</v>
      </c>
      <c r="K2014" s="16"/>
      <c r="L2014" s="17"/>
      <c r="M2014" s="2"/>
      <c r="N2014" s="8"/>
      <c r="O2014" s="15">
        <v>2</v>
      </c>
      <c r="P2014" s="8">
        <f t="shared" si="139"/>
        <v>394.21118100000001</v>
      </c>
      <c r="Q2014" s="41">
        <f t="shared" si="136"/>
        <v>1866.5667430000003</v>
      </c>
    </row>
    <row r="2015" spans="1:17">
      <c r="A2015" s="1" t="s">
        <v>4760</v>
      </c>
      <c r="B2015" s="1">
        <v>31003664</v>
      </c>
      <c r="C2015" s="3" t="s">
        <v>1599</v>
      </c>
      <c r="D2015" s="4" t="s">
        <v>3688</v>
      </c>
      <c r="E2015" s="7"/>
      <c r="F2015" s="8">
        <f>VLOOKUP(D2015,'Parâmetro - Portes e Uco'!$A$8:$C$49,3,0)</f>
        <v>868.77663600000005</v>
      </c>
      <c r="G2015" s="36">
        <v>5</v>
      </c>
      <c r="H2015" s="8">
        <f>VLOOKUP(G2015,'Parâmetro - Portes e Uco'!$B$14:$E$41,4,0)</f>
        <v>683.93320000000006</v>
      </c>
      <c r="I2015" s="9"/>
      <c r="J2015" s="16">
        <v>0</v>
      </c>
      <c r="K2015" s="16"/>
      <c r="L2015" s="17"/>
      <c r="M2015" s="2"/>
      <c r="N2015" s="8"/>
      <c r="O2015" s="15">
        <v>2</v>
      </c>
      <c r="P2015" s="8">
        <f t="shared" si="139"/>
        <v>434.38831800000003</v>
      </c>
      <c r="Q2015" s="41">
        <f t="shared" si="136"/>
        <v>1987.098154</v>
      </c>
    </row>
    <row r="2016" spans="1:17">
      <c r="A2016" s="1" t="s">
        <v>4760</v>
      </c>
      <c r="B2016" s="1">
        <v>31003672</v>
      </c>
      <c r="C2016" s="3" t="s">
        <v>1602</v>
      </c>
      <c r="D2016" s="4" t="s">
        <v>3697</v>
      </c>
      <c r="E2016" s="7"/>
      <c r="F2016" s="8">
        <f>VLOOKUP(D2016,'Parâmetro - Portes e Uco'!$A$8:$C$49,3,0)</f>
        <v>932.61823200000003</v>
      </c>
      <c r="G2016" s="36">
        <v>5</v>
      </c>
      <c r="H2016" s="8">
        <f>VLOOKUP(G2016,'Parâmetro - Portes e Uco'!$B$14:$E$41,4,0)</f>
        <v>683.93320000000006</v>
      </c>
      <c r="I2016" s="9"/>
      <c r="J2016" s="16">
        <v>0</v>
      </c>
      <c r="K2016" s="16"/>
      <c r="L2016" s="17"/>
      <c r="M2016" s="2"/>
      <c r="N2016" s="8"/>
      <c r="O2016" s="15">
        <v>2</v>
      </c>
      <c r="P2016" s="8">
        <f t="shared" si="139"/>
        <v>466.30911600000002</v>
      </c>
      <c r="Q2016" s="41">
        <f t="shared" si="136"/>
        <v>2082.8605480000001</v>
      </c>
    </row>
    <row r="2017" spans="1:17" ht="22.5">
      <c r="A2017" s="1" t="s">
        <v>4760</v>
      </c>
      <c r="B2017" s="1">
        <v>31003680</v>
      </c>
      <c r="C2017" s="3" t="s">
        <v>1604</v>
      </c>
      <c r="D2017" s="4" t="s">
        <v>3688</v>
      </c>
      <c r="E2017" s="7"/>
      <c r="F2017" s="8">
        <f>VLOOKUP(D2017,'Parâmetro - Portes e Uco'!$A$8:$C$49,3,0)</f>
        <v>868.77663600000005</v>
      </c>
      <c r="G2017" s="36">
        <v>5</v>
      </c>
      <c r="H2017" s="8">
        <f>VLOOKUP(G2017,'Parâmetro - Portes e Uco'!$B$14:$E$41,4,0)</f>
        <v>683.93320000000006</v>
      </c>
      <c r="I2017" s="9"/>
      <c r="J2017" s="16">
        <v>0</v>
      </c>
      <c r="K2017" s="16"/>
      <c r="L2017" s="17"/>
      <c r="M2017" s="2"/>
      <c r="N2017" s="8"/>
      <c r="O2017" s="15">
        <v>2</v>
      </c>
      <c r="P2017" s="8">
        <f t="shared" si="139"/>
        <v>434.38831800000003</v>
      </c>
      <c r="Q2017" s="41">
        <f t="shared" si="136"/>
        <v>1987.098154</v>
      </c>
    </row>
    <row r="2018" spans="1:17" ht="22.5">
      <c r="A2018" s="1" t="s">
        <v>4760</v>
      </c>
      <c r="B2018" s="1">
        <v>31003699</v>
      </c>
      <c r="C2018" s="3" t="s">
        <v>1607</v>
      </c>
      <c r="D2018" s="4" t="s">
        <v>3690</v>
      </c>
      <c r="E2018" s="7"/>
      <c r="F2018" s="8">
        <f>VLOOKUP(D2018,'Parâmetro - Portes e Uco'!$A$8:$C$49,3,0)</f>
        <v>788.42236200000002</v>
      </c>
      <c r="G2018" s="36">
        <v>5</v>
      </c>
      <c r="H2018" s="8">
        <f>VLOOKUP(G2018,'Parâmetro - Portes e Uco'!$B$14:$E$41,4,0)</f>
        <v>683.93320000000006</v>
      </c>
      <c r="I2018" s="9"/>
      <c r="J2018" s="16">
        <v>0</v>
      </c>
      <c r="K2018" s="16"/>
      <c r="L2018" s="17"/>
      <c r="M2018" s="2"/>
      <c r="N2018" s="8"/>
      <c r="O2018" s="15">
        <v>2</v>
      </c>
      <c r="P2018" s="8">
        <f t="shared" si="139"/>
        <v>394.21118100000001</v>
      </c>
      <c r="Q2018" s="41">
        <f t="shared" ref="Q2018:Q2024" si="140">F2018+H2018+K2018+N2018+P2018</f>
        <v>1866.5667430000003</v>
      </c>
    </row>
    <row r="2019" spans="1:17" ht="22.5">
      <c r="A2019" s="1" t="s">
        <v>4760</v>
      </c>
      <c r="B2019" s="1">
        <v>31003702</v>
      </c>
      <c r="C2019" s="3" t="s">
        <v>1611</v>
      </c>
      <c r="D2019" s="4" t="s">
        <v>3707</v>
      </c>
      <c r="E2019" s="7"/>
      <c r="F2019" s="8">
        <f>VLOOKUP(D2019,'Parâmetro - Portes e Uco'!$A$8:$C$49,3,0)</f>
        <v>1479.8942339999999</v>
      </c>
      <c r="G2019" s="36">
        <v>6</v>
      </c>
      <c r="H2019" s="8">
        <f>VLOOKUP(G2019,'Parâmetro - Portes e Uco'!$B$14:$E$41,4,0)</f>
        <v>954.3922</v>
      </c>
      <c r="I2019" s="9"/>
      <c r="J2019" s="16">
        <v>0</v>
      </c>
      <c r="K2019" s="16"/>
      <c r="L2019" s="17"/>
      <c r="M2019" s="2"/>
      <c r="N2019" s="8"/>
      <c r="O2019" s="15">
        <v>2</v>
      </c>
      <c r="P2019" s="8">
        <f t="shared" si="139"/>
        <v>739.94711699999993</v>
      </c>
      <c r="Q2019" s="41">
        <f t="shared" si="140"/>
        <v>3174.2335509999994</v>
      </c>
    </row>
    <row r="2020" spans="1:17">
      <c r="A2020" s="1" t="s">
        <v>4760</v>
      </c>
      <c r="B2020" s="1">
        <v>31003710</v>
      </c>
      <c r="C2020" s="3" t="s">
        <v>1613</v>
      </c>
      <c r="D2020" s="4" t="s">
        <v>3701</v>
      </c>
      <c r="E2020" s="7"/>
      <c r="F2020" s="8">
        <f>VLOOKUP(D2020,'Parâmetro - Portes e Uco'!$A$8:$C$49,3,0)</f>
        <v>1591.0090559999999</v>
      </c>
      <c r="G2020" s="36">
        <v>7</v>
      </c>
      <c r="H2020" s="8">
        <f>VLOOKUP(G2020,'Parâmetro - Portes e Uco'!$B$14:$E$41,4,0)</f>
        <v>1357.8812</v>
      </c>
      <c r="I2020" s="9"/>
      <c r="J2020" s="16">
        <v>0</v>
      </c>
      <c r="K2020" s="16"/>
      <c r="L2020" s="17"/>
      <c r="M2020" s="2"/>
      <c r="N2020" s="8"/>
      <c r="O2020" s="15">
        <v>2</v>
      </c>
      <c r="P2020" s="8">
        <f t="shared" si="139"/>
        <v>795.50452799999994</v>
      </c>
      <c r="Q2020" s="41">
        <f t="shared" si="140"/>
        <v>3744.3947839999996</v>
      </c>
    </row>
    <row r="2021" spans="1:17" ht="22.5">
      <c r="A2021" s="1" t="s">
        <v>4760</v>
      </c>
      <c r="B2021" s="1">
        <v>31003729</v>
      </c>
      <c r="C2021" s="3" t="s">
        <v>1617</v>
      </c>
      <c r="D2021" s="4" t="s">
        <v>3690</v>
      </c>
      <c r="E2021" s="7"/>
      <c r="F2021" s="8">
        <f>VLOOKUP(D2021,'Parâmetro - Portes e Uco'!$A$8:$C$49,3,0)</f>
        <v>788.42236200000002</v>
      </c>
      <c r="G2021" s="36">
        <v>5</v>
      </c>
      <c r="H2021" s="8">
        <f>VLOOKUP(G2021,'Parâmetro - Portes e Uco'!$B$14:$E$41,4,0)</f>
        <v>683.93320000000006</v>
      </c>
      <c r="I2021" s="9"/>
      <c r="J2021" s="16">
        <v>0</v>
      </c>
      <c r="K2021" s="16"/>
      <c r="L2021" s="17"/>
      <c r="M2021" s="2"/>
      <c r="N2021" s="8"/>
      <c r="O2021" s="15">
        <v>2</v>
      </c>
      <c r="P2021" s="8">
        <f t="shared" si="139"/>
        <v>394.21118100000001</v>
      </c>
      <c r="Q2021" s="41">
        <f t="shared" si="140"/>
        <v>1866.5667430000003</v>
      </c>
    </row>
    <row r="2022" spans="1:17" ht="22.5">
      <c r="A2022" s="1" t="s">
        <v>4760</v>
      </c>
      <c r="B2022" s="1">
        <v>31003770</v>
      </c>
      <c r="C2022" s="3" t="s">
        <v>1630</v>
      </c>
      <c r="D2022" s="4" t="s">
        <v>3706</v>
      </c>
      <c r="E2022" s="7"/>
      <c r="F2022" s="8">
        <f>VLOOKUP(D2022,'Parâmetro - Portes e Uco'!$A$8:$C$49,3,0)</f>
        <v>2145.3765060000001</v>
      </c>
      <c r="G2022" s="36">
        <v>7</v>
      </c>
      <c r="H2022" s="8">
        <f>VLOOKUP(G2022,'Parâmetro - Portes e Uco'!$B$14:$E$41,4,0)</f>
        <v>1357.8812</v>
      </c>
      <c r="I2022" s="9"/>
      <c r="J2022" s="16">
        <v>0</v>
      </c>
      <c r="K2022" s="16"/>
      <c r="L2022" s="17"/>
      <c r="M2022" s="2"/>
      <c r="N2022" s="8"/>
      <c r="O2022" s="15">
        <v>2</v>
      </c>
      <c r="P2022" s="8">
        <f t="shared" si="139"/>
        <v>1072.688253</v>
      </c>
      <c r="Q2022" s="41">
        <f t="shared" si="140"/>
        <v>4575.9459590000006</v>
      </c>
    </row>
    <row r="2023" spans="1:17">
      <c r="A2023" s="1" t="s">
        <v>4760</v>
      </c>
      <c r="B2023" s="1">
        <v>31003788</v>
      </c>
      <c r="C2023" s="3" t="s">
        <v>1631</v>
      </c>
      <c r="D2023" s="4" t="s">
        <v>3705</v>
      </c>
      <c r="E2023" s="7"/>
      <c r="F2023" s="8">
        <f>VLOOKUP(D2023,'Parâmetro - Portes e Uco'!$A$8:$C$49,3,0)</f>
        <v>1949.1550259999999</v>
      </c>
      <c r="G2023" s="36">
        <v>7</v>
      </c>
      <c r="H2023" s="8">
        <f>VLOOKUP(G2023,'Parâmetro - Portes e Uco'!$B$14:$E$41,4,0)</f>
        <v>1357.8812</v>
      </c>
      <c r="I2023" s="9"/>
      <c r="J2023" s="16">
        <v>0</v>
      </c>
      <c r="K2023" s="16"/>
      <c r="L2023" s="17"/>
      <c r="M2023" s="2"/>
      <c r="N2023" s="8"/>
      <c r="O2023" s="15">
        <v>2</v>
      </c>
      <c r="P2023" s="8">
        <f t="shared" si="139"/>
        <v>974.57751299999995</v>
      </c>
      <c r="Q2023" s="41">
        <f t="shared" si="140"/>
        <v>4281.6137390000004</v>
      </c>
    </row>
    <row r="2024" spans="1:17">
      <c r="A2024" s="1" t="s">
        <v>4760</v>
      </c>
      <c r="B2024" s="1">
        <v>31003796</v>
      </c>
      <c r="C2024" s="3" t="s">
        <v>1634</v>
      </c>
      <c r="D2024" s="4" t="s">
        <v>3701</v>
      </c>
      <c r="E2024" s="7"/>
      <c r="F2024" s="8">
        <f>VLOOKUP(D2024,'Parâmetro - Portes e Uco'!$A$8:$C$49,3,0)</f>
        <v>1591.0090559999999</v>
      </c>
      <c r="G2024" s="36">
        <v>6</v>
      </c>
      <c r="H2024" s="8">
        <f>VLOOKUP(G2024,'Parâmetro - Portes e Uco'!$B$14:$E$41,4,0)</f>
        <v>954.3922</v>
      </c>
      <c r="I2024" s="9"/>
      <c r="J2024" s="16">
        <v>0</v>
      </c>
      <c r="K2024" s="16"/>
      <c r="L2024" s="17"/>
      <c r="M2024" s="2"/>
      <c r="N2024" s="8"/>
      <c r="O2024" s="15">
        <v>2</v>
      </c>
      <c r="P2024" s="8">
        <f t="shared" si="139"/>
        <v>795.50452799999994</v>
      </c>
      <c r="Q2024" s="41">
        <f t="shared" si="140"/>
        <v>3340.905784</v>
      </c>
    </row>
    <row r="2025" spans="1:17">
      <c r="A2025" s="3"/>
      <c r="B2025" s="135">
        <v>31004008</v>
      </c>
      <c r="C2025" s="263" t="s">
        <v>3870</v>
      </c>
      <c r="D2025" s="264"/>
      <c r="E2025" s="264"/>
      <c r="F2025" s="264"/>
      <c r="G2025" s="264"/>
      <c r="H2025" s="264"/>
      <c r="I2025" s="264"/>
      <c r="J2025" s="264"/>
      <c r="K2025" s="264"/>
      <c r="L2025" s="264"/>
      <c r="M2025" s="266"/>
      <c r="N2025" s="264"/>
      <c r="O2025" s="264"/>
      <c r="P2025" s="264"/>
      <c r="Q2025" s="265"/>
    </row>
    <row r="2026" spans="1:17">
      <c r="A2026" s="1" t="s">
        <v>4760</v>
      </c>
      <c r="B2026" s="1">
        <v>31004016</v>
      </c>
      <c r="C2026" s="3" t="s">
        <v>1636</v>
      </c>
      <c r="D2026" s="4" t="s">
        <v>3677</v>
      </c>
      <c r="E2026" s="7"/>
      <c r="F2026" s="8">
        <f>VLOOKUP(D2026,'Parâmetro - Portes e Uco'!$A$8:$C$49,3,0)</f>
        <v>146.53493400000002</v>
      </c>
      <c r="G2026" s="36">
        <v>2</v>
      </c>
      <c r="H2026" s="8">
        <f>VLOOKUP(G2026,'Parâmetro - Portes e Uco'!$B$14:$E$41,4,0)</f>
        <v>203.1808</v>
      </c>
      <c r="I2026" s="9"/>
      <c r="J2026" s="16">
        <v>0</v>
      </c>
      <c r="K2026" s="16"/>
      <c r="L2026" s="17"/>
      <c r="M2026" s="2"/>
      <c r="N2026" s="8"/>
      <c r="O2026" s="15">
        <v>0</v>
      </c>
      <c r="P2026" s="15"/>
      <c r="Q2026" s="41">
        <f t="shared" ref="Q2026:Q2056" si="141">F2026+H2026+K2026+N2026+P2026</f>
        <v>349.715734</v>
      </c>
    </row>
    <row r="2027" spans="1:17">
      <c r="A2027" s="1" t="s">
        <v>4760</v>
      </c>
      <c r="B2027" s="1">
        <v>31004024</v>
      </c>
      <c r="C2027" s="3" t="s">
        <v>4246</v>
      </c>
      <c r="D2027" s="4" t="s">
        <v>3703</v>
      </c>
      <c r="E2027" s="7"/>
      <c r="F2027" s="8">
        <f>VLOOKUP(D2027,'Parâmetro - Portes e Uco'!$A$8:$C$49,3,0)</f>
        <v>399.525126</v>
      </c>
      <c r="G2027" s="36">
        <v>2</v>
      </c>
      <c r="H2027" s="8">
        <f>VLOOKUP(G2027,'Parâmetro - Portes e Uco'!$B$14:$E$41,4,0)</f>
        <v>203.1808</v>
      </c>
      <c r="I2027" s="9"/>
      <c r="J2027" s="16">
        <v>0</v>
      </c>
      <c r="K2027" s="16"/>
      <c r="L2027" s="17"/>
      <c r="M2027" s="2"/>
      <c r="N2027" s="8"/>
      <c r="O2027" s="15">
        <v>0</v>
      </c>
      <c r="P2027" s="15"/>
      <c r="Q2027" s="41">
        <f t="shared" si="141"/>
        <v>602.70592599999998</v>
      </c>
    </row>
    <row r="2028" spans="1:17">
      <c r="A2028" s="1" t="s">
        <v>4760</v>
      </c>
      <c r="B2028" s="1">
        <v>31004032</v>
      </c>
      <c r="C2028" s="3" t="s">
        <v>1637</v>
      </c>
      <c r="D2028" s="4" t="s">
        <v>3673</v>
      </c>
      <c r="E2028" s="7"/>
      <c r="F2028" s="8">
        <f>VLOOKUP(D2028,'Parâmetro - Portes e Uco'!$A$8:$C$49,3,0)</f>
        <v>167.84640600000003</v>
      </c>
      <c r="G2028" s="36">
        <v>3</v>
      </c>
      <c r="H2028" s="8">
        <f>VLOOKUP(G2028,'Parâmetro - Portes e Uco'!$B$14:$E$41,4,0)</f>
        <v>299.05779999999999</v>
      </c>
      <c r="I2028" s="9"/>
      <c r="J2028" s="16">
        <v>0</v>
      </c>
      <c r="K2028" s="16"/>
      <c r="L2028" s="17"/>
      <c r="M2028" s="2"/>
      <c r="N2028" s="8"/>
      <c r="O2028" s="15">
        <v>0</v>
      </c>
      <c r="P2028" s="15"/>
      <c r="Q2028" s="41">
        <f t="shared" si="141"/>
        <v>466.90420600000004</v>
      </c>
    </row>
    <row r="2029" spans="1:17">
      <c r="A2029" s="1" t="s">
        <v>4760</v>
      </c>
      <c r="B2029" s="1">
        <v>31004040</v>
      </c>
      <c r="C2029" s="3" t="s">
        <v>1638</v>
      </c>
      <c r="D2029" s="4" t="s">
        <v>3677</v>
      </c>
      <c r="E2029" s="7"/>
      <c r="F2029" s="8">
        <f>VLOOKUP(D2029,'Parâmetro - Portes e Uco'!$A$8:$C$49,3,0)</f>
        <v>146.53493400000002</v>
      </c>
      <c r="G2029" s="36">
        <v>2</v>
      </c>
      <c r="H2029" s="8">
        <f>VLOOKUP(G2029,'Parâmetro - Portes e Uco'!$B$14:$E$41,4,0)</f>
        <v>203.1808</v>
      </c>
      <c r="I2029" s="9"/>
      <c r="J2029" s="16">
        <v>0</v>
      </c>
      <c r="K2029" s="16"/>
      <c r="L2029" s="17"/>
      <c r="M2029" s="2"/>
      <c r="N2029" s="8"/>
      <c r="O2029" s="15">
        <v>0</v>
      </c>
      <c r="P2029" s="15"/>
      <c r="Q2029" s="41">
        <f t="shared" si="141"/>
        <v>349.715734</v>
      </c>
    </row>
    <row r="2030" spans="1:17">
      <c r="A2030" s="1" t="s">
        <v>4760</v>
      </c>
      <c r="B2030" s="1">
        <v>31004059</v>
      </c>
      <c r="C2030" s="3" t="s">
        <v>1639</v>
      </c>
      <c r="D2030" s="4" t="s">
        <v>3670</v>
      </c>
      <c r="E2030" s="7"/>
      <c r="F2030" s="8">
        <f>VLOOKUP(D2030,'Parâmetro - Portes e Uco'!$A$8:$C$49,3,0)</f>
        <v>70.914480000000012</v>
      </c>
      <c r="G2030" s="36">
        <v>1</v>
      </c>
      <c r="H2030" s="8">
        <f>VLOOKUP(G2030,'Parâmetro - Portes e Uco'!$B$14:$E$41,4,0)</f>
        <v>138.81760000000003</v>
      </c>
      <c r="I2030" s="9"/>
      <c r="J2030" s="16">
        <v>0</v>
      </c>
      <c r="K2030" s="16"/>
      <c r="L2030" s="17"/>
      <c r="M2030" s="2"/>
      <c r="N2030" s="8"/>
      <c r="O2030" s="15">
        <v>0</v>
      </c>
      <c r="P2030" s="15"/>
      <c r="Q2030" s="41">
        <f t="shared" si="141"/>
        <v>209.73208000000005</v>
      </c>
    </row>
    <row r="2031" spans="1:17">
      <c r="A2031" s="1" t="s">
        <v>4760</v>
      </c>
      <c r="B2031" s="1">
        <v>31004067</v>
      </c>
      <c r="C2031" s="3" t="s">
        <v>1640</v>
      </c>
      <c r="D2031" s="4" t="s">
        <v>3670</v>
      </c>
      <c r="E2031" s="7"/>
      <c r="F2031" s="8">
        <f>VLOOKUP(D2031,'Parâmetro - Portes e Uco'!$A$8:$C$49,3,0)</f>
        <v>70.914480000000012</v>
      </c>
      <c r="G2031" s="36">
        <v>2</v>
      </c>
      <c r="H2031" s="8">
        <f>VLOOKUP(G2031,'Parâmetro - Portes e Uco'!$B$14:$E$41,4,0)</f>
        <v>203.1808</v>
      </c>
      <c r="I2031" s="9"/>
      <c r="J2031" s="16">
        <v>0</v>
      </c>
      <c r="K2031" s="16"/>
      <c r="L2031" s="17"/>
      <c r="M2031" s="2"/>
      <c r="N2031" s="8"/>
      <c r="O2031" s="15">
        <v>0</v>
      </c>
      <c r="P2031" s="15"/>
      <c r="Q2031" s="41">
        <f t="shared" si="141"/>
        <v>274.09528</v>
      </c>
    </row>
    <row r="2032" spans="1:17">
      <c r="A2032" s="1" t="s">
        <v>4760</v>
      </c>
      <c r="B2032" s="1">
        <v>31004075</v>
      </c>
      <c r="C2032" s="3" t="s">
        <v>1641</v>
      </c>
      <c r="D2032" s="4" t="s">
        <v>3682</v>
      </c>
      <c r="E2032" s="7"/>
      <c r="F2032" s="8">
        <f>VLOOKUP(D2032,'Parâmetro - Portes e Uco'!$A$8:$C$49,3,0)</f>
        <v>431.44592399999999</v>
      </c>
      <c r="G2032" s="36">
        <v>2</v>
      </c>
      <c r="H2032" s="8">
        <f>VLOOKUP(G2032,'Parâmetro - Portes e Uco'!$B$14:$E$41,4,0)</f>
        <v>203.1808</v>
      </c>
      <c r="I2032" s="9"/>
      <c r="J2032" s="16">
        <v>0</v>
      </c>
      <c r="K2032" s="16"/>
      <c r="L2032" s="17"/>
      <c r="M2032" s="2"/>
      <c r="N2032" s="8"/>
      <c r="O2032" s="15">
        <v>1</v>
      </c>
      <c r="P2032" s="8">
        <f>F2032*30%</f>
        <v>129.43377719999998</v>
      </c>
      <c r="Q2032" s="41">
        <f t="shared" si="141"/>
        <v>764.06050119999998</v>
      </c>
    </row>
    <row r="2033" spans="1:17" ht="22.5">
      <c r="A2033" s="1" t="s">
        <v>4760</v>
      </c>
      <c r="B2033" s="1">
        <v>31004083</v>
      </c>
      <c r="C2033" s="3" t="s">
        <v>1643</v>
      </c>
      <c r="D2033" s="4" t="s">
        <v>3682</v>
      </c>
      <c r="E2033" s="7"/>
      <c r="F2033" s="8">
        <f>VLOOKUP(D2033,'Parâmetro - Portes e Uco'!$A$8:$C$49,3,0)</f>
        <v>431.44592399999999</v>
      </c>
      <c r="G2033" s="36">
        <v>1</v>
      </c>
      <c r="H2033" s="8">
        <f>VLOOKUP(G2033,'Parâmetro - Portes e Uco'!$B$14:$E$41,4,0)</f>
        <v>138.81760000000003</v>
      </c>
      <c r="I2033" s="9"/>
      <c r="J2033" s="16">
        <v>0</v>
      </c>
      <c r="K2033" s="16"/>
      <c r="L2033" s="17"/>
      <c r="M2033" s="2"/>
      <c r="N2033" s="8"/>
      <c r="O2033" s="15">
        <v>1</v>
      </c>
      <c r="P2033" s="8">
        <f>F2033*30%</f>
        <v>129.43377719999998</v>
      </c>
      <c r="Q2033" s="41">
        <f t="shared" si="141"/>
        <v>699.69730119999997</v>
      </c>
    </row>
    <row r="2034" spans="1:17">
      <c r="A2034" s="1" t="s">
        <v>4760</v>
      </c>
      <c r="B2034" s="1">
        <v>31004091</v>
      </c>
      <c r="C2034" s="3" t="s">
        <v>1644</v>
      </c>
      <c r="D2034" s="4" t="s">
        <v>3670</v>
      </c>
      <c r="E2034" s="7"/>
      <c r="F2034" s="8">
        <f>VLOOKUP(D2034,'Parâmetro - Portes e Uco'!$A$8:$C$49,3,0)</f>
        <v>70.914480000000012</v>
      </c>
      <c r="G2034" s="36">
        <v>1</v>
      </c>
      <c r="H2034" s="8">
        <f>VLOOKUP(G2034,'Parâmetro - Portes e Uco'!$B$14:$E$41,4,0)</f>
        <v>138.81760000000003</v>
      </c>
      <c r="I2034" s="9"/>
      <c r="J2034" s="16">
        <v>0</v>
      </c>
      <c r="K2034" s="16"/>
      <c r="L2034" s="17"/>
      <c r="M2034" s="2"/>
      <c r="N2034" s="8"/>
      <c r="O2034" s="15">
        <v>0</v>
      </c>
      <c r="P2034" s="15"/>
      <c r="Q2034" s="41">
        <f t="shared" si="141"/>
        <v>209.73208000000005</v>
      </c>
    </row>
    <row r="2035" spans="1:17">
      <c r="A2035" s="1" t="s">
        <v>4760</v>
      </c>
      <c r="B2035" s="1">
        <v>31004105</v>
      </c>
      <c r="C2035" s="3" t="s">
        <v>1645</v>
      </c>
      <c r="D2035" s="4" t="s">
        <v>3675</v>
      </c>
      <c r="E2035" s="7"/>
      <c r="F2035" s="8">
        <f>VLOOKUP(D2035,'Parâmetro - Portes e Uco'!$A$8:$C$49,3,0)</f>
        <v>247.04971200000003</v>
      </c>
      <c r="G2035" s="36">
        <v>1</v>
      </c>
      <c r="H2035" s="8">
        <f>VLOOKUP(G2035,'Parâmetro - Portes e Uco'!$B$14:$E$41,4,0)</f>
        <v>138.81760000000003</v>
      </c>
      <c r="I2035" s="9"/>
      <c r="J2035" s="16">
        <v>0</v>
      </c>
      <c r="K2035" s="16"/>
      <c r="L2035" s="17"/>
      <c r="M2035" s="2"/>
      <c r="N2035" s="8"/>
      <c r="O2035" s="15">
        <v>1</v>
      </c>
      <c r="P2035" s="8">
        <f>F2035*30%</f>
        <v>74.114913600000008</v>
      </c>
      <c r="Q2035" s="41">
        <f t="shared" si="141"/>
        <v>459.98222560000011</v>
      </c>
    </row>
    <row r="2036" spans="1:17" ht="22.5">
      <c r="A2036" s="1" t="s">
        <v>4760</v>
      </c>
      <c r="B2036" s="1">
        <v>31004113</v>
      </c>
      <c r="C2036" s="3" t="s">
        <v>1646</v>
      </c>
      <c r="D2036" s="4" t="s">
        <v>3690</v>
      </c>
      <c r="E2036" s="7"/>
      <c r="F2036" s="8">
        <f>VLOOKUP(D2036,'Parâmetro - Portes e Uco'!$A$8:$C$49,3,0)</f>
        <v>788.42236200000002</v>
      </c>
      <c r="G2036" s="36">
        <v>4</v>
      </c>
      <c r="H2036" s="8">
        <f>VLOOKUP(G2036,'Parâmetro - Portes e Uco'!$B$14:$E$41,4,0)</f>
        <v>442.14720000000005</v>
      </c>
      <c r="I2036" s="9"/>
      <c r="J2036" s="16">
        <v>0</v>
      </c>
      <c r="K2036" s="16"/>
      <c r="L2036" s="17"/>
      <c r="M2036" s="2"/>
      <c r="N2036" s="8"/>
      <c r="O2036" s="15">
        <v>2</v>
      </c>
      <c r="P2036" s="8">
        <f>(F2036*30%)+(F2036*20%)</f>
        <v>394.21118100000001</v>
      </c>
      <c r="Q2036" s="41">
        <f t="shared" si="141"/>
        <v>1624.7807430000003</v>
      </c>
    </row>
    <row r="2037" spans="1:17">
      <c r="A2037" s="1" t="s">
        <v>4760</v>
      </c>
      <c r="B2037" s="1">
        <v>31004121</v>
      </c>
      <c r="C2037" s="3" t="s">
        <v>1647</v>
      </c>
      <c r="D2037" s="4" t="s">
        <v>3689</v>
      </c>
      <c r="E2037" s="7"/>
      <c r="F2037" s="8">
        <f>VLOOKUP(D2037,'Parâmetro - Portes e Uco'!$A$8:$C$49,3,0)</f>
        <v>332.147088</v>
      </c>
      <c r="G2037" s="36">
        <v>2</v>
      </c>
      <c r="H2037" s="8">
        <f>VLOOKUP(G2037,'Parâmetro - Portes e Uco'!$B$14:$E$41,4,0)</f>
        <v>203.1808</v>
      </c>
      <c r="I2037" s="9"/>
      <c r="J2037" s="16">
        <v>0</v>
      </c>
      <c r="K2037" s="16"/>
      <c r="L2037" s="17"/>
      <c r="M2037" s="2"/>
      <c r="N2037" s="8"/>
      <c r="O2037" s="15">
        <v>1</v>
      </c>
      <c r="P2037" s="8">
        <f>F2037*30%</f>
        <v>99.64412639999999</v>
      </c>
      <c r="Q2037" s="41">
        <f t="shared" si="141"/>
        <v>634.97201440000003</v>
      </c>
    </row>
    <row r="2038" spans="1:17">
      <c r="A2038" s="1" t="s">
        <v>4760</v>
      </c>
      <c r="B2038" s="1">
        <v>31004130</v>
      </c>
      <c r="C2038" s="3" t="s">
        <v>1648</v>
      </c>
      <c r="D2038" s="4" t="s">
        <v>3685</v>
      </c>
      <c r="E2038" s="7"/>
      <c r="F2038" s="8">
        <f>VLOOKUP(D2038,'Parâmetro - Portes e Uco'!$A$8:$C$49,3,0)</f>
        <v>564.99534000000006</v>
      </c>
      <c r="G2038" s="36">
        <v>2</v>
      </c>
      <c r="H2038" s="8">
        <f>VLOOKUP(G2038,'Parâmetro - Portes e Uco'!$B$14:$E$41,4,0)</f>
        <v>203.1808</v>
      </c>
      <c r="I2038" s="9"/>
      <c r="J2038" s="16">
        <v>0</v>
      </c>
      <c r="K2038" s="16"/>
      <c r="L2038" s="17"/>
      <c r="M2038" s="2"/>
      <c r="N2038" s="8"/>
      <c r="O2038" s="15">
        <v>1</v>
      </c>
      <c r="P2038" s="8">
        <f>F2038*30%</f>
        <v>169.49860200000001</v>
      </c>
      <c r="Q2038" s="41">
        <f t="shared" si="141"/>
        <v>937.67474200000004</v>
      </c>
    </row>
    <row r="2039" spans="1:17">
      <c r="A2039" s="1" t="s">
        <v>4760</v>
      </c>
      <c r="B2039" s="1">
        <v>31004148</v>
      </c>
      <c r="C2039" s="3" t="s">
        <v>1649</v>
      </c>
      <c r="D2039" s="4" t="s">
        <v>3689</v>
      </c>
      <c r="E2039" s="7"/>
      <c r="F2039" s="8">
        <f>VLOOKUP(D2039,'Parâmetro - Portes e Uco'!$A$8:$C$49,3,0)</f>
        <v>332.147088</v>
      </c>
      <c r="G2039" s="36">
        <v>2</v>
      </c>
      <c r="H2039" s="8">
        <f>VLOOKUP(G2039,'Parâmetro - Portes e Uco'!$B$14:$E$41,4,0)</f>
        <v>203.1808</v>
      </c>
      <c r="I2039" s="9"/>
      <c r="J2039" s="16">
        <v>0</v>
      </c>
      <c r="K2039" s="16"/>
      <c r="L2039" s="17"/>
      <c r="M2039" s="2"/>
      <c r="N2039" s="8"/>
      <c r="O2039" s="15">
        <v>1</v>
      </c>
      <c r="P2039" s="8">
        <f>F2039*30%</f>
        <v>99.64412639999999</v>
      </c>
      <c r="Q2039" s="41">
        <f t="shared" si="141"/>
        <v>634.97201440000003</v>
      </c>
    </row>
    <row r="2040" spans="1:17">
      <c r="A2040" s="1" t="s">
        <v>4760</v>
      </c>
      <c r="B2040" s="1">
        <v>31004156</v>
      </c>
      <c r="C2040" s="3" t="s">
        <v>1650</v>
      </c>
      <c r="D2040" s="4" t="s">
        <v>3685</v>
      </c>
      <c r="E2040" s="7"/>
      <c r="F2040" s="8">
        <f>VLOOKUP(D2040,'Parâmetro - Portes e Uco'!$A$8:$C$49,3,0)</f>
        <v>564.99534000000006</v>
      </c>
      <c r="G2040" s="36">
        <v>1</v>
      </c>
      <c r="H2040" s="8">
        <f>VLOOKUP(G2040,'Parâmetro - Portes e Uco'!$B$14:$E$41,4,0)</f>
        <v>138.81760000000003</v>
      </c>
      <c r="I2040" s="9"/>
      <c r="J2040" s="16">
        <v>0</v>
      </c>
      <c r="K2040" s="16"/>
      <c r="L2040" s="17"/>
      <c r="M2040" s="2"/>
      <c r="N2040" s="8"/>
      <c r="O2040" s="15">
        <v>1</v>
      </c>
      <c r="P2040" s="8">
        <f>F2040*30%</f>
        <v>169.49860200000001</v>
      </c>
      <c r="Q2040" s="41">
        <f t="shared" si="141"/>
        <v>873.31154200000003</v>
      </c>
    </row>
    <row r="2041" spans="1:17">
      <c r="A2041" s="1" t="s">
        <v>4760</v>
      </c>
      <c r="B2041" s="1">
        <v>31004164</v>
      </c>
      <c r="C2041" s="3" t="s">
        <v>1651</v>
      </c>
      <c r="D2041" s="4" t="s">
        <v>3675</v>
      </c>
      <c r="E2041" s="7"/>
      <c r="F2041" s="8">
        <f>VLOOKUP(D2041,'Parâmetro - Portes e Uco'!$A$8:$C$49,3,0)</f>
        <v>247.04971200000003</v>
      </c>
      <c r="G2041" s="36">
        <v>2</v>
      </c>
      <c r="H2041" s="8">
        <f>VLOOKUP(G2041,'Parâmetro - Portes e Uco'!$B$14:$E$41,4,0)</f>
        <v>203.1808</v>
      </c>
      <c r="I2041" s="9"/>
      <c r="J2041" s="16">
        <v>0</v>
      </c>
      <c r="K2041" s="16"/>
      <c r="L2041" s="17"/>
      <c r="M2041" s="2"/>
      <c r="N2041" s="8"/>
      <c r="O2041" s="15">
        <v>1</v>
      </c>
      <c r="P2041" s="8">
        <f>F2041*30%</f>
        <v>74.114913600000008</v>
      </c>
      <c r="Q2041" s="41">
        <f t="shared" si="141"/>
        <v>524.3454256</v>
      </c>
    </row>
    <row r="2042" spans="1:17">
      <c r="A2042" s="1" t="s">
        <v>4760</v>
      </c>
      <c r="B2042" s="1">
        <v>31004180</v>
      </c>
      <c r="C2042" s="3" t="s">
        <v>1652</v>
      </c>
      <c r="D2042" s="4" t="s">
        <v>3670</v>
      </c>
      <c r="E2042" s="7"/>
      <c r="F2042" s="8">
        <f>VLOOKUP(D2042,'Parâmetro - Portes e Uco'!$A$8:$C$49,3,0)</f>
        <v>70.914480000000012</v>
      </c>
      <c r="G2042" s="36"/>
      <c r="H2042" s="15"/>
      <c r="I2042" s="9"/>
      <c r="J2042" s="16">
        <v>0</v>
      </c>
      <c r="K2042" s="16"/>
      <c r="L2042" s="17"/>
      <c r="M2042" s="2"/>
      <c r="N2042" s="8"/>
      <c r="O2042" s="15">
        <v>0</v>
      </c>
      <c r="P2042" s="15"/>
      <c r="Q2042" s="41">
        <f t="shared" si="141"/>
        <v>70.914480000000012</v>
      </c>
    </row>
    <row r="2043" spans="1:17">
      <c r="A2043" s="1" t="s">
        <v>4760</v>
      </c>
      <c r="B2043" s="1">
        <v>31004199</v>
      </c>
      <c r="C2043" s="3" t="s">
        <v>1653</v>
      </c>
      <c r="D2043" s="4" t="s">
        <v>3670</v>
      </c>
      <c r="E2043" s="7"/>
      <c r="F2043" s="8">
        <f>VLOOKUP(D2043,'Parâmetro - Portes e Uco'!$A$8:$C$49,3,0)</f>
        <v>70.914480000000012</v>
      </c>
      <c r="G2043" s="36"/>
      <c r="H2043" s="15"/>
      <c r="I2043" s="9"/>
      <c r="J2043" s="16">
        <v>0</v>
      </c>
      <c r="K2043" s="16"/>
      <c r="L2043" s="17"/>
      <c r="M2043" s="2"/>
      <c r="N2043" s="8"/>
      <c r="O2043" s="15">
        <v>0</v>
      </c>
      <c r="P2043" s="15"/>
      <c r="Q2043" s="41">
        <f t="shared" si="141"/>
        <v>70.914480000000012</v>
      </c>
    </row>
    <row r="2044" spans="1:17" ht="22.5">
      <c r="A2044" s="1" t="s">
        <v>4760</v>
      </c>
      <c r="B2044" s="1">
        <v>31004202</v>
      </c>
      <c r="C2044" s="3" t="s">
        <v>1654</v>
      </c>
      <c r="D2044" s="4" t="s">
        <v>3702</v>
      </c>
      <c r="E2044" s="7"/>
      <c r="F2044" s="8">
        <f>VLOOKUP(D2044,'Parâmetro - Portes e Uco'!$A$8:$C$49,3,0)</f>
        <v>477.54033600000002</v>
      </c>
      <c r="G2044" s="36">
        <v>3</v>
      </c>
      <c r="H2044" s="8">
        <f>VLOOKUP(G2044,'Parâmetro - Portes e Uco'!$B$14:$E$41,4,0)</f>
        <v>299.05779999999999</v>
      </c>
      <c r="I2044" s="9"/>
      <c r="J2044" s="16">
        <v>0</v>
      </c>
      <c r="K2044" s="16"/>
      <c r="L2044" s="17"/>
      <c r="M2044" s="2"/>
      <c r="N2044" s="8"/>
      <c r="O2044" s="15">
        <v>1</v>
      </c>
      <c r="P2044" s="8">
        <f>F2044*30%</f>
        <v>143.26210080000001</v>
      </c>
      <c r="Q2044" s="41">
        <f t="shared" si="141"/>
        <v>919.86023680000005</v>
      </c>
    </row>
    <row r="2045" spans="1:17" ht="22.5">
      <c r="A2045" s="1" t="s">
        <v>4760</v>
      </c>
      <c r="B2045" s="1">
        <v>31004210</v>
      </c>
      <c r="C2045" s="3" t="s">
        <v>1655</v>
      </c>
      <c r="D2045" s="4" t="s">
        <v>3689</v>
      </c>
      <c r="E2045" s="7"/>
      <c r="F2045" s="8">
        <f>VLOOKUP(D2045,'Parâmetro - Portes e Uco'!$A$8:$C$49,3,0)</f>
        <v>332.147088</v>
      </c>
      <c r="G2045" s="36">
        <v>2</v>
      </c>
      <c r="H2045" s="8">
        <f>VLOOKUP(G2045,'Parâmetro - Portes e Uco'!$B$14:$E$41,4,0)</f>
        <v>203.1808</v>
      </c>
      <c r="I2045" s="9"/>
      <c r="J2045" s="16">
        <v>0</v>
      </c>
      <c r="K2045" s="16"/>
      <c r="L2045" s="17"/>
      <c r="M2045" s="2"/>
      <c r="N2045" s="8"/>
      <c r="O2045" s="15">
        <v>2</v>
      </c>
      <c r="P2045" s="8">
        <f>(F2045*30%)+(F2045*20%)</f>
        <v>166.073544</v>
      </c>
      <c r="Q2045" s="41">
        <f t="shared" si="141"/>
        <v>701.401432</v>
      </c>
    </row>
    <row r="2046" spans="1:17">
      <c r="A2046" s="1" t="s">
        <v>4760</v>
      </c>
      <c r="B2046" s="1">
        <v>31004229</v>
      </c>
      <c r="C2046" s="3" t="s">
        <v>1656</v>
      </c>
      <c r="D2046" s="4" t="s">
        <v>3670</v>
      </c>
      <c r="E2046" s="7"/>
      <c r="F2046" s="8">
        <f>VLOOKUP(D2046,'Parâmetro - Portes e Uco'!$A$8:$C$49,3,0)</f>
        <v>70.914480000000012</v>
      </c>
      <c r="G2046" s="36">
        <v>2</v>
      </c>
      <c r="H2046" s="8">
        <f>VLOOKUP(G2046,'Parâmetro - Portes e Uco'!$B$14:$E$41,4,0)</f>
        <v>203.1808</v>
      </c>
      <c r="I2046" s="9"/>
      <c r="J2046" s="16">
        <v>0</v>
      </c>
      <c r="K2046" s="16"/>
      <c r="L2046" s="17"/>
      <c r="M2046" s="2"/>
      <c r="N2046" s="8"/>
      <c r="O2046" s="15">
        <v>0</v>
      </c>
      <c r="P2046" s="15"/>
      <c r="Q2046" s="41">
        <f t="shared" si="141"/>
        <v>274.09528</v>
      </c>
    </row>
    <row r="2047" spans="1:17">
      <c r="A2047" s="1" t="s">
        <v>4760</v>
      </c>
      <c r="B2047" s="1">
        <v>31004237</v>
      </c>
      <c r="C2047" s="3" t="s">
        <v>1657</v>
      </c>
      <c r="D2047" s="4" t="s">
        <v>3670</v>
      </c>
      <c r="E2047" s="7"/>
      <c r="F2047" s="8">
        <f>VLOOKUP(D2047,'Parâmetro - Portes e Uco'!$A$8:$C$49,3,0)</f>
        <v>70.914480000000012</v>
      </c>
      <c r="G2047" s="36">
        <v>1</v>
      </c>
      <c r="H2047" s="8">
        <f>VLOOKUP(G2047,'Parâmetro - Portes e Uco'!$B$14:$E$41,4,0)</f>
        <v>138.81760000000003</v>
      </c>
      <c r="I2047" s="9"/>
      <c r="J2047" s="16">
        <v>0</v>
      </c>
      <c r="K2047" s="16"/>
      <c r="L2047" s="17"/>
      <c r="M2047" s="2"/>
      <c r="N2047" s="8"/>
      <c r="O2047" s="15">
        <v>0</v>
      </c>
      <c r="P2047" s="15"/>
      <c r="Q2047" s="41">
        <f t="shared" si="141"/>
        <v>209.73208000000005</v>
      </c>
    </row>
    <row r="2048" spans="1:17">
      <c r="A2048" s="1" t="s">
        <v>4760</v>
      </c>
      <c r="B2048" s="1">
        <v>31004245</v>
      </c>
      <c r="C2048" s="3" t="s">
        <v>1658</v>
      </c>
      <c r="D2048" s="4" t="s">
        <v>3673</v>
      </c>
      <c r="E2048" s="7"/>
      <c r="F2048" s="8">
        <f>VLOOKUP(D2048,'Parâmetro - Portes e Uco'!$A$8:$C$49,3,0)</f>
        <v>167.84640600000003</v>
      </c>
      <c r="G2048" s="36">
        <v>2</v>
      </c>
      <c r="H2048" s="8">
        <f>VLOOKUP(G2048,'Parâmetro - Portes e Uco'!$B$14:$E$41,4,0)</f>
        <v>203.1808</v>
      </c>
      <c r="I2048" s="9"/>
      <c r="J2048" s="16">
        <v>0</v>
      </c>
      <c r="K2048" s="16"/>
      <c r="L2048" s="17"/>
      <c r="M2048" s="2"/>
      <c r="N2048" s="8"/>
      <c r="O2048" s="15">
        <v>1</v>
      </c>
      <c r="P2048" s="8">
        <f>F2048*30%</f>
        <v>50.353921800000009</v>
      </c>
      <c r="Q2048" s="41">
        <f t="shared" si="141"/>
        <v>421.38112780000006</v>
      </c>
    </row>
    <row r="2049" spans="1:17">
      <c r="A2049" s="1" t="s">
        <v>4760</v>
      </c>
      <c r="B2049" s="1">
        <v>31004253</v>
      </c>
      <c r="C2049" s="3" t="s">
        <v>1659</v>
      </c>
      <c r="D2049" s="4" t="s">
        <v>3670</v>
      </c>
      <c r="E2049" s="7"/>
      <c r="F2049" s="8">
        <f>VLOOKUP(D2049,'Parâmetro - Portes e Uco'!$A$8:$C$49,3,0)</f>
        <v>70.914480000000012</v>
      </c>
      <c r="G2049" s="36">
        <v>2</v>
      </c>
      <c r="H2049" s="8">
        <f>VLOOKUP(G2049,'Parâmetro - Portes e Uco'!$B$14:$E$41,4,0)</f>
        <v>203.1808</v>
      </c>
      <c r="I2049" s="9"/>
      <c r="J2049" s="16">
        <v>0</v>
      </c>
      <c r="K2049" s="16"/>
      <c r="L2049" s="17"/>
      <c r="M2049" s="2"/>
      <c r="N2049" s="8"/>
      <c r="O2049" s="15">
        <v>1</v>
      </c>
      <c r="P2049" s="8">
        <f>F2049*30%</f>
        <v>21.274344000000003</v>
      </c>
      <c r="Q2049" s="41">
        <f t="shared" si="141"/>
        <v>295.36962399999999</v>
      </c>
    </row>
    <row r="2050" spans="1:17">
      <c r="A2050" s="1" t="s">
        <v>4760</v>
      </c>
      <c r="B2050" s="1">
        <v>31004261</v>
      </c>
      <c r="C2050" s="3" t="s">
        <v>1660</v>
      </c>
      <c r="D2050" s="4" t="s">
        <v>3682</v>
      </c>
      <c r="E2050" s="7"/>
      <c r="F2050" s="8">
        <f>VLOOKUP(D2050,'Parâmetro - Portes e Uco'!$A$8:$C$49,3,0)</f>
        <v>431.44592399999999</v>
      </c>
      <c r="G2050" s="36">
        <v>3</v>
      </c>
      <c r="H2050" s="8">
        <f>VLOOKUP(G2050,'Parâmetro - Portes e Uco'!$B$14:$E$41,4,0)</f>
        <v>299.05779999999999</v>
      </c>
      <c r="I2050" s="9"/>
      <c r="J2050" s="16">
        <v>0</v>
      </c>
      <c r="K2050" s="16"/>
      <c r="L2050" s="17"/>
      <c r="M2050" s="2"/>
      <c r="N2050" s="8"/>
      <c r="O2050" s="15">
        <v>1</v>
      </c>
      <c r="P2050" s="8">
        <f>F2050*30%</f>
        <v>129.43377719999998</v>
      </c>
      <c r="Q2050" s="41">
        <f t="shared" si="141"/>
        <v>859.93750119999993</v>
      </c>
    </row>
    <row r="2051" spans="1:17" ht="22.5">
      <c r="A2051" s="1" t="s">
        <v>4760</v>
      </c>
      <c r="B2051" s="1">
        <v>31004270</v>
      </c>
      <c r="C2051" s="3" t="s">
        <v>1662</v>
      </c>
      <c r="D2051" s="4" t="s">
        <v>3700</v>
      </c>
      <c r="E2051" s="7"/>
      <c r="F2051" s="8">
        <f>VLOOKUP(D2051,'Parâmetro - Portes e Uco'!$A$8:$C$49,3,0)</f>
        <v>1121.7389820000001</v>
      </c>
      <c r="G2051" s="36">
        <v>5</v>
      </c>
      <c r="H2051" s="8">
        <f>VLOOKUP(G2051,'Parâmetro - Portes e Uco'!$B$14:$E$41,4,0)</f>
        <v>683.93320000000006</v>
      </c>
      <c r="I2051" s="9"/>
      <c r="J2051" s="16">
        <v>0</v>
      </c>
      <c r="K2051" s="16"/>
      <c r="L2051" s="17"/>
      <c r="M2051" s="2"/>
      <c r="N2051" s="8"/>
      <c r="O2051" s="15">
        <v>1</v>
      </c>
      <c r="P2051" s="8">
        <f>F2051*30%</f>
        <v>336.52169459999999</v>
      </c>
      <c r="Q2051" s="41">
        <f t="shared" si="141"/>
        <v>2142.1938766000003</v>
      </c>
    </row>
    <row r="2052" spans="1:17">
      <c r="A2052" s="1" t="s">
        <v>4760</v>
      </c>
      <c r="B2052" s="1">
        <v>31004288</v>
      </c>
      <c r="C2052" s="3" t="s">
        <v>1663</v>
      </c>
      <c r="D2052" s="4" t="s">
        <v>3700</v>
      </c>
      <c r="E2052" s="7"/>
      <c r="F2052" s="8">
        <f>VLOOKUP(D2052,'Parâmetro - Portes e Uco'!$A$8:$C$49,3,0)</f>
        <v>1121.7389820000001</v>
      </c>
      <c r="G2052" s="36">
        <v>6</v>
      </c>
      <c r="H2052" s="8">
        <f>VLOOKUP(G2052,'Parâmetro - Portes e Uco'!$B$14:$E$41,4,0)</f>
        <v>954.3922</v>
      </c>
      <c r="I2052" s="9"/>
      <c r="J2052" s="16">
        <v>0</v>
      </c>
      <c r="K2052" s="16"/>
      <c r="L2052" s="17"/>
      <c r="M2052" s="2"/>
      <c r="N2052" s="8"/>
      <c r="O2052" s="15">
        <v>2</v>
      </c>
      <c r="P2052" s="8">
        <f>(F2052*30%)+(F2052*20%)</f>
        <v>560.86949100000004</v>
      </c>
      <c r="Q2052" s="41">
        <f t="shared" si="141"/>
        <v>2637.000673</v>
      </c>
    </row>
    <row r="2053" spans="1:17" ht="22.5">
      <c r="A2053" s="1" t="s">
        <v>4760</v>
      </c>
      <c r="B2053" s="1">
        <v>31004300</v>
      </c>
      <c r="C2053" s="3" t="s">
        <v>1664</v>
      </c>
      <c r="D2053" s="4" t="s">
        <v>3682</v>
      </c>
      <c r="E2053" s="7"/>
      <c r="F2053" s="8">
        <f>VLOOKUP(D2053,'Parâmetro - Portes e Uco'!$A$8:$C$49,3,0)</f>
        <v>431.44592399999999</v>
      </c>
      <c r="G2053" s="36">
        <v>2</v>
      </c>
      <c r="H2053" s="8">
        <f>VLOOKUP(G2053,'Parâmetro - Portes e Uco'!$B$14:$E$41,4,0)</f>
        <v>203.1808</v>
      </c>
      <c r="I2053" s="9"/>
      <c r="J2053" s="16">
        <v>0</v>
      </c>
      <c r="K2053" s="16"/>
      <c r="L2053" s="17"/>
      <c r="M2053" s="2"/>
      <c r="N2053" s="8"/>
      <c r="O2053" s="15">
        <v>1</v>
      </c>
      <c r="P2053" s="8">
        <f>F2053*30%</f>
        <v>129.43377719999998</v>
      </c>
      <c r="Q2053" s="41">
        <f t="shared" si="141"/>
        <v>764.06050119999998</v>
      </c>
    </row>
    <row r="2054" spans="1:17">
      <c r="A2054" s="1" t="s">
        <v>4760</v>
      </c>
      <c r="B2054" s="1">
        <v>31004318</v>
      </c>
      <c r="C2054" s="3" t="s">
        <v>1665</v>
      </c>
      <c r="D2054" s="4" t="s">
        <v>3670</v>
      </c>
      <c r="E2054" s="7"/>
      <c r="F2054" s="8">
        <f>VLOOKUP(D2054,'Parâmetro - Portes e Uco'!$A$8:$C$49,3,0)</f>
        <v>70.914480000000012</v>
      </c>
      <c r="G2054" s="36">
        <v>2</v>
      </c>
      <c r="H2054" s="8">
        <f>VLOOKUP(G2054,'Parâmetro - Portes e Uco'!$B$14:$E$41,4,0)</f>
        <v>203.1808</v>
      </c>
      <c r="I2054" s="9"/>
      <c r="J2054" s="16">
        <v>0</v>
      </c>
      <c r="K2054" s="16"/>
      <c r="L2054" s="17"/>
      <c r="M2054" s="2"/>
      <c r="N2054" s="8"/>
      <c r="O2054" s="15">
        <v>0</v>
      </c>
      <c r="P2054" s="15"/>
      <c r="Q2054" s="41">
        <f t="shared" si="141"/>
        <v>274.09528</v>
      </c>
    </row>
    <row r="2055" spans="1:17">
      <c r="A2055" s="1" t="s">
        <v>4760</v>
      </c>
      <c r="B2055" s="1">
        <v>31004326</v>
      </c>
      <c r="C2055" s="3" t="s">
        <v>1661</v>
      </c>
      <c r="D2055" s="4" t="s">
        <v>3689</v>
      </c>
      <c r="E2055" s="7"/>
      <c r="F2055" s="8">
        <f>VLOOKUP(D2055,'Parâmetro - Portes e Uco'!$A$8:$C$49,3,0)</f>
        <v>332.147088</v>
      </c>
      <c r="G2055" s="36">
        <v>1</v>
      </c>
      <c r="H2055" s="8">
        <f>VLOOKUP(G2055,'Parâmetro - Portes e Uco'!$B$14:$E$41,4,0)</f>
        <v>138.81760000000003</v>
      </c>
      <c r="I2055" s="9"/>
      <c r="J2055" s="16">
        <v>0</v>
      </c>
      <c r="K2055" s="16"/>
      <c r="L2055" s="17"/>
      <c r="M2055" s="2"/>
      <c r="N2055" s="8"/>
      <c r="O2055" s="15">
        <v>1</v>
      </c>
      <c r="P2055" s="8">
        <f>F2055*30%</f>
        <v>99.64412639999999</v>
      </c>
      <c r="Q2055" s="41">
        <f t="shared" si="141"/>
        <v>570.60881440000003</v>
      </c>
    </row>
    <row r="2056" spans="1:17">
      <c r="A2056" s="1" t="s">
        <v>4760</v>
      </c>
      <c r="B2056" s="1">
        <v>31004334</v>
      </c>
      <c r="C2056" s="3" t="s">
        <v>1642</v>
      </c>
      <c r="D2056" s="4" t="s">
        <v>3670</v>
      </c>
      <c r="E2056" s="7"/>
      <c r="F2056" s="8">
        <f>VLOOKUP(D2056,'Parâmetro - Portes e Uco'!$A$8:$C$49,3,0)</f>
        <v>70.914480000000012</v>
      </c>
      <c r="G2056" s="36"/>
      <c r="H2056" s="15"/>
      <c r="I2056" s="9"/>
      <c r="J2056" s="16">
        <v>0</v>
      </c>
      <c r="K2056" s="16"/>
      <c r="L2056" s="17"/>
      <c r="M2056" s="2"/>
      <c r="N2056" s="8"/>
      <c r="O2056" s="15">
        <v>0</v>
      </c>
      <c r="P2056" s="15"/>
      <c r="Q2056" s="41">
        <f t="shared" si="141"/>
        <v>70.914480000000012</v>
      </c>
    </row>
    <row r="2057" spans="1:17">
      <c r="A2057" s="3"/>
      <c r="B2057" s="135">
        <v>31005004</v>
      </c>
      <c r="C2057" s="263" t="s">
        <v>3871</v>
      </c>
      <c r="D2057" s="264"/>
      <c r="E2057" s="264"/>
      <c r="F2057" s="264"/>
      <c r="G2057" s="264"/>
      <c r="H2057" s="264"/>
      <c r="I2057" s="264"/>
      <c r="J2057" s="264"/>
      <c r="K2057" s="264"/>
      <c r="L2057" s="264"/>
      <c r="M2057" s="266"/>
      <c r="N2057" s="264"/>
      <c r="O2057" s="264"/>
      <c r="P2057" s="264"/>
      <c r="Q2057" s="265"/>
    </row>
    <row r="2058" spans="1:17" ht="22.5">
      <c r="A2058" s="1" t="s">
        <v>4760</v>
      </c>
      <c r="B2058" s="1">
        <v>31005012</v>
      </c>
      <c r="C2058" s="3" t="s">
        <v>1666</v>
      </c>
      <c r="D2058" s="4" t="s">
        <v>3702</v>
      </c>
      <c r="E2058" s="7"/>
      <c r="F2058" s="8">
        <f>VLOOKUP(D2058,'Parâmetro - Portes e Uco'!$A$8:$C$49,3,0)</f>
        <v>477.54033600000002</v>
      </c>
      <c r="G2058" s="36">
        <v>3</v>
      </c>
      <c r="H2058" s="8">
        <f>VLOOKUP(G2058,'Parâmetro - Portes e Uco'!$B$14:$E$41,4,0)</f>
        <v>299.05779999999999</v>
      </c>
      <c r="I2058" s="9"/>
      <c r="J2058" s="16">
        <v>0</v>
      </c>
      <c r="K2058" s="16"/>
      <c r="L2058" s="17"/>
      <c r="M2058" s="2"/>
      <c r="N2058" s="8"/>
      <c r="O2058" s="15">
        <v>2</v>
      </c>
      <c r="P2058" s="8">
        <f>(F2058*30%)+(F2058*20%)</f>
        <v>238.77016800000001</v>
      </c>
      <c r="Q2058" s="41">
        <f t="shared" ref="Q2058:Q2116" si="142">F2058+H2058+K2058+N2058+P2058</f>
        <v>1015.3683040000001</v>
      </c>
    </row>
    <row r="2059" spans="1:17">
      <c r="A2059" s="1" t="s">
        <v>4760</v>
      </c>
      <c r="B2059" s="1">
        <v>31005020</v>
      </c>
      <c r="C2059" s="3" t="s">
        <v>1668</v>
      </c>
      <c r="D2059" s="4" t="s">
        <v>3702</v>
      </c>
      <c r="E2059" s="7"/>
      <c r="F2059" s="8">
        <f>VLOOKUP(D2059,'Parâmetro - Portes e Uco'!$A$8:$C$49,3,0)</f>
        <v>477.54033600000002</v>
      </c>
      <c r="G2059" s="36">
        <v>3</v>
      </c>
      <c r="H2059" s="8">
        <f>VLOOKUP(G2059,'Parâmetro - Portes e Uco'!$B$14:$E$41,4,0)</f>
        <v>299.05779999999999</v>
      </c>
      <c r="I2059" s="9"/>
      <c r="J2059" s="16">
        <v>0</v>
      </c>
      <c r="K2059" s="16"/>
      <c r="L2059" s="17"/>
      <c r="M2059" s="2"/>
      <c r="N2059" s="8"/>
      <c r="O2059" s="15">
        <v>1</v>
      </c>
      <c r="P2059" s="8">
        <f>F2059*30%</f>
        <v>143.26210080000001</v>
      </c>
      <c r="Q2059" s="41">
        <f t="shared" si="142"/>
        <v>919.86023680000005</v>
      </c>
    </row>
    <row r="2060" spans="1:17">
      <c r="A2060" s="1" t="s">
        <v>4760</v>
      </c>
      <c r="B2060" s="1">
        <v>31005039</v>
      </c>
      <c r="C2060" s="3" t="s">
        <v>1669</v>
      </c>
      <c r="D2060" s="4" t="s">
        <v>3704</v>
      </c>
      <c r="E2060" s="7"/>
      <c r="F2060" s="8">
        <f>VLOOKUP(D2060,'Parâmetro - Portes e Uco'!$A$8:$C$49,3,0)</f>
        <v>1301.410656</v>
      </c>
      <c r="G2060" s="36">
        <v>6</v>
      </c>
      <c r="H2060" s="8">
        <f>VLOOKUP(G2060,'Parâmetro - Portes e Uco'!$B$14:$E$41,4,0)</f>
        <v>954.3922</v>
      </c>
      <c r="I2060" s="9"/>
      <c r="J2060" s="16">
        <v>0</v>
      </c>
      <c r="K2060" s="16"/>
      <c r="L2060" s="17"/>
      <c r="M2060" s="2"/>
      <c r="N2060" s="8"/>
      <c r="O2060" s="15">
        <v>2</v>
      </c>
      <c r="P2060" s="8">
        <f>(F2060*30%)+(F2060*20%)</f>
        <v>650.70532800000001</v>
      </c>
      <c r="Q2060" s="41">
        <f t="shared" si="142"/>
        <v>2906.5081840000003</v>
      </c>
    </row>
    <row r="2061" spans="1:17">
      <c r="A2061" s="1" t="s">
        <v>4760</v>
      </c>
      <c r="B2061" s="1">
        <v>31005047</v>
      </c>
      <c r="C2061" s="3" t="s">
        <v>1670</v>
      </c>
      <c r="D2061" s="4" t="s">
        <v>3705</v>
      </c>
      <c r="E2061" s="7"/>
      <c r="F2061" s="8">
        <f>VLOOKUP(D2061,'Parâmetro - Portes e Uco'!$A$8:$C$49,3,0)</f>
        <v>1949.1550259999999</v>
      </c>
      <c r="G2061" s="36">
        <v>6</v>
      </c>
      <c r="H2061" s="8">
        <f>VLOOKUP(G2061,'Parâmetro - Portes e Uco'!$B$14:$E$41,4,0)</f>
        <v>954.3922</v>
      </c>
      <c r="I2061" s="9"/>
      <c r="J2061" s="16">
        <v>0</v>
      </c>
      <c r="K2061" s="16"/>
      <c r="L2061" s="17"/>
      <c r="M2061" s="2"/>
      <c r="N2061" s="8"/>
      <c r="O2061" s="15">
        <v>2</v>
      </c>
      <c r="P2061" s="8">
        <f>(F2061*30%)+(F2061*20%)</f>
        <v>974.57751299999995</v>
      </c>
      <c r="Q2061" s="41">
        <f t="shared" si="142"/>
        <v>3878.1247389999999</v>
      </c>
    </row>
    <row r="2062" spans="1:17">
      <c r="A2062" s="1" t="s">
        <v>4760</v>
      </c>
      <c r="B2062" s="1">
        <v>31005063</v>
      </c>
      <c r="C2062" s="3" t="s">
        <v>1672</v>
      </c>
      <c r="D2062" s="4" t="s">
        <v>3702</v>
      </c>
      <c r="E2062" s="7"/>
      <c r="F2062" s="8">
        <f>VLOOKUP(D2062,'Parâmetro - Portes e Uco'!$A$8:$C$49,3,0)</f>
        <v>477.54033600000002</v>
      </c>
      <c r="G2062" s="36">
        <v>3</v>
      </c>
      <c r="H2062" s="8">
        <f>VLOOKUP(G2062,'Parâmetro - Portes e Uco'!$B$14:$E$41,4,0)</f>
        <v>299.05779999999999</v>
      </c>
      <c r="I2062" s="9"/>
      <c r="J2062" s="16">
        <v>0</v>
      </c>
      <c r="K2062" s="16"/>
      <c r="L2062" s="17"/>
      <c r="M2062" s="2"/>
      <c r="N2062" s="8"/>
      <c r="O2062" s="15">
        <v>0</v>
      </c>
      <c r="P2062" s="15"/>
      <c r="Q2062" s="41">
        <f t="shared" si="142"/>
        <v>776.59813600000007</v>
      </c>
    </row>
    <row r="2063" spans="1:17">
      <c r="A2063" s="1" t="s">
        <v>4760</v>
      </c>
      <c r="B2063" s="1">
        <v>31005071</v>
      </c>
      <c r="C2063" s="3" t="s">
        <v>1675</v>
      </c>
      <c r="D2063" s="4" t="s">
        <v>3675</v>
      </c>
      <c r="E2063" s="7"/>
      <c r="F2063" s="8">
        <f>VLOOKUP(D2063,'Parâmetro - Portes e Uco'!$A$8:$C$49,3,0)</f>
        <v>247.04971200000003</v>
      </c>
      <c r="G2063" s="36">
        <v>3</v>
      </c>
      <c r="H2063" s="8">
        <f>VLOOKUP(G2063,'Parâmetro - Portes e Uco'!$B$14:$E$41,4,0)</f>
        <v>299.05779999999999</v>
      </c>
      <c r="I2063" s="9"/>
      <c r="J2063" s="16">
        <v>0</v>
      </c>
      <c r="K2063" s="16"/>
      <c r="L2063" s="17"/>
      <c r="M2063" s="2"/>
      <c r="N2063" s="8"/>
      <c r="O2063" s="15">
        <v>0</v>
      </c>
      <c r="P2063" s="15"/>
      <c r="Q2063" s="41">
        <f t="shared" si="142"/>
        <v>546.10751200000004</v>
      </c>
    </row>
    <row r="2064" spans="1:17" ht="22.5">
      <c r="A2064" s="1" t="s">
        <v>4760</v>
      </c>
      <c r="B2064" s="1">
        <v>31005080</v>
      </c>
      <c r="C2064" s="3" t="s">
        <v>1702</v>
      </c>
      <c r="D2064" s="4" t="s">
        <v>3691</v>
      </c>
      <c r="E2064" s="7"/>
      <c r="F2064" s="8">
        <f>VLOOKUP(D2064,'Parâmetro - Portes e Uco'!$A$8:$C$49,3,0)</f>
        <v>721.04432400000007</v>
      </c>
      <c r="G2064" s="36">
        <v>5</v>
      </c>
      <c r="H2064" s="8">
        <f>VLOOKUP(G2064,'Parâmetro - Portes e Uco'!$B$14:$E$41,4,0)</f>
        <v>683.93320000000006</v>
      </c>
      <c r="I2064" s="9"/>
      <c r="J2064" s="16">
        <v>0</v>
      </c>
      <c r="K2064" s="16"/>
      <c r="L2064" s="17"/>
      <c r="M2064" s="2"/>
      <c r="N2064" s="8"/>
      <c r="O2064" s="15">
        <v>2</v>
      </c>
      <c r="P2064" s="8">
        <f>(F2064*30%)+(F2064*20%)</f>
        <v>360.52216200000004</v>
      </c>
      <c r="Q2064" s="41">
        <f t="shared" si="142"/>
        <v>1765.4996860000001</v>
      </c>
    </row>
    <row r="2065" spans="1:17">
      <c r="A2065" s="1" t="s">
        <v>4760</v>
      </c>
      <c r="B2065" s="1">
        <v>31005098</v>
      </c>
      <c r="C2065" s="3" t="s">
        <v>1676</v>
      </c>
      <c r="D2065" s="4" t="s">
        <v>3687</v>
      </c>
      <c r="E2065" s="7"/>
      <c r="F2065" s="8">
        <f>VLOOKUP(D2065,'Parâmetro - Portes e Uco'!$A$8:$C$49,3,0)</f>
        <v>678.47707200000002</v>
      </c>
      <c r="G2065" s="36">
        <v>5</v>
      </c>
      <c r="H2065" s="8">
        <f>VLOOKUP(G2065,'Parâmetro - Portes e Uco'!$B$14:$E$41,4,0)</f>
        <v>683.93320000000006</v>
      </c>
      <c r="I2065" s="9"/>
      <c r="J2065" s="16">
        <v>0</v>
      </c>
      <c r="K2065" s="16"/>
      <c r="L2065" s="17"/>
      <c r="M2065" s="2"/>
      <c r="N2065" s="8"/>
      <c r="O2065" s="15">
        <v>1</v>
      </c>
      <c r="P2065" s="8">
        <f>F2065*30%</f>
        <v>203.54312160000001</v>
      </c>
      <c r="Q2065" s="41">
        <f t="shared" si="142"/>
        <v>1565.9533936</v>
      </c>
    </row>
    <row r="2066" spans="1:17">
      <c r="A2066" s="1" t="s">
        <v>4760</v>
      </c>
      <c r="B2066" s="1">
        <v>31005101</v>
      </c>
      <c r="C2066" s="3" t="s">
        <v>1677</v>
      </c>
      <c r="D2066" s="4" t="s">
        <v>3691</v>
      </c>
      <c r="E2066" s="7"/>
      <c r="F2066" s="8">
        <f>VLOOKUP(D2066,'Parâmetro - Portes e Uco'!$A$8:$C$49,3,0)</f>
        <v>721.04432400000007</v>
      </c>
      <c r="G2066" s="36">
        <v>5</v>
      </c>
      <c r="H2066" s="8">
        <f>VLOOKUP(G2066,'Parâmetro - Portes e Uco'!$B$14:$E$41,4,0)</f>
        <v>683.93320000000006</v>
      </c>
      <c r="I2066" s="9"/>
      <c r="J2066" s="16">
        <v>0</v>
      </c>
      <c r="K2066" s="16"/>
      <c r="L2066" s="17"/>
      <c r="M2066" s="2"/>
      <c r="N2066" s="8"/>
      <c r="O2066" s="15">
        <v>2</v>
      </c>
      <c r="P2066" s="8">
        <f>(F2066*30%)+(F2066*20%)</f>
        <v>360.52216200000004</v>
      </c>
      <c r="Q2066" s="41">
        <f t="shared" si="142"/>
        <v>1765.4996860000001</v>
      </c>
    </row>
    <row r="2067" spans="1:17">
      <c r="A2067" s="1" t="s">
        <v>4760</v>
      </c>
      <c r="B2067" s="1">
        <v>31005110</v>
      </c>
      <c r="C2067" s="3" t="s">
        <v>1679</v>
      </c>
      <c r="D2067" s="4" t="s">
        <v>3688</v>
      </c>
      <c r="E2067" s="7"/>
      <c r="F2067" s="8">
        <f>VLOOKUP(D2067,'Parâmetro - Portes e Uco'!$A$8:$C$49,3,0)</f>
        <v>868.77663600000005</v>
      </c>
      <c r="G2067" s="36">
        <v>5</v>
      </c>
      <c r="H2067" s="8">
        <f>VLOOKUP(G2067,'Parâmetro - Portes e Uco'!$B$14:$E$41,4,0)</f>
        <v>683.93320000000006</v>
      </c>
      <c r="I2067" s="9"/>
      <c r="J2067" s="16">
        <v>0</v>
      </c>
      <c r="K2067" s="16"/>
      <c r="L2067" s="17"/>
      <c r="M2067" s="2"/>
      <c r="N2067" s="8"/>
      <c r="O2067" s="15">
        <v>2</v>
      </c>
      <c r="P2067" s="8">
        <f>(F2067*30%)+(F2067*20%)</f>
        <v>434.38831800000003</v>
      </c>
      <c r="Q2067" s="41">
        <f t="shared" si="142"/>
        <v>1987.098154</v>
      </c>
    </row>
    <row r="2068" spans="1:17">
      <c r="A2068" s="1" t="s">
        <v>4760</v>
      </c>
      <c r="B2068" s="1">
        <v>31005128</v>
      </c>
      <c r="C2068" s="3" t="s">
        <v>1681</v>
      </c>
      <c r="D2068" s="4" t="s">
        <v>3687</v>
      </c>
      <c r="E2068" s="7"/>
      <c r="F2068" s="8">
        <f>VLOOKUP(D2068,'Parâmetro - Portes e Uco'!$A$8:$C$49,3,0)</f>
        <v>678.47707200000002</v>
      </c>
      <c r="G2068" s="36">
        <v>4</v>
      </c>
      <c r="H2068" s="8">
        <f>VLOOKUP(G2068,'Parâmetro - Portes e Uco'!$B$14:$E$41,4,0)</f>
        <v>442.14720000000005</v>
      </c>
      <c r="I2068" s="9"/>
      <c r="J2068" s="16">
        <v>0</v>
      </c>
      <c r="K2068" s="16"/>
      <c r="L2068" s="17"/>
      <c r="M2068" s="2"/>
      <c r="N2068" s="8"/>
      <c r="O2068" s="15">
        <v>2</v>
      </c>
      <c r="P2068" s="8">
        <f>(F2068*30%)+(F2068*20%)</f>
        <v>339.23853600000001</v>
      </c>
      <c r="Q2068" s="41">
        <f t="shared" si="142"/>
        <v>1459.8628080000001</v>
      </c>
    </row>
    <row r="2069" spans="1:17">
      <c r="A2069" s="1" t="s">
        <v>4760</v>
      </c>
      <c r="B2069" s="1">
        <v>31005136</v>
      </c>
      <c r="C2069" s="3" t="s">
        <v>1683</v>
      </c>
      <c r="D2069" s="4" t="s">
        <v>3691</v>
      </c>
      <c r="E2069" s="7"/>
      <c r="F2069" s="8">
        <f>VLOOKUP(D2069,'Parâmetro - Portes e Uco'!$A$8:$C$49,3,0)</f>
        <v>721.04432400000007</v>
      </c>
      <c r="G2069" s="36">
        <v>5</v>
      </c>
      <c r="H2069" s="8">
        <f>VLOOKUP(G2069,'Parâmetro - Portes e Uco'!$B$14:$E$41,4,0)</f>
        <v>683.93320000000006</v>
      </c>
      <c r="I2069" s="9"/>
      <c r="J2069" s="16">
        <v>0</v>
      </c>
      <c r="K2069" s="16"/>
      <c r="L2069" s="17"/>
      <c r="M2069" s="2"/>
      <c r="N2069" s="8"/>
      <c r="O2069" s="15">
        <v>2</v>
      </c>
      <c r="P2069" s="8">
        <f>(F2069*30%)+(F2069*20%)</f>
        <v>360.52216200000004</v>
      </c>
      <c r="Q2069" s="41">
        <f t="shared" si="142"/>
        <v>1765.4996860000001</v>
      </c>
    </row>
    <row r="2070" spans="1:17">
      <c r="A2070" s="1" t="s">
        <v>4760</v>
      </c>
      <c r="B2070" s="1">
        <v>31005144</v>
      </c>
      <c r="C2070" s="3" t="s">
        <v>1684</v>
      </c>
      <c r="D2070" s="4" t="s">
        <v>3685</v>
      </c>
      <c r="E2070" s="7"/>
      <c r="F2070" s="8">
        <f>VLOOKUP(D2070,'Parâmetro - Portes e Uco'!$A$8:$C$49,3,0)</f>
        <v>564.99534000000006</v>
      </c>
      <c r="G2070" s="36">
        <v>3</v>
      </c>
      <c r="H2070" s="8">
        <f>VLOOKUP(G2070,'Parâmetro - Portes e Uco'!$B$14:$E$41,4,0)</f>
        <v>299.05779999999999</v>
      </c>
      <c r="I2070" s="9"/>
      <c r="J2070" s="16">
        <v>0</v>
      </c>
      <c r="K2070" s="16"/>
      <c r="L2070" s="17"/>
      <c r="M2070" s="2"/>
      <c r="N2070" s="8"/>
      <c r="O2070" s="15">
        <v>1</v>
      </c>
      <c r="P2070" s="8">
        <f>F2070*30%</f>
        <v>169.49860200000001</v>
      </c>
      <c r="Q2070" s="41">
        <f t="shared" si="142"/>
        <v>1033.5517420000001</v>
      </c>
    </row>
    <row r="2071" spans="1:17">
      <c r="A2071" s="1" t="s">
        <v>4760</v>
      </c>
      <c r="B2071" s="1">
        <v>31005152</v>
      </c>
      <c r="C2071" s="3" t="s">
        <v>1685</v>
      </c>
      <c r="D2071" s="4" t="s">
        <v>3691</v>
      </c>
      <c r="E2071" s="7"/>
      <c r="F2071" s="8">
        <f>VLOOKUP(D2071,'Parâmetro - Portes e Uco'!$A$8:$C$49,3,0)</f>
        <v>721.04432400000007</v>
      </c>
      <c r="G2071" s="36">
        <v>5</v>
      </c>
      <c r="H2071" s="8">
        <f>VLOOKUP(G2071,'Parâmetro - Portes e Uco'!$B$14:$E$41,4,0)</f>
        <v>683.93320000000006</v>
      </c>
      <c r="I2071" s="9"/>
      <c r="J2071" s="16">
        <v>0</v>
      </c>
      <c r="K2071" s="16"/>
      <c r="L2071" s="17"/>
      <c r="M2071" s="2"/>
      <c r="N2071" s="8"/>
      <c r="O2071" s="15">
        <v>2</v>
      </c>
      <c r="P2071" s="8">
        <f>(F2071*30%)+(F2071*20%)</f>
        <v>360.52216200000004</v>
      </c>
      <c r="Q2071" s="41">
        <f t="shared" si="142"/>
        <v>1765.4996860000001</v>
      </c>
    </row>
    <row r="2072" spans="1:17">
      <c r="A2072" s="1" t="s">
        <v>4760</v>
      </c>
      <c r="B2072" s="1">
        <v>31005160</v>
      </c>
      <c r="C2072" s="3" t="s">
        <v>1687</v>
      </c>
      <c r="D2072" s="4" t="s">
        <v>3697</v>
      </c>
      <c r="E2072" s="7"/>
      <c r="F2072" s="8">
        <f>VLOOKUP(D2072,'Parâmetro - Portes e Uco'!$A$8:$C$49,3,0)</f>
        <v>932.61823200000003</v>
      </c>
      <c r="G2072" s="36">
        <v>5</v>
      </c>
      <c r="H2072" s="8">
        <f>VLOOKUP(G2072,'Parâmetro - Portes e Uco'!$B$14:$E$41,4,0)</f>
        <v>683.93320000000006</v>
      </c>
      <c r="I2072" s="9"/>
      <c r="J2072" s="16">
        <v>0</v>
      </c>
      <c r="K2072" s="16"/>
      <c r="L2072" s="17"/>
      <c r="M2072" s="2"/>
      <c r="N2072" s="8"/>
      <c r="O2072" s="15">
        <v>2</v>
      </c>
      <c r="P2072" s="8">
        <f>(F2072*30%)+(F2072*20%)</f>
        <v>466.30911600000002</v>
      </c>
      <c r="Q2072" s="41">
        <f t="shared" si="142"/>
        <v>2082.8605480000001</v>
      </c>
    </row>
    <row r="2073" spans="1:17">
      <c r="A2073" s="1" t="s">
        <v>4760</v>
      </c>
      <c r="B2073" s="1">
        <v>31005179</v>
      </c>
      <c r="C2073" s="3" t="s">
        <v>1688</v>
      </c>
      <c r="D2073" s="4" t="s">
        <v>3691</v>
      </c>
      <c r="E2073" s="7"/>
      <c r="F2073" s="8">
        <f>VLOOKUP(D2073,'Parâmetro - Portes e Uco'!$A$8:$C$49,3,0)</f>
        <v>721.04432400000007</v>
      </c>
      <c r="G2073" s="36">
        <v>5</v>
      </c>
      <c r="H2073" s="8">
        <f>VLOOKUP(G2073,'Parâmetro - Portes e Uco'!$B$14:$E$41,4,0)</f>
        <v>683.93320000000006</v>
      </c>
      <c r="I2073" s="9"/>
      <c r="J2073" s="16">
        <v>0</v>
      </c>
      <c r="K2073" s="16"/>
      <c r="L2073" s="17"/>
      <c r="M2073" s="2"/>
      <c r="N2073" s="8"/>
      <c r="O2073" s="15">
        <v>2</v>
      </c>
      <c r="P2073" s="8">
        <f>(F2073*30%)+(F2073*20%)</f>
        <v>360.52216200000004</v>
      </c>
      <c r="Q2073" s="41">
        <f t="shared" si="142"/>
        <v>1765.4996860000001</v>
      </c>
    </row>
    <row r="2074" spans="1:17">
      <c r="A2074" s="1" t="s">
        <v>4760</v>
      </c>
      <c r="B2074" s="1">
        <v>31005187</v>
      </c>
      <c r="C2074" s="3" t="s">
        <v>1692</v>
      </c>
      <c r="D2074" s="4" t="s">
        <v>3686</v>
      </c>
      <c r="E2074" s="7"/>
      <c r="F2074" s="8">
        <f>VLOOKUP(D2074,'Parâmetro - Portes e Uco'!$A$8:$C$49,3,0)</f>
        <v>639.47410800000011</v>
      </c>
      <c r="G2074" s="36">
        <v>5</v>
      </c>
      <c r="H2074" s="8">
        <f>VLOOKUP(G2074,'Parâmetro - Portes e Uco'!$B$14:$E$41,4,0)</f>
        <v>683.93320000000006</v>
      </c>
      <c r="I2074" s="9"/>
      <c r="J2074" s="16">
        <v>0</v>
      </c>
      <c r="K2074" s="16"/>
      <c r="L2074" s="17"/>
      <c r="M2074" s="2"/>
      <c r="N2074" s="8"/>
      <c r="O2074" s="15">
        <v>2</v>
      </c>
      <c r="P2074" s="8">
        <f>(F2074*30%)+(F2074*20%)</f>
        <v>319.73705400000006</v>
      </c>
      <c r="Q2074" s="41">
        <f t="shared" si="142"/>
        <v>1643.1443620000005</v>
      </c>
    </row>
    <row r="2075" spans="1:17">
      <c r="A2075" s="1" t="s">
        <v>4760</v>
      </c>
      <c r="B2075" s="1">
        <v>31005195</v>
      </c>
      <c r="C2075" s="3" t="s">
        <v>1690</v>
      </c>
      <c r="D2075" s="4" t="s">
        <v>3673</v>
      </c>
      <c r="E2075" s="7"/>
      <c r="F2075" s="8">
        <f>VLOOKUP(D2075,'Parâmetro - Portes e Uco'!$A$8:$C$49,3,0)</f>
        <v>167.84640600000003</v>
      </c>
      <c r="G2075" s="36">
        <v>4</v>
      </c>
      <c r="H2075" s="8">
        <f>VLOOKUP(G2075,'Parâmetro - Portes e Uco'!$B$14:$E$41,4,0)</f>
        <v>442.14720000000005</v>
      </c>
      <c r="I2075" s="9"/>
      <c r="J2075" s="16">
        <v>0</v>
      </c>
      <c r="K2075" s="16"/>
      <c r="L2075" s="17"/>
      <c r="M2075" s="2"/>
      <c r="N2075" s="8"/>
      <c r="O2075" s="15">
        <v>1</v>
      </c>
      <c r="P2075" s="8">
        <f>F2075*30%</f>
        <v>50.353921800000009</v>
      </c>
      <c r="Q2075" s="41">
        <f t="shared" si="142"/>
        <v>660.34752780000008</v>
      </c>
    </row>
    <row r="2076" spans="1:17">
      <c r="A2076" s="1" t="s">
        <v>4760</v>
      </c>
      <c r="B2076" s="1">
        <v>31005209</v>
      </c>
      <c r="C2076" s="3" t="s">
        <v>1693</v>
      </c>
      <c r="D2076" s="4" t="s">
        <v>3704</v>
      </c>
      <c r="E2076" s="7"/>
      <c r="F2076" s="8">
        <f>VLOOKUP(D2076,'Parâmetro - Portes e Uco'!$A$8:$C$49,3,0)</f>
        <v>1301.410656</v>
      </c>
      <c r="G2076" s="36">
        <v>6</v>
      </c>
      <c r="H2076" s="8">
        <f>VLOOKUP(G2076,'Parâmetro - Portes e Uco'!$B$14:$E$41,4,0)</f>
        <v>954.3922</v>
      </c>
      <c r="I2076" s="9"/>
      <c r="J2076" s="16">
        <v>0</v>
      </c>
      <c r="K2076" s="16"/>
      <c r="L2076" s="17"/>
      <c r="M2076" s="2"/>
      <c r="N2076" s="8"/>
      <c r="O2076" s="15">
        <v>2</v>
      </c>
      <c r="P2076" s="8">
        <f t="shared" ref="P2076:P2081" si="143">(F2076*30%)+(F2076*20%)</f>
        <v>650.70532800000001</v>
      </c>
      <c r="Q2076" s="41">
        <f t="shared" si="142"/>
        <v>2906.5081840000003</v>
      </c>
    </row>
    <row r="2077" spans="1:17">
      <c r="A2077" s="1" t="s">
        <v>4760</v>
      </c>
      <c r="B2077" s="1">
        <v>31005217</v>
      </c>
      <c r="C2077" s="3" t="s">
        <v>1694</v>
      </c>
      <c r="D2077" s="4" t="s">
        <v>3696</v>
      </c>
      <c r="E2077" s="7"/>
      <c r="F2077" s="8">
        <f>VLOOKUP(D2077,'Parâmetro - Portes e Uco'!$A$8:$C$49,3,0)</f>
        <v>1010.6334419999999</v>
      </c>
      <c r="G2077" s="36">
        <v>6</v>
      </c>
      <c r="H2077" s="8">
        <f>VLOOKUP(G2077,'Parâmetro - Portes e Uco'!$B$14:$E$41,4,0)</f>
        <v>954.3922</v>
      </c>
      <c r="I2077" s="9"/>
      <c r="J2077" s="16">
        <v>0</v>
      </c>
      <c r="K2077" s="16"/>
      <c r="L2077" s="17"/>
      <c r="M2077" s="2"/>
      <c r="N2077" s="8"/>
      <c r="O2077" s="15">
        <v>2</v>
      </c>
      <c r="P2077" s="8">
        <f t="shared" si="143"/>
        <v>505.31672100000003</v>
      </c>
      <c r="Q2077" s="41">
        <f t="shared" si="142"/>
        <v>2470.3423630000002</v>
      </c>
    </row>
    <row r="2078" spans="1:17">
      <c r="A2078" s="1" t="s">
        <v>4760</v>
      </c>
      <c r="B2078" s="1">
        <v>31005225</v>
      </c>
      <c r="C2078" s="3" t="s">
        <v>1696</v>
      </c>
      <c r="D2078" s="4" t="s">
        <v>3688</v>
      </c>
      <c r="E2078" s="7"/>
      <c r="F2078" s="8">
        <f>VLOOKUP(D2078,'Parâmetro - Portes e Uco'!$A$8:$C$49,3,0)</f>
        <v>868.77663600000005</v>
      </c>
      <c r="G2078" s="36">
        <v>5</v>
      </c>
      <c r="H2078" s="8">
        <f>VLOOKUP(G2078,'Parâmetro - Portes e Uco'!$B$14:$E$41,4,0)</f>
        <v>683.93320000000006</v>
      </c>
      <c r="I2078" s="9"/>
      <c r="J2078" s="16">
        <v>0</v>
      </c>
      <c r="K2078" s="16"/>
      <c r="L2078" s="17"/>
      <c r="M2078" s="2"/>
      <c r="N2078" s="8"/>
      <c r="O2078" s="15">
        <v>2</v>
      </c>
      <c r="P2078" s="8">
        <f t="shared" si="143"/>
        <v>434.38831800000003</v>
      </c>
      <c r="Q2078" s="41">
        <f t="shared" si="142"/>
        <v>1987.098154</v>
      </c>
    </row>
    <row r="2079" spans="1:17">
      <c r="A2079" s="1" t="s">
        <v>4760</v>
      </c>
      <c r="B2079" s="1">
        <v>31005233</v>
      </c>
      <c r="C2079" s="3" t="s">
        <v>1697</v>
      </c>
      <c r="D2079" s="4" t="s">
        <v>3687</v>
      </c>
      <c r="E2079" s="7"/>
      <c r="F2079" s="8">
        <f>VLOOKUP(D2079,'Parâmetro - Portes e Uco'!$A$8:$C$49,3,0)</f>
        <v>678.47707200000002</v>
      </c>
      <c r="G2079" s="36">
        <v>4</v>
      </c>
      <c r="H2079" s="8">
        <f>VLOOKUP(G2079,'Parâmetro - Portes e Uco'!$B$14:$E$41,4,0)</f>
        <v>442.14720000000005</v>
      </c>
      <c r="I2079" s="9"/>
      <c r="J2079" s="16">
        <v>0</v>
      </c>
      <c r="K2079" s="16"/>
      <c r="L2079" s="17"/>
      <c r="M2079" s="2"/>
      <c r="N2079" s="8"/>
      <c r="O2079" s="15">
        <v>2</v>
      </c>
      <c r="P2079" s="8">
        <f t="shared" si="143"/>
        <v>339.23853600000001</v>
      </c>
      <c r="Q2079" s="41">
        <f t="shared" si="142"/>
        <v>1459.8628080000001</v>
      </c>
    </row>
    <row r="2080" spans="1:17">
      <c r="A2080" s="1" t="s">
        <v>4760</v>
      </c>
      <c r="B2080" s="1">
        <v>31005241</v>
      </c>
      <c r="C2080" s="3" t="s">
        <v>1698</v>
      </c>
      <c r="D2080" s="4" t="s">
        <v>3686</v>
      </c>
      <c r="E2080" s="7"/>
      <c r="F2080" s="8">
        <f>VLOOKUP(D2080,'Parâmetro - Portes e Uco'!$A$8:$C$49,3,0)</f>
        <v>639.47410800000011</v>
      </c>
      <c r="G2080" s="36">
        <v>4</v>
      </c>
      <c r="H2080" s="8">
        <f>VLOOKUP(G2080,'Parâmetro - Portes e Uco'!$B$14:$E$41,4,0)</f>
        <v>442.14720000000005</v>
      </c>
      <c r="I2080" s="9"/>
      <c r="J2080" s="16">
        <v>0</v>
      </c>
      <c r="K2080" s="16"/>
      <c r="L2080" s="17"/>
      <c r="M2080" s="2"/>
      <c r="N2080" s="8"/>
      <c r="O2080" s="15">
        <v>2</v>
      </c>
      <c r="P2080" s="8">
        <f t="shared" si="143"/>
        <v>319.73705400000006</v>
      </c>
      <c r="Q2080" s="41">
        <f t="shared" si="142"/>
        <v>1401.3583620000004</v>
      </c>
    </row>
    <row r="2081" spans="1:17">
      <c r="A2081" s="1" t="s">
        <v>4760</v>
      </c>
      <c r="B2081" s="1">
        <v>31005250</v>
      </c>
      <c r="C2081" s="3" t="s">
        <v>1699</v>
      </c>
      <c r="D2081" s="4" t="s">
        <v>3686</v>
      </c>
      <c r="E2081" s="7"/>
      <c r="F2081" s="8">
        <f>VLOOKUP(D2081,'Parâmetro - Portes e Uco'!$A$8:$C$49,3,0)</f>
        <v>639.47410800000011</v>
      </c>
      <c r="G2081" s="36">
        <v>4</v>
      </c>
      <c r="H2081" s="8">
        <f>VLOOKUP(G2081,'Parâmetro - Portes e Uco'!$B$14:$E$41,4,0)</f>
        <v>442.14720000000005</v>
      </c>
      <c r="I2081" s="9"/>
      <c r="J2081" s="16">
        <v>0</v>
      </c>
      <c r="K2081" s="16"/>
      <c r="L2081" s="17"/>
      <c r="M2081" s="2"/>
      <c r="N2081" s="8"/>
      <c r="O2081" s="15">
        <v>2</v>
      </c>
      <c r="P2081" s="8">
        <f t="shared" si="143"/>
        <v>319.73705400000006</v>
      </c>
      <c r="Q2081" s="41">
        <f t="shared" si="142"/>
        <v>1401.3583620000004</v>
      </c>
    </row>
    <row r="2082" spans="1:17">
      <c r="A2082" s="1" t="s">
        <v>4760</v>
      </c>
      <c r="B2082" s="1">
        <v>31005268</v>
      </c>
      <c r="C2082" s="3" t="s">
        <v>4247</v>
      </c>
      <c r="D2082" s="4" t="s">
        <v>3675</v>
      </c>
      <c r="E2082" s="7"/>
      <c r="F2082" s="8">
        <f>VLOOKUP(D2082,'Parâmetro - Portes e Uco'!$A$8:$C$49,3,0)</f>
        <v>247.04971200000003</v>
      </c>
      <c r="G2082" s="36">
        <v>3</v>
      </c>
      <c r="H2082" s="8">
        <f>VLOOKUP(G2082,'Parâmetro - Portes e Uco'!$B$14:$E$41,4,0)</f>
        <v>299.05779999999999</v>
      </c>
      <c r="I2082" s="9"/>
      <c r="J2082" s="16">
        <v>0</v>
      </c>
      <c r="K2082" s="16"/>
      <c r="L2082" s="17"/>
      <c r="M2082" s="2"/>
      <c r="N2082" s="8"/>
      <c r="O2082" s="15">
        <v>0</v>
      </c>
      <c r="P2082" s="15"/>
      <c r="Q2082" s="41">
        <f t="shared" si="142"/>
        <v>546.10751200000004</v>
      </c>
    </row>
    <row r="2083" spans="1:17">
      <c r="A2083" s="1" t="s">
        <v>4760</v>
      </c>
      <c r="B2083" s="1">
        <v>31005276</v>
      </c>
      <c r="C2083" s="3" t="s">
        <v>1700</v>
      </c>
      <c r="D2083" s="4" t="s">
        <v>3702</v>
      </c>
      <c r="E2083" s="7"/>
      <c r="F2083" s="8">
        <f>VLOOKUP(D2083,'Parâmetro - Portes e Uco'!$A$8:$C$49,3,0)</f>
        <v>477.54033600000002</v>
      </c>
      <c r="G2083" s="36">
        <v>4</v>
      </c>
      <c r="H2083" s="8">
        <f>VLOOKUP(G2083,'Parâmetro - Portes e Uco'!$B$14:$E$41,4,0)</f>
        <v>442.14720000000005</v>
      </c>
      <c r="I2083" s="9"/>
      <c r="J2083" s="16">
        <v>0</v>
      </c>
      <c r="K2083" s="16"/>
      <c r="L2083" s="17"/>
      <c r="M2083" s="2"/>
      <c r="N2083" s="8"/>
      <c r="O2083" s="15">
        <v>2</v>
      </c>
      <c r="P2083" s="8">
        <f>(F2083*30%)+(F2083*20%)</f>
        <v>238.77016800000001</v>
      </c>
      <c r="Q2083" s="41">
        <f t="shared" si="142"/>
        <v>1158.4577040000001</v>
      </c>
    </row>
    <row r="2084" spans="1:17" ht="22.5">
      <c r="A2084" s="1" t="s">
        <v>4760</v>
      </c>
      <c r="B2084" s="1">
        <v>31005284</v>
      </c>
      <c r="C2084" s="3" t="s">
        <v>1701</v>
      </c>
      <c r="D2084" s="4" t="s">
        <v>3704</v>
      </c>
      <c r="E2084" s="7"/>
      <c r="F2084" s="8">
        <f>VLOOKUP(D2084,'Parâmetro - Portes e Uco'!$A$8:$C$49,3,0)</f>
        <v>1301.410656</v>
      </c>
      <c r="G2084" s="36">
        <v>6</v>
      </c>
      <c r="H2084" s="8">
        <f>VLOOKUP(G2084,'Parâmetro - Portes e Uco'!$B$14:$E$41,4,0)</f>
        <v>954.3922</v>
      </c>
      <c r="I2084" s="9"/>
      <c r="J2084" s="16">
        <v>0</v>
      </c>
      <c r="K2084" s="16"/>
      <c r="L2084" s="17"/>
      <c r="M2084" s="2"/>
      <c r="N2084" s="8"/>
      <c r="O2084" s="15">
        <v>2</v>
      </c>
      <c r="P2084" s="8">
        <f>(F2084*30%)+(F2084*20%)</f>
        <v>650.70532800000001</v>
      </c>
      <c r="Q2084" s="41">
        <f t="shared" si="142"/>
        <v>2906.5081840000003</v>
      </c>
    </row>
    <row r="2085" spans="1:17">
      <c r="A2085" s="1" t="s">
        <v>4760</v>
      </c>
      <c r="B2085" s="1">
        <v>31005292</v>
      </c>
      <c r="C2085" s="3" t="s">
        <v>1703</v>
      </c>
      <c r="D2085" s="4" t="s">
        <v>3698</v>
      </c>
      <c r="E2085" s="7"/>
      <c r="F2085" s="8">
        <f>VLOOKUP(D2085,'Parâmetro - Portes e Uco'!$A$8:$C$49,3,0)</f>
        <v>1186.7593919999999</v>
      </c>
      <c r="G2085" s="36">
        <v>6</v>
      </c>
      <c r="H2085" s="8">
        <f>VLOOKUP(G2085,'Parâmetro - Portes e Uco'!$B$14:$E$41,4,0)</f>
        <v>954.3922</v>
      </c>
      <c r="I2085" s="9"/>
      <c r="J2085" s="16">
        <v>0</v>
      </c>
      <c r="K2085" s="16"/>
      <c r="L2085" s="17"/>
      <c r="M2085" s="2"/>
      <c r="N2085" s="8"/>
      <c r="O2085" s="15">
        <v>2</v>
      </c>
      <c r="P2085" s="8">
        <f>(F2085*30%)+(F2085*20%)</f>
        <v>593.37969599999997</v>
      </c>
      <c r="Q2085" s="41">
        <f t="shared" si="142"/>
        <v>2734.5312880000001</v>
      </c>
    </row>
    <row r="2086" spans="1:17">
      <c r="A2086" s="1" t="s">
        <v>4760</v>
      </c>
      <c r="B2086" s="1">
        <v>31005306</v>
      </c>
      <c r="C2086" s="3" t="s">
        <v>1704</v>
      </c>
      <c r="D2086" s="4" t="s">
        <v>3691</v>
      </c>
      <c r="E2086" s="7"/>
      <c r="F2086" s="8">
        <f>VLOOKUP(D2086,'Parâmetro - Portes e Uco'!$A$8:$C$49,3,0)</f>
        <v>721.04432400000007</v>
      </c>
      <c r="G2086" s="36">
        <v>6</v>
      </c>
      <c r="H2086" s="8">
        <f>VLOOKUP(G2086,'Parâmetro - Portes e Uco'!$B$14:$E$41,4,0)</f>
        <v>954.3922</v>
      </c>
      <c r="I2086" s="9"/>
      <c r="J2086" s="16">
        <v>0</v>
      </c>
      <c r="K2086" s="16"/>
      <c r="L2086" s="17"/>
      <c r="M2086" s="2"/>
      <c r="N2086" s="8"/>
      <c r="O2086" s="15">
        <v>2</v>
      </c>
      <c r="P2086" s="8">
        <f>(F2086*30%)+(F2086*20%)</f>
        <v>360.52216200000004</v>
      </c>
      <c r="Q2086" s="41">
        <f t="shared" si="142"/>
        <v>2035.9586860000002</v>
      </c>
    </row>
    <row r="2087" spans="1:17">
      <c r="A2087" s="1" t="s">
        <v>4760</v>
      </c>
      <c r="B2087" s="1">
        <v>31005314</v>
      </c>
      <c r="C2087" s="3" t="s">
        <v>1705</v>
      </c>
      <c r="D2087" s="4" t="s">
        <v>3690</v>
      </c>
      <c r="E2087" s="7"/>
      <c r="F2087" s="8">
        <f>VLOOKUP(D2087,'Parâmetro - Portes e Uco'!$A$8:$C$49,3,0)</f>
        <v>788.42236200000002</v>
      </c>
      <c r="G2087" s="36">
        <v>4</v>
      </c>
      <c r="H2087" s="8">
        <f>VLOOKUP(G2087,'Parâmetro - Portes e Uco'!$B$14:$E$41,4,0)</f>
        <v>442.14720000000005</v>
      </c>
      <c r="I2087" s="9"/>
      <c r="J2087" s="16">
        <v>0</v>
      </c>
      <c r="K2087" s="16"/>
      <c r="L2087" s="17"/>
      <c r="M2087" s="2"/>
      <c r="N2087" s="8"/>
      <c r="O2087" s="15">
        <v>2</v>
      </c>
      <c r="P2087" s="8">
        <f>(F2087*30%)+(F2087*20%)</f>
        <v>394.21118100000001</v>
      </c>
      <c r="Q2087" s="41">
        <f t="shared" si="142"/>
        <v>1624.7807430000003</v>
      </c>
    </row>
    <row r="2088" spans="1:17">
      <c r="A2088" s="1" t="s">
        <v>4760</v>
      </c>
      <c r="B2088" s="1">
        <v>31005322</v>
      </c>
      <c r="C2088" s="3" t="s">
        <v>1706</v>
      </c>
      <c r="D2088" s="4" t="s">
        <v>3689</v>
      </c>
      <c r="E2088" s="7"/>
      <c r="F2088" s="8">
        <f>VLOOKUP(D2088,'Parâmetro - Portes e Uco'!$A$8:$C$49,3,0)</f>
        <v>332.147088</v>
      </c>
      <c r="G2088" s="36">
        <v>3</v>
      </c>
      <c r="H2088" s="8">
        <f>VLOOKUP(G2088,'Parâmetro - Portes e Uco'!$B$14:$E$41,4,0)</f>
        <v>299.05779999999999</v>
      </c>
      <c r="I2088" s="9"/>
      <c r="J2088" s="16">
        <v>0</v>
      </c>
      <c r="K2088" s="16"/>
      <c r="L2088" s="17"/>
      <c r="M2088" s="2"/>
      <c r="N2088" s="8"/>
      <c r="O2088" s="15">
        <v>0</v>
      </c>
      <c r="P2088" s="15"/>
      <c r="Q2088" s="41">
        <f t="shared" si="142"/>
        <v>631.20488799999998</v>
      </c>
    </row>
    <row r="2089" spans="1:17">
      <c r="A2089" s="1" t="s">
        <v>4760</v>
      </c>
      <c r="B2089" s="1">
        <v>31005330</v>
      </c>
      <c r="C2089" s="3" t="s">
        <v>4007</v>
      </c>
      <c r="D2089" s="4" t="s">
        <v>3685</v>
      </c>
      <c r="E2089" s="7"/>
      <c r="F2089" s="8">
        <f>VLOOKUP(D2089,'Parâmetro - Portes e Uco'!$A$8:$C$49,3,0)</f>
        <v>564.99534000000006</v>
      </c>
      <c r="G2089" s="36">
        <v>3</v>
      </c>
      <c r="H2089" s="8">
        <f>VLOOKUP(G2089,'Parâmetro - Portes e Uco'!$B$14:$E$41,4,0)</f>
        <v>299.05779999999999</v>
      </c>
      <c r="I2089" s="9"/>
      <c r="J2089" s="16">
        <v>0</v>
      </c>
      <c r="K2089" s="16"/>
      <c r="L2089" s="17"/>
      <c r="M2089" s="2"/>
      <c r="N2089" s="8"/>
      <c r="O2089" s="15">
        <v>0</v>
      </c>
      <c r="P2089" s="15"/>
      <c r="Q2089" s="41">
        <f t="shared" si="142"/>
        <v>864.05313999999998</v>
      </c>
    </row>
    <row r="2090" spans="1:17">
      <c r="A2090" s="1" t="s">
        <v>4760</v>
      </c>
      <c r="B2090" s="1">
        <v>31005357</v>
      </c>
      <c r="C2090" s="3" t="s">
        <v>1707</v>
      </c>
      <c r="D2090" s="4" t="s">
        <v>3691</v>
      </c>
      <c r="E2090" s="7"/>
      <c r="F2090" s="8">
        <f>VLOOKUP(D2090,'Parâmetro - Portes e Uco'!$A$8:$C$49,3,0)</f>
        <v>721.04432400000007</v>
      </c>
      <c r="G2090" s="36">
        <v>6</v>
      </c>
      <c r="H2090" s="8">
        <f>VLOOKUP(G2090,'Parâmetro - Portes e Uco'!$B$14:$E$41,4,0)</f>
        <v>954.3922</v>
      </c>
      <c r="I2090" s="9"/>
      <c r="J2090" s="16">
        <v>0</v>
      </c>
      <c r="K2090" s="16"/>
      <c r="L2090" s="17"/>
      <c r="M2090" s="2"/>
      <c r="N2090" s="8"/>
      <c r="O2090" s="15">
        <v>2</v>
      </c>
      <c r="P2090" s="8">
        <f>(F2090*30%)+(F2090*20%)</f>
        <v>360.52216200000004</v>
      </c>
      <c r="Q2090" s="41">
        <f t="shared" si="142"/>
        <v>2035.9586860000002</v>
      </c>
    </row>
    <row r="2091" spans="1:17">
      <c r="A2091" s="1" t="s">
        <v>4760</v>
      </c>
      <c r="B2091" s="1">
        <v>31005365</v>
      </c>
      <c r="C2091" s="3" t="s">
        <v>1708</v>
      </c>
      <c r="D2091" s="4" t="s">
        <v>3686</v>
      </c>
      <c r="E2091" s="7"/>
      <c r="F2091" s="8">
        <f>VLOOKUP(D2091,'Parâmetro - Portes e Uco'!$A$8:$C$49,3,0)</f>
        <v>639.47410800000011</v>
      </c>
      <c r="G2091" s="36">
        <v>5</v>
      </c>
      <c r="H2091" s="8">
        <f>VLOOKUP(G2091,'Parâmetro - Portes e Uco'!$B$14:$E$41,4,0)</f>
        <v>683.93320000000006</v>
      </c>
      <c r="I2091" s="9"/>
      <c r="J2091" s="16">
        <v>0</v>
      </c>
      <c r="K2091" s="16"/>
      <c r="L2091" s="17"/>
      <c r="M2091" s="2"/>
      <c r="N2091" s="8"/>
      <c r="O2091" s="15">
        <v>2</v>
      </c>
      <c r="P2091" s="8">
        <f>(F2091*30%)+(F2091*20%)</f>
        <v>319.73705400000006</v>
      </c>
      <c r="Q2091" s="41">
        <f t="shared" si="142"/>
        <v>1643.1443620000005</v>
      </c>
    </row>
    <row r="2092" spans="1:17" ht="22.5">
      <c r="A2092" s="1" t="s">
        <v>4760</v>
      </c>
      <c r="B2092" s="1">
        <v>31005373</v>
      </c>
      <c r="C2092" s="3" t="s">
        <v>1709</v>
      </c>
      <c r="D2092" s="4" t="s">
        <v>3707</v>
      </c>
      <c r="E2092" s="7"/>
      <c r="F2092" s="8">
        <f>VLOOKUP(D2092,'Parâmetro - Portes e Uco'!$A$8:$C$49,3,0)</f>
        <v>1479.8942339999999</v>
      </c>
      <c r="G2092" s="36">
        <v>6</v>
      </c>
      <c r="H2092" s="8">
        <f>VLOOKUP(G2092,'Parâmetro - Portes e Uco'!$B$14:$E$41,4,0)</f>
        <v>954.3922</v>
      </c>
      <c r="I2092" s="9"/>
      <c r="J2092" s="16">
        <v>0</v>
      </c>
      <c r="K2092" s="16"/>
      <c r="L2092" s="17"/>
      <c r="M2092" s="2"/>
      <c r="N2092" s="8"/>
      <c r="O2092" s="15">
        <v>3</v>
      </c>
      <c r="P2092" s="39">
        <f>(F2092*30%)+(F2092*20%)+(F2092*20%)</f>
        <v>1035.9259637999999</v>
      </c>
      <c r="Q2092" s="41">
        <f t="shared" si="142"/>
        <v>3470.2123977999995</v>
      </c>
    </row>
    <row r="2093" spans="1:17" ht="22.5">
      <c r="A2093" s="1" t="s">
        <v>4760</v>
      </c>
      <c r="B2093" s="1">
        <v>31005381</v>
      </c>
      <c r="C2093" s="3" t="s">
        <v>1710</v>
      </c>
      <c r="D2093" s="4" t="s">
        <v>3691</v>
      </c>
      <c r="E2093" s="7"/>
      <c r="F2093" s="8">
        <f>VLOOKUP(D2093,'Parâmetro - Portes e Uco'!$A$8:$C$49,3,0)</f>
        <v>721.04432400000007</v>
      </c>
      <c r="G2093" s="36">
        <v>5</v>
      </c>
      <c r="H2093" s="8">
        <f>VLOOKUP(G2093,'Parâmetro - Portes e Uco'!$B$14:$E$41,4,0)</f>
        <v>683.93320000000006</v>
      </c>
      <c r="I2093" s="9"/>
      <c r="J2093" s="16">
        <v>0</v>
      </c>
      <c r="K2093" s="16"/>
      <c r="L2093" s="17"/>
      <c r="M2093" s="2"/>
      <c r="N2093" s="8"/>
      <c r="O2093" s="15">
        <v>3</v>
      </c>
      <c r="P2093" s="39">
        <f>(F2093*30%)+(F2093*20%)+(F2093*20%)</f>
        <v>504.73102680000005</v>
      </c>
      <c r="Q2093" s="41">
        <f t="shared" si="142"/>
        <v>1909.7085508000002</v>
      </c>
    </row>
    <row r="2094" spans="1:17">
      <c r="A2094" s="1" t="s">
        <v>4760</v>
      </c>
      <c r="B2094" s="1">
        <v>31005390</v>
      </c>
      <c r="C2094" s="3" t="s">
        <v>1711</v>
      </c>
      <c r="D2094" s="4" t="s">
        <v>3700</v>
      </c>
      <c r="E2094" s="7"/>
      <c r="F2094" s="8">
        <f>VLOOKUP(D2094,'Parâmetro - Portes e Uco'!$A$8:$C$49,3,0)</f>
        <v>1121.7389820000001</v>
      </c>
      <c r="G2094" s="36">
        <v>5</v>
      </c>
      <c r="H2094" s="8">
        <f>VLOOKUP(G2094,'Parâmetro - Portes e Uco'!$B$14:$E$41,4,0)</f>
        <v>683.93320000000006</v>
      </c>
      <c r="I2094" s="9"/>
      <c r="J2094" s="16">
        <v>0</v>
      </c>
      <c r="K2094" s="16"/>
      <c r="L2094" s="17"/>
      <c r="M2094" s="2"/>
      <c r="N2094" s="8"/>
      <c r="O2094" s="15">
        <v>2</v>
      </c>
      <c r="P2094" s="8">
        <f t="shared" ref="P2094:P2110" si="144">(F2094*30%)+(F2094*20%)</f>
        <v>560.86949100000004</v>
      </c>
      <c r="Q2094" s="41">
        <f t="shared" si="142"/>
        <v>2366.5416730000002</v>
      </c>
    </row>
    <row r="2095" spans="1:17">
      <c r="A2095" s="1" t="s">
        <v>4760</v>
      </c>
      <c r="B2095" s="1">
        <v>31005403</v>
      </c>
      <c r="C2095" s="3" t="s">
        <v>1712</v>
      </c>
      <c r="D2095" s="4" t="s">
        <v>3696</v>
      </c>
      <c r="E2095" s="7"/>
      <c r="F2095" s="8">
        <f>VLOOKUP(D2095,'Parâmetro - Portes e Uco'!$A$8:$C$49,3,0)</f>
        <v>1010.6334419999999</v>
      </c>
      <c r="G2095" s="36">
        <v>6</v>
      </c>
      <c r="H2095" s="8">
        <f>VLOOKUP(G2095,'Parâmetro - Portes e Uco'!$B$14:$E$41,4,0)</f>
        <v>954.3922</v>
      </c>
      <c r="I2095" s="9"/>
      <c r="J2095" s="16">
        <v>0</v>
      </c>
      <c r="K2095" s="16"/>
      <c r="L2095" s="17"/>
      <c r="M2095" s="2"/>
      <c r="N2095" s="8"/>
      <c r="O2095" s="15">
        <v>2</v>
      </c>
      <c r="P2095" s="8">
        <f t="shared" si="144"/>
        <v>505.31672100000003</v>
      </c>
      <c r="Q2095" s="41">
        <f t="shared" si="142"/>
        <v>2470.3423630000002</v>
      </c>
    </row>
    <row r="2096" spans="1:17" ht="22.5">
      <c r="A2096" s="1" t="s">
        <v>4760</v>
      </c>
      <c r="B2096" s="1">
        <v>31005420</v>
      </c>
      <c r="C2096" s="3" t="s">
        <v>1713</v>
      </c>
      <c r="D2096" s="4" t="s">
        <v>3697</v>
      </c>
      <c r="E2096" s="7"/>
      <c r="F2096" s="8">
        <f>VLOOKUP(D2096,'Parâmetro - Portes e Uco'!$A$8:$C$49,3,0)</f>
        <v>932.61823200000003</v>
      </c>
      <c r="G2096" s="36">
        <v>6</v>
      </c>
      <c r="H2096" s="8">
        <f>VLOOKUP(G2096,'Parâmetro - Portes e Uco'!$B$14:$E$41,4,0)</f>
        <v>954.3922</v>
      </c>
      <c r="I2096" s="9"/>
      <c r="J2096" s="16">
        <v>0</v>
      </c>
      <c r="K2096" s="16"/>
      <c r="L2096" s="17"/>
      <c r="M2096" s="2"/>
      <c r="N2096" s="8"/>
      <c r="O2096" s="15">
        <v>2</v>
      </c>
      <c r="P2096" s="8">
        <f t="shared" si="144"/>
        <v>466.30911600000002</v>
      </c>
      <c r="Q2096" s="41">
        <f t="shared" si="142"/>
        <v>2353.3195479999999</v>
      </c>
    </row>
    <row r="2097" spans="1:17">
      <c r="A2097" s="1" t="s">
        <v>4760</v>
      </c>
      <c r="B2097" s="1">
        <v>31005438</v>
      </c>
      <c r="C2097" s="3" t="s">
        <v>1714</v>
      </c>
      <c r="D2097" s="4" t="s">
        <v>3701</v>
      </c>
      <c r="E2097" s="7"/>
      <c r="F2097" s="8">
        <f>VLOOKUP(D2097,'Parâmetro - Portes e Uco'!$A$8:$C$49,3,0)</f>
        <v>1591.0090559999999</v>
      </c>
      <c r="G2097" s="36">
        <v>6</v>
      </c>
      <c r="H2097" s="8">
        <f>VLOOKUP(G2097,'Parâmetro - Portes e Uco'!$B$14:$E$41,4,0)</f>
        <v>954.3922</v>
      </c>
      <c r="I2097" s="9"/>
      <c r="J2097" s="16">
        <v>0</v>
      </c>
      <c r="K2097" s="16"/>
      <c r="L2097" s="17"/>
      <c r="M2097" s="2"/>
      <c r="N2097" s="8"/>
      <c r="O2097" s="15">
        <v>2</v>
      </c>
      <c r="P2097" s="8">
        <f t="shared" si="144"/>
        <v>795.50452799999994</v>
      </c>
      <c r="Q2097" s="41">
        <f t="shared" si="142"/>
        <v>3340.905784</v>
      </c>
    </row>
    <row r="2098" spans="1:17">
      <c r="A2098" s="1" t="s">
        <v>4760</v>
      </c>
      <c r="B2098" s="1">
        <v>31005446</v>
      </c>
      <c r="C2098" s="3" t="s">
        <v>1691</v>
      </c>
      <c r="D2098" s="4" t="s">
        <v>3691</v>
      </c>
      <c r="E2098" s="7"/>
      <c r="F2098" s="8">
        <f>VLOOKUP(D2098,'Parâmetro - Portes e Uco'!$A$8:$C$49,3,0)</f>
        <v>721.04432400000007</v>
      </c>
      <c r="G2098" s="36">
        <v>5</v>
      </c>
      <c r="H2098" s="8">
        <f>VLOOKUP(G2098,'Parâmetro - Portes e Uco'!$B$14:$E$41,4,0)</f>
        <v>683.93320000000006</v>
      </c>
      <c r="I2098" s="9"/>
      <c r="J2098" s="16">
        <v>0</v>
      </c>
      <c r="K2098" s="16"/>
      <c r="L2098" s="17"/>
      <c r="M2098" s="2"/>
      <c r="N2098" s="8"/>
      <c r="O2098" s="15">
        <v>2</v>
      </c>
      <c r="P2098" s="8">
        <f t="shared" si="144"/>
        <v>360.52216200000004</v>
      </c>
      <c r="Q2098" s="41">
        <f t="shared" si="142"/>
        <v>1765.4996860000001</v>
      </c>
    </row>
    <row r="2099" spans="1:17" ht="22.5">
      <c r="A2099" s="1" t="s">
        <v>4760</v>
      </c>
      <c r="B2099" s="1">
        <v>31005454</v>
      </c>
      <c r="C2099" s="3" t="s">
        <v>1667</v>
      </c>
      <c r="D2099" s="4" t="s">
        <v>3695</v>
      </c>
      <c r="E2099" s="7"/>
      <c r="F2099" s="8">
        <f>VLOOKUP(D2099,'Parâmetro - Portes e Uco'!$A$8:$C$49,3,0)</f>
        <v>609.92950200000007</v>
      </c>
      <c r="G2099" s="36">
        <v>5</v>
      </c>
      <c r="H2099" s="8">
        <f>VLOOKUP(G2099,'Parâmetro - Portes e Uco'!$B$14:$E$41,4,0)</f>
        <v>683.93320000000006</v>
      </c>
      <c r="I2099" s="9"/>
      <c r="J2099" s="16">
        <v>0</v>
      </c>
      <c r="K2099" s="16"/>
      <c r="L2099" s="17"/>
      <c r="M2099" s="2"/>
      <c r="N2099" s="8"/>
      <c r="O2099" s="15">
        <v>2</v>
      </c>
      <c r="P2099" s="8">
        <f t="shared" si="144"/>
        <v>304.96475100000004</v>
      </c>
      <c r="Q2099" s="41">
        <f t="shared" si="142"/>
        <v>1598.8274530000001</v>
      </c>
    </row>
    <row r="2100" spans="1:17" ht="22.5">
      <c r="A2100" s="1" t="s">
        <v>4760</v>
      </c>
      <c r="B2100" s="1">
        <v>31005470</v>
      </c>
      <c r="C2100" s="3" t="s">
        <v>1678</v>
      </c>
      <c r="D2100" s="4" t="s">
        <v>3697</v>
      </c>
      <c r="E2100" s="7"/>
      <c r="F2100" s="8">
        <f>VLOOKUP(D2100,'Parâmetro - Portes e Uco'!$A$8:$C$49,3,0)</f>
        <v>932.61823200000003</v>
      </c>
      <c r="G2100" s="36">
        <v>6</v>
      </c>
      <c r="H2100" s="8">
        <f>VLOOKUP(G2100,'Parâmetro - Portes e Uco'!$B$14:$E$41,4,0)</f>
        <v>954.3922</v>
      </c>
      <c r="I2100" s="9"/>
      <c r="J2100" s="16">
        <v>0</v>
      </c>
      <c r="K2100" s="16"/>
      <c r="L2100" s="17"/>
      <c r="M2100" s="2"/>
      <c r="N2100" s="8"/>
      <c r="O2100" s="15">
        <v>2</v>
      </c>
      <c r="P2100" s="8">
        <f t="shared" si="144"/>
        <v>466.30911600000002</v>
      </c>
      <c r="Q2100" s="41">
        <f t="shared" si="142"/>
        <v>2353.3195479999999</v>
      </c>
    </row>
    <row r="2101" spans="1:17" ht="22.5">
      <c r="A2101" s="1" t="s">
        <v>4760</v>
      </c>
      <c r="B2101" s="1">
        <v>31005489</v>
      </c>
      <c r="C2101" s="3" t="s">
        <v>1680</v>
      </c>
      <c r="D2101" s="4" t="s">
        <v>3704</v>
      </c>
      <c r="E2101" s="7"/>
      <c r="F2101" s="8">
        <f>VLOOKUP(D2101,'Parâmetro - Portes e Uco'!$A$8:$C$49,3,0)</f>
        <v>1301.410656</v>
      </c>
      <c r="G2101" s="36">
        <v>6</v>
      </c>
      <c r="H2101" s="8">
        <f>VLOOKUP(G2101,'Parâmetro - Portes e Uco'!$B$14:$E$41,4,0)</f>
        <v>954.3922</v>
      </c>
      <c r="I2101" s="9"/>
      <c r="J2101" s="16">
        <v>0</v>
      </c>
      <c r="K2101" s="16"/>
      <c r="L2101" s="17"/>
      <c r="M2101" s="2"/>
      <c r="N2101" s="8"/>
      <c r="O2101" s="15">
        <v>2</v>
      </c>
      <c r="P2101" s="8">
        <f t="shared" si="144"/>
        <v>650.70532800000001</v>
      </c>
      <c r="Q2101" s="41">
        <f t="shared" si="142"/>
        <v>2906.5081840000003</v>
      </c>
    </row>
    <row r="2102" spans="1:17" ht="22.5">
      <c r="A2102" s="1" t="s">
        <v>4760</v>
      </c>
      <c r="B2102" s="1">
        <v>31005497</v>
      </c>
      <c r="C2102" s="3" t="s">
        <v>1682</v>
      </c>
      <c r="D2102" s="4" t="s">
        <v>3688</v>
      </c>
      <c r="E2102" s="7"/>
      <c r="F2102" s="8">
        <f>VLOOKUP(D2102,'Parâmetro - Portes e Uco'!$A$8:$C$49,3,0)</f>
        <v>868.77663600000005</v>
      </c>
      <c r="G2102" s="36">
        <v>5</v>
      </c>
      <c r="H2102" s="8">
        <f>VLOOKUP(G2102,'Parâmetro - Portes e Uco'!$B$14:$E$41,4,0)</f>
        <v>683.93320000000006</v>
      </c>
      <c r="I2102" s="9"/>
      <c r="J2102" s="16">
        <v>0</v>
      </c>
      <c r="K2102" s="16"/>
      <c r="L2102" s="17"/>
      <c r="M2102" s="2"/>
      <c r="N2102" s="8"/>
      <c r="O2102" s="15">
        <v>2</v>
      </c>
      <c r="P2102" s="8">
        <f t="shared" si="144"/>
        <v>434.38831800000003</v>
      </c>
      <c r="Q2102" s="41">
        <f t="shared" si="142"/>
        <v>1987.098154</v>
      </c>
    </row>
    <row r="2103" spans="1:17">
      <c r="A2103" s="1" t="s">
        <v>4760</v>
      </c>
      <c r="B2103" s="1">
        <v>31005500</v>
      </c>
      <c r="C2103" s="3" t="s">
        <v>4012</v>
      </c>
      <c r="D2103" s="4" t="s">
        <v>3696</v>
      </c>
      <c r="E2103" s="7"/>
      <c r="F2103" s="8">
        <f>VLOOKUP(D2103,'Parâmetro - Portes e Uco'!$A$8:$C$49,3,0)</f>
        <v>1010.6334419999999</v>
      </c>
      <c r="G2103" s="36">
        <v>6</v>
      </c>
      <c r="H2103" s="8">
        <f>VLOOKUP(G2103,'Parâmetro - Portes e Uco'!$B$14:$E$41,4,0)</f>
        <v>954.3922</v>
      </c>
      <c r="I2103" s="9"/>
      <c r="J2103" s="16">
        <v>0</v>
      </c>
      <c r="K2103" s="16"/>
      <c r="L2103" s="17"/>
      <c r="M2103" s="2"/>
      <c r="N2103" s="8"/>
      <c r="O2103" s="15">
        <v>2</v>
      </c>
      <c r="P2103" s="8">
        <f t="shared" si="144"/>
        <v>505.31672100000003</v>
      </c>
      <c r="Q2103" s="41">
        <f t="shared" si="142"/>
        <v>2470.3423630000002</v>
      </c>
    </row>
    <row r="2104" spans="1:17">
      <c r="A2104" s="1" t="s">
        <v>4760</v>
      </c>
      <c r="B2104" s="1">
        <v>31005519</v>
      </c>
      <c r="C2104" s="3" t="s">
        <v>4013</v>
      </c>
      <c r="D2104" s="4" t="s">
        <v>3691</v>
      </c>
      <c r="E2104" s="7"/>
      <c r="F2104" s="8">
        <f>VLOOKUP(D2104,'Parâmetro - Portes e Uco'!$A$8:$C$49,3,0)</f>
        <v>721.04432400000007</v>
      </c>
      <c r="G2104" s="36">
        <v>5</v>
      </c>
      <c r="H2104" s="8">
        <f>VLOOKUP(G2104,'Parâmetro - Portes e Uco'!$B$14:$E$41,4,0)</f>
        <v>683.93320000000006</v>
      </c>
      <c r="I2104" s="9"/>
      <c r="J2104" s="16">
        <v>0</v>
      </c>
      <c r="K2104" s="16"/>
      <c r="L2104" s="17"/>
      <c r="M2104" s="2"/>
      <c r="N2104" s="8"/>
      <c r="O2104" s="15">
        <v>2</v>
      </c>
      <c r="P2104" s="8">
        <f t="shared" si="144"/>
        <v>360.52216200000004</v>
      </c>
      <c r="Q2104" s="41">
        <f t="shared" si="142"/>
        <v>1765.4996860000001</v>
      </c>
    </row>
    <row r="2105" spans="1:17" ht="22.5">
      <c r="A2105" s="1" t="s">
        <v>4760</v>
      </c>
      <c r="B2105" s="1">
        <v>31005527</v>
      </c>
      <c r="C2105" s="3" t="s">
        <v>1686</v>
      </c>
      <c r="D2105" s="4" t="s">
        <v>3700</v>
      </c>
      <c r="E2105" s="7"/>
      <c r="F2105" s="8">
        <f>VLOOKUP(D2105,'Parâmetro - Portes e Uco'!$A$8:$C$49,3,0)</f>
        <v>1121.7389820000001</v>
      </c>
      <c r="G2105" s="36">
        <v>6</v>
      </c>
      <c r="H2105" s="8">
        <f>VLOOKUP(G2105,'Parâmetro - Portes e Uco'!$B$14:$E$41,4,0)</f>
        <v>954.3922</v>
      </c>
      <c r="I2105" s="9"/>
      <c r="J2105" s="16">
        <v>0</v>
      </c>
      <c r="K2105" s="16"/>
      <c r="L2105" s="17"/>
      <c r="M2105" s="2"/>
      <c r="N2105" s="8"/>
      <c r="O2105" s="15">
        <v>2</v>
      </c>
      <c r="P2105" s="8">
        <f t="shared" si="144"/>
        <v>560.86949100000004</v>
      </c>
      <c r="Q2105" s="41">
        <f t="shared" si="142"/>
        <v>2637.000673</v>
      </c>
    </row>
    <row r="2106" spans="1:17">
      <c r="A2106" s="1" t="s">
        <v>4760</v>
      </c>
      <c r="B2106" s="1">
        <v>31005535</v>
      </c>
      <c r="C2106" s="3" t="s">
        <v>1689</v>
      </c>
      <c r="D2106" s="4" t="s">
        <v>3700</v>
      </c>
      <c r="E2106" s="7"/>
      <c r="F2106" s="8">
        <f>VLOOKUP(D2106,'Parâmetro - Portes e Uco'!$A$8:$C$49,3,0)</f>
        <v>1121.7389820000001</v>
      </c>
      <c r="G2106" s="36">
        <v>6</v>
      </c>
      <c r="H2106" s="8">
        <f>VLOOKUP(G2106,'Parâmetro - Portes e Uco'!$B$14:$E$41,4,0)</f>
        <v>954.3922</v>
      </c>
      <c r="I2106" s="9"/>
      <c r="J2106" s="16">
        <v>0</v>
      </c>
      <c r="K2106" s="16"/>
      <c r="L2106" s="17"/>
      <c r="M2106" s="2"/>
      <c r="N2106" s="8"/>
      <c r="O2106" s="15">
        <v>2</v>
      </c>
      <c r="P2106" s="8">
        <f t="shared" si="144"/>
        <v>560.86949100000004</v>
      </c>
      <c r="Q2106" s="41">
        <f t="shared" si="142"/>
        <v>2637.000673</v>
      </c>
    </row>
    <row r="2107" spans="1:17" ht="22.5">
      <c r="A2107" s="1" t="s">
        <v>4760</v>
      </c>
      <c r="B2107" s="1">
        <v>31005543</v>
      </c>
      <c r="C2107" s="3" t="s">
        <v>4014</v>
      </c>
      <c r="D2107" s="4" t="s">
        <v>3697</v>
      </c>
      <c r="E2107" s="7"/>
      <c r="F2107" s="8">
        <f>VLOOKUP(D2107,'Parâmetro - Portes e Uco'!$A$8:$C$49,3,0)</f>
        <v>932.61823200000003</v>
      </c>
      <c r="G2107" s="36">
        <v>6</v>
      </c>
      <c r="H2107" s="8">
        <f>VLOOKUP(G2107,'Parâmetro - Portes e Uco'!$B$14:$E$41,4,0)</f>
        <v>954.3922</v>
      </c>
      <c r="I2107" s="9"/>
      <c r="J2107" s="16">
        <v>0</v>
      </c>
      <c r="K2107" s="16"/>
      <c r="L2107" s="17"/>
      <c r="M2107" s="2"/>
      <c r="N2107" s="8"/>
      <c r="O2107" s="15">
        <v>2</v>
      </c>
      <c r="P2107" s="8">
        <f t="shared" si="144"/>
        <v>466.30911600000002</v>
      </c>
      <c r="Q2107" s="41">
        <f t="shared" si="142"/>
        <v>2353.3195479999999</v>
      </c>
    </row>
    <row r="2108" spans="1:17" ht="22.5">
      <c r="A2108" s="1" t="s">
        <v>4760</v>
      </c>
      <c r="B2108" s="1">
        <v>31005551</v>
      </c>
      <c r="C2108" s="3" t="s">
        <v>4015</v>
      </c>
      <c r="D2108" s="4" t="s">
        <v>3688</v>
      </c>
      <c r="E2108" s="7"/>
      <c r="F2108" s="8">
        <f>VLOOKUP(D2108,'Parâmetro - Portes e Uco'!$A$8:$C$49,3,0)</f>
        <v>868.77663600000005</v>
      </c>
      <c r="G2108" s="36">
        <v>6</v>
      </c>
      <c r="H2108" s="8">
        <f>VLOOKUP(G2108,'Parâmetro - Portes e Uco'!$B$14:$E$41,4,0)</f>
        <v>954.3922</v>
      </c>
      <c r="I2108" s="9"/>
      <c r="J2108" s="16">
        <v>0</v>
      </c>
      <c r="K2108" s="16"/>
      <c r="L2108" s="17"/>
      <c r="M2108" s="2"/>
      <c r="N2108" s="8"/>
      <c r="O2108" s="15">
        <v>2</v>
      </c>
      <c r="P2108" s="8">
        <f t="shared" si="144"/>
        <v>434.38831800000003</v>
      </c>
      <c r="Q2108" s="41">
        <f t="shared" si="142"/>
        <v>2257.5571540000001</v>
      </c>
    </row>
    <row r="2109" spans="1:17" ht="22.5">
      <c r="A2109" s="1" t="s">
        <v>4760</v>
      </c>
      <c r="B2109" s="1">
        <v>31005560</v>
      </c>
      <c r="C2109" s="3" t="s">
        <v>1695</v>
      </c>
      <c r="D2109" s="4" t="s">
        <v>3701</v>
      </c>
      <c r="E2109" s="7"/>
      <c r="F2109" s="8">
        <f>VLOOKUP(D2109,'Parâmetro - Portes e Uco'!$A$8:$C$49,3,0)</f>
        <v>1591.0090559999999</v>
      </c>
      <c r="G2109" s="36">
        <v>7</v>
      </c>
      <c r="H2109" s="8">
        <f>VLOOKUP(G2109,'Parâmetro - Portes e Uco'!$B$14:$E$41,4,0)</f>
        <v>1357.8812</v>
      </c>
      <c r="I2109" s="9"/>
      <c r="J2109" s="16">
        <v>0</v>
      </c>
      <c r="K2109" s="16"/>
      <c r="L2109" s="17"/>
      <c r="M2109" s="2"/>
      <c r="N2109" s="8"/>
      <c r="O2109" s="15">
        <v>2</v>
      </c>
      <c r="P2109" s="8">
        <f t="shared" si="144"/>
        <v>795.50452799999994</v>
      </c>
      <c r="Q2109" s="41">
        <f t="shared" si="142"/>
        <v>3744.3947839999996</v>
      </c>
    </row>
    <row r="2110" spans="1:17" ht="22.5">
      <c r="A2110" s="1" t="s">
        <v>4760</v>
      </c>
      <c r="B2110" s="1">
        <v>31005586</v>
      </c>
      <c r="C2110" s="3" t="s">
        <v>4016</v>
      </c>
      <c r="D2110" s="4" t="s">
        <v>3696</v>
      </c>
      <c r="E2110" s="7"/>
      <c r="F2110" s="8">
        <f>VLOOKUP(D2110,'Parâmetro - Portes e Uco'!$A$8:$C$49,3,0)</f>
        <v>1010.6334419999999</v>
      </c>
      <c r="G2110" s="36">
        <v>5</v>
      </c>
      <c r="H2110" s="8">
        <f>VLOOKUP(G2110,'Parâmetro - Portes e Uco'!$B$14:$E$41,4,0)</f>
        <v>683.93320000000006</v>
      </c>
      <c r="I2110" s="9"/>
      <c r="J2110" s="16">
        <v>0</v>
      </c>
      <c r="K2110" s="16"/>
      <c r="L2110" s="17"/>
      <c r="M2110" s="2"/>
      <c r="N2110" s="8"/>
      <c r="O2110" s="15">
        <v>2</v>
      </c>
      <c r="P2110" s="8">
        <f t="shared" si="144"/>
        <v>505.31672100000003</v>
      </c>
      <c r="Q2110" s="41">
        <f t="shared" si="142"/>
        <v>2199.8833629999999</v>
      </c>
    </row>
    <row r="2111" spans="1:17" ht="22.5">
      <c r="A2111" s="1" t="s">
        <v>4760</v>
      </c>
      <c r="B2111" s="1">
        <v>31005632</v>
      </c>
      <c r="C2111" s="3" t="s">
        <v>4017</v>
      </c>
      <c r="D2111" s="4" t="s">
        <v>3699</v>
      </c>
      <c r="E2111" s="7"/>
      <c r="F2111" s="8">
        <f>VLOOKUP(D2111,'Parâmetro - Portes e Uco'!$A$8:$C$49,3,0)</f>
        <v>365.25598200000002</v>
      </c>
      <c r="G2111" s="36">
        <v>5</v>
      </c>
      <c r="H2111" s="8">
        <f>VLOOKUP(G2111,'Parâmetro - Portes e Uco'!$B$14:$E$41,4,0)</f>
        <v>683.93320000000006</v>
      </c>
      <c r="I2111" s="9"/>
      <c r="J2111" s="16">
        <v>0</v>
      </c>
      <c r="K2111" s="16"/>
      <c r="L2111" s="17"/>
      <c r="M2111" s="2"/>
      <c r="N2111" s="8"/>
      <c r="O2111" s="15">
        <v>0</v>
      </c>
      <c r="P2111" s="15"/>
      <c r="Q2111" s="41">
        <f t="shared" si="142"/>
        <v>1049.1891820000001</v>
      </c>
    </row>
    <row r="2112" spans="1:17" ht="22.5">
      <c r="A2112" s="1" t="s">
        <v>4760</v>
      </c>
      <c r="B2112" s="1">
        <v>31005659</v>
      </c>
      <c r="C2112" s="3" t="s">
        <v>4018</v>
      </c>
      <c r="D2112" s="4" t="s">
        <v>3700</v>
      </c>
      <c r="E2112" s="7"/>
      <c r="F2112" s="8">
        <f>VLOOKUP(D2112,'Parâmetro - Portes e Uco'!$A$8:$C$49,3,0)</f>
        <v>1121.7389820000001</v>
      </c>
      <c r="G2112" s="36">
        <v>7</v>
      </c>
      <c r="H2112" s="8">
        <f>VLOOKUP(G2112,'Parâmetro - Portes e Uco'!$B$14:$E$41,4,0)</f>
        <v>1357.8812</v>
      </c>
      <c r="I2112" s="9"/>
      <c r="J2112" s="16">
        <v>0</v>
      </c>
      <c r="K2112" s="16"/>
      <c r="L2112" s="17"/>
      <c r="M2112" s="2"/>
      <c r="N2112" s="8"/>
      <c r="O2112" s="15">
        <v>2</v>
      </c>
      <c r="P2112" s="8">
        <f>(F2112*30%)+(F2112*20%)</f>
        <v>560.86949100000004</v>
      </c>
      <c r="Q2112" s="41">
        <f t="shared" si="142"/>
        <v>3040.489673</v>
      </c>
    </row>
    <row r="2113" spans="1:17" ht="22.5">
      <c r="A2113" s="1" t="s">
        <v>4760</v>
      </c>
      <c r="B2113" s="1">
        <v>31005667</v>
      </c>
      <c r="C2113" s="3" t="s">
        <v>4019</v>
      </c>
      <c r="D2113" s="4" t="s">
        <v>3697</v>
      </c>
      <c r="E2113" s="7"/>
      <c r="F2113" s="8">
        <f>VLOOKUP(D2113,'Parâmetro - Portes e Uco'!$A$8:$C$49,3,0)</f>
        <v>932.61823200000003</v>
      </c>
      <c r="G2113" s="36">
        <v>6</v>
      </c>
      <c r="H2113" s="8">
        <f>VLOOKUP(G2113,'Parâmetro - Portes e Uco'!$B$14:$E$41,4,0)</f>
        <v>954.3922</v>
      </c>
      <c r="I2113" s="9"/>
      <c r="J2113" s="16">
        <v>0</v>
      </c>
      <c r="K2113" s="16"/>
      <c r="L2113" s="17"/>
      <c r="M2113" s="2"/>
      <c r="N2113" s="8"/>
      <c r="O2113" s="15">
        <v>2</v>
      </c>
      <c r="P2113" s="8">
        <f>(F2113*30%)+(F2113*20%)</f>
        <v>466.30911600000002</v>
      </c>
      <c r="Q2113" s="41">
        <f t="shared" si="142"/>
        <v>2353.3195479999999</v>
      </c>
    </row>
    <row r="2114" spans="1:17">
      <c r="A2114" s="1" t="s">
        <v>4760</v>
      </c>
      <c r="B2114" s="1">
        <v>31005675</v>
      </c>
      <c r="C2114" s="3" t="s">
        <v>1673</v>
      </c>
      <c r="D2114" s="4" t="s">
        <v>3702</v>
      </c>
      <c r="E2114" s="7"/>
      <c r="F2114" s="8">
        <f>VLOOKUP(D2114,'Parâmetro - Portes e Uco'!$A$8:$C$49,3,0)</f>
        <v>477.54033600000002</v>
      </c>
      <c r="G2114" s="36">
        <v>5</v>
      </c>
      <c r="H2114" s="8">
        <f>VLOOKUP(G2114,'Parâmetro - Portes e Uco'!$B$14:$E$41,4,0)</f>
        <v>683.93320000000006</v>
      </c>
      <c r="I2114" s="9"/>
      <c r="J2114" s="16">
        <v>0</v>
      </c>
      <c r="K2114" s="16"/>
      <c r="L2114" s="17"/>
      <c r="M2114" s="2"/>
      <c r="N2114" s="8"/>
      <c r="O2114" s="15">
        <v>1</v>
      </c>
      <c r="P2114" s="8">
        <f>F2114*30%</f>
        <v>143.26210080000001</v>
      </c>
      <c r="Q2114" s="41">
        <f t="shared" si="142"/>
        <v>1304.7356368000001</v>
      </c>
    </row>
    <row r="2115" spans="1:17" ht="22.5">
      <c r="A2115" s="1" t="s">
        <v>4760</v>
      </c>
      <c r="B2115" s="1">
        <v>31005683</v>
      </c>
      <c r="C2115" s="3" t="s">
        <v>1671</v>
      </c>
      <c r="D2115" s="4" t="s">
        <v>3685</v>
      </c>
      <c r="E2115" s="7"/>
      <c r="F2115" s="8">
        <f>VLOOKUP(D2115,'Parâmetro - Portes e Uco'!$A$8:$C$49,3,0)</f>
        <v>564.99534000000006</v>
      </c>
      <c r="G2115" s="36">
        <v>3</v>
      </c>
      <c r="H2115" s="8">
        <f>VLOOKUP(G2115,'Parâmetro - Portes e Uco'!$B$14:$E$41,4,0)</f>
        <v>299.05779999999999</v>
      </c>
      <c r="I2115" s="9"/>
      <c r="J2115" s="16">
        <v>0</v>
      </c>
      <c r="K2115" s="16"/>
      <c r="L2115" s="17"/>
      <c r="M2115" s="2"/>
      <c r="N2115" s="8"/>
      <c r="O2115" s="15">
        <v>0</v>
      </c>
      <c r="P2115" s="15"/>
      <c r="Q2115" s="41">
        <f t="shared" si="142"/>
        <v>864.05313999999998</v>
      </c>
    </row>
    <row r="2116" spans="1:17">
      <c r="A2116" s="1" t="s">
        <v>4760</v>
      </c>
      <c r="B2116" s="1">
        <v>31005691</v>
      </c>
      <c r="C2116" s="3" t="s">
        <v>1674</v>
      </c>
      <c r="D2116" s="4" t="s">
        <v>3694</v>
      </c>
      <c r="E2116" s="7"/>
      <c r="F2116" s="8">
        <f>VLOOKUP(D2116,'Parâmetro - Portes e Uco'!$A$8:$C$49,3,0)</f>
        <v>265.94786399999998</v>
      </c>
      <c r="G2116" s="36">
        <v>3</v>
      </c>
      <c r="H2116" s="8">
        <f>VLOOKUP(G2116,'Parâmetro - Portes e Uco'!$B$14:$E$41,4,0)</f>
        <v>299.05779999999999</v>
      </c>
      <c r="I2116" s="9"/>
      <c r="J2116" s="16">
        <v>0</v>
      </c>
      <c r="K2116" s="16"/>
      <c r="L2116" s="17"/>
      <c r="M2116" s="2"/>
      <c r="N2116" s="8"/>
      <c r="O2116" s="15">
        <v>0</v>
      </c>
      <c r="P2116" s="15"/>
      <c r="Q2116" s="41">
        <f t="shared" si="142"/>
        <v>565.00566400000002</v>
      </c>
    </row>
    <row r="2117" spans="1:17">
      <c r="A2117" s="3"/>
      <c r="B2117" s="135">
        <v>31006000</v>
      </c>
      <c r="C2117" s="263" t="s">
        <v>3872</v>
      </c>
      <c r="D2117" s="264"/>
      <c r="E2117" s="264"/>
      <c r="F2117" s="264"/>
      <c r="G2117" s="264"/>
      <c r="H2117" s="264"/>
      <c r="I2117" s="264"/>
      <c r="J2117" s="264"/>
      <c r="K2117" s="264"/>
      <c r="L2117" s="264"/>
      <c r="M2117" s="266"/>
      <c r="N2117" s="264"/>
      <c r="O2117" s="264"/>
      <c r="P2117" s="264"/>
      <c r="Q2117" s="265"/>
    </row>
    <row r="2118" spans="1:17">
      <c r="A2118" s="1" t="s">
        <v>4760</v>
      </c>
      <c r="B2118" s="1">
        <v>31006019</v>
      </c>
      <c r="C2118" s="3" t="s">
        <v>1715</v>
      </c>
      <c r="D2118" s="4" t="s">
        <v>3695</v>
      </c>
      <c r="E2118" s="7"/>
      <c r="F2118" s="8">
        <f>VLOOKUP(D2118,'Parâmetro - Portes e Uco'!$A$8:$C$49,3,0)</f>
        <v>609.92950200000007</v>
      </c>
      <c r="G2118" s="36">
        <v>5</v>
      </c>
      <c r="H2118" s="8">
        <f>VLOOKUP(G2118,'Parâmetro - Portes e Uco'!$B$14:$E$41,4,0)</f>
        <v>683.93320000000006</v>
      </c>
      <c r="I2118" s="9"/>
      <c r="J2118" s="16">
        <v>0</v>
      </c>
      <c r="K2118" s="16"/>
      <c r="L2118" s="17"/>
      <c r="M2118" s="2"/>
      <c r="N2118" s="8"/>
      <c r="O2118" s="15">
        <v>2</v>
      </c>
      <c r="P2118" s="8">
        <f>(F2118*30%)+(F2118*20%)</f>
        <v>304.96475100000004</v>
      </c>
      <c r="Q2118" s="41">
        <f t="shared" ref="Q2118:Q2131" si="145">F2118+H2118+K2118+N2118+P2118</f>
        <v>1598.8274530000001</v>
      </c>
    </row>
    <row r="2119" spans="1:17">
      <c r="A2119" s="1" t="s">
        <v>4760</v>
      </c>
      <c r="B2119" s="1">
        <v>31006027</v>
      </c>
      <c r="C2119" s="3" t="s">
        <v>1716</v>
      </c>
      <c r="D2119" s="4" t="s">
        <v>3675</v>
      </c>
      <c r="E2119" s="7"/>
      <c r="F2119" s="8">
        <f>VLOOKUP(D2119,'Parâmetro - Portes e Uco'!$A$8:$C$49,3,0)</f>
        <v>247.04971200000003</v>
      </c>
      <c r="G2119" s="36">
        <v>3</v>
      </c>
      <c r="H2119" s="8">
        <f>VLOOKUP(G2119,'Parâmetro - Portes e Uco'!$B$14:$E$41,4,0)</f>
        <v>299.05779999999999</v>
      </c>
      <c r="I2119" s="9"/>
      <c r="J2119" s="16">
        <v>0</v>
      </c>
      <c r="K2119" s="16"/>
      <c r="L2119" s="17"/>
      <c r="M2119" s="2"/>
      <c r="N2119" s="8"/>
      <c r="O2119" s="15">
        <v>1</v>
      </c>
      <c r="P2119" s="8">
        <f>F2119*30%</f>
        <v>74.114913600000008</v>
      </c>
      <c r="Q2119" s="41">
        <f t="shared" si="145"/>
        <v>620.22242560000007</v>
      </c>
    </row>
    <row r="2120" spans="1:17">
      <c r="A2120" s="1" t="s">
        <v>4760</v>
      </c>
      <c r="B2120" s="1">
        <v>31006035</v>
      </c>
      <c r="C2120" s="3" t="s">
        <v>1717</v>
      </c>
      <c r="D2120" s="4" t="s">
        <v>3691</v>
      </c>
      <c r="E2120" s="7"/>
      <c r="F2120" s="8">
        <f>VLOOKUP(D2120,'Parâmetro - Portes e Uco'!$A$8:$C$49,3,0)</f>
        <v>721.04432400000007</v>
      </c>
      <c r="G2120" s="36">
        <v>5</v>
      </c>
      <c r="H2120" s="8">
        <f>VLOOKUP(G2120,'Parâmetro - Portes e Uco'!$B$14:$E$41,4,0)</f>
        <v>683.93320000000006</v>
      </c>
      <c r="I2120" s="9"/>
      <c r="J2120" s="16">
        <v>0</v>
      </c>
      <c r="K2120" s="16"/>
      <c r="L2120" s="17"/>
      <c r="M2120" s="2"/>
      <c r="N2120" s="8"/>
      <c r="O2120" s="15">
        <v>2</v>
      </c>
      <c r="P2120" s="8">
        <f>(F2120*30%)+(F2120*20%)</f>
        <v>360.52216200000004</v>
      </c>
      <c r="Q2120" s="41">
        <f t="shared" si="145"/>
        <v>1765.4996860000001</v>
      </c>
    </row>
    <row r="2121" spans="1:17" ht="22.5">
      <c r="A2121" s="1" t="s">
        <v>4760</v>
      </c>
      <c r="B2121" s="1">
        <v>31006043</v>
      </c>
      <c r="C2121" s="3" t="s">
        <v>1719</v>
      </c>
      <c r="D2121" s="4" t="s">
        <v>3706</v>
      </c>
      <c r="E2121" s="7"/>
      <c r="F2121" s="8">
        <f>VLOOKUP(D2121,'Parâmetro - Portes e Uco'!$A$8:$C$49,3,0)</f>
        <v>2145.3765060000001</v>
      </c>
      <c r="G2121" s="36">
        <v>6</v>
      </c>
      <c r="H2121" s="8">
        <f>VLOOKUP(G2121,'Parâmetro - Portes e Uco'!$B$14:$E$41,4,0)</f>
        <v>954.3922</v>
      </c>
      <c r="I2121" s="9"/>
      <c r="J2121" s="16">
        <v>0</v>
      </c>
      <c r="K2121" s="16"/>
      <c r="L2121" s="17"/>
      <c r="M2121" s="2"/>
      <c r="N2121" s="8"/>
      <c r="O2121" s="15">
        <v>2</v>
      </c>
      <c r="P2121" s="8">
        <f>(F2121*30%)+(F2121*20%)</f>
        <v>1072.688253</v>
      </c>
      <c r="Q2121" s="41">
        <f t="shared" si="145"/>
        <v>4172.4569590000001</v>
      </c>
    </row>
    <row r="2122" spans="1:17" ht="22.5">
      <c r="A2122" s="1" t="s">
        <v>4760</v>
      </c>
      <c r="B2122" s="1">
        <v>31006051</v>
      </c>
      <c r="C2122" s="3" t="s">
        <v>1720</v>
      </c>
      <c r="D2122" s="4" t="s">
        <v>3704</v>
      </c>
      <c r="E2122" s="7"/>
      <c r="F2122" s="8">
        <f>VLOOKUP(D2122,'Parâmetro - Portes e Uco'!$A$8:$C$49,3,0)</f>
        <v>1301.410656</v>
      </c>
      <c r="G2122" s="36">
        <v>5</v>
      </c>
      <c r="H2122" s="8">
        <f>VLOOKUP(G2122,'Parâmetro - Portes e Uco'!$B$14:$E$41,4,0)</f>
        <v>683.93320000000006</v>
      </c>
      <c r="I2122" s="9"/>
      <c r="J2122" s="16">
        <v>0</v>
      </c>
      <c r="K2122" s="16"/>
      <c r="L2122" s="17"/>
      <c r="M2122" s="2"/>
      <c r="N2122" s="8"/>
      <c r="O2122" s="15">
        <v>2</v>
      </c>
      <c r="P2122" s="8">
        <f>(F2122*30%)+(F2122*20%)</f>
        <v>650.70532800000001</v>
      </c>
      <c r="Q2122" s="41">
        <f t="shared" si="145"/>
        <v>2636.049184</v>
      </c>
    </row>
    <row r="2123" spans="1:17">
      <c r="A2123" s="1" t="s">
        <v>4760</v>
      </c>
      <c r="B2123" s="1">
        <v>31006060</v>
      </c>
      <c r="C2123" s="3" t="s">
        <v>1721</v>
      </c>
      <c r="D2123" s="4" t="s">
        <v>3696</v>
      </c>
      <c r="E2123" s="7"/>
      <c r="F2123" s="8">
        <f>VLOOKUP(D2123,'Parâmetro - Portes e Uco'!$A$8:$C$49,3,0)</f>
        <v>1010.6334419999999</v>
      </c>
      <c r="G2123" s="36">
        <v>5</v>
      </c>
      <c r="H2123" s="8">
        <f>VLOOKUP(G2123,'Parâmetro - Portes e Uco'!$B$14:$E$41,4,0)</f>
        <v>683.93320000000006</v>
      </c>
      <c r="I2123" s="9"/>
      <c r="J2123" s="16">
        <v>0</v>
      </c>
      <c r="K2123" s="16"/>
      <c r="L2123" s="17"/>
      <c r="M2123" s="2"/>
      <c r="N2123" s="8"/>
      <c r="O2123" s="15">
        <v>2</v>
      </c>
      <c r="P2123" s="8">
        <f>(F2123*30%)+(F2123*20%)</f>
        <v>505.31672100000003</v>
      </c>
      <c r="Q2123" s="41">
        <f t="shared" si="145"/>
        <v>2199.8833629999999</v>
      </c>
    </row>
    <row r="2124" spans="1:17">
      <c r="A2124" s="1" t="s">
        <v>4760</v>
      </c>
      <c r="B2124" s="1">
        <v>31006078</v>
      </c>
      <c r="C2124" s="3" t="s">
        <v>1722</v>
      </c>
      <c r="D2124" s="4" t="s">
        <v>3707</v>
      </c>
      <c r="E2124" s="7"/>
      <c r="F2124" s="8">
        <f>VLOOKUP(D2124,'Parâmetro - Portes e Uco'!$A$8:$C$49,3,0)</f>
        <v>1479.8942339999999</v>
      </c>
      <c r="G2124" s="36">
        <v>7</v>
      </c>
      <c r="H2124" s="8">
        <f>VLOOKUP(G2124,'Parâmetro - Portes e Uco'!$B$14:$E$41,4,0)</f>
        <v>1357.8812</v>
      </c>
      <c r="I2124" s="9"/>
      <c r="J2124" s="16">
        <v>0</v>
      </c>
      <c r="K2124" s="16"/>
      <c r="L2124" s="17"/>
      <c r="M2124" s="2"/>
      <c r="N2124" s="8"/>
      <c r="O2124" s="15">
        <v>3</v>
      </c>
      <c r="P2124" s="39">
        <f>(F2124*30%)+(F2124*20%)+(F2124*20%)</f>
        <v>1035.9259637999999</v>
      </c>
      <c r="Q2124" s="41">
        <f t="shared" si="145"/>
        <v>3873.7013978</v>
      </c>
    </row>
    <row r="2125" spans="1:17">
      <c r="A2125" s="1" t="s">
        <v>4760</v>
      </c>
      <c r="B2125" s="1">
        <v>31006086</v>
      </c>
      <c r="C2125" s="3" t="s">
        <v>1723</v>
      </c>
      <c r="D2125" s="4" t="s">
        <v>3691</v>
      </c>
      <c r="E2125" s="7"/>
      <c r="F2125" s="8">
        <f>VLOOKUP(D2125,'Parâmetro - Portes e Uco'!$A$8:$C$49,3,0)</f>
        <v>721.04432400000007</v>
      </c>
      <c r="G2125" s="36">
        <v>4</v>
      </c>
      <c r="H2125" s="8">
        <f>VLOOKUP(G2125,'Parâmetro - Portes e Uco'!$B$14:$E$41,4,0)</f>
        <v>442.14720000000005</v>
      </c>
      <c r="I2125" s="9"/>
      <c r="J2125" s="16">
        <v>0</v>
      </c>
      <c r="K2125" s="16"/>
      <c r="L2125" s="17"/>
      <c r="M2125" s="2"/>
      <c r="N2125" s="8"/>
      <c r="O2125" s="15">
        <v>3</v>
      </c>
      <c r="P2125" s="39">
        <f>(F2125*30%)+(F2125*20%)+(F2125*20%)</f>
        <v>504.73102680000005</v>
      </c>
      <c r="Q2125" s="41">
        <f t="shared" si="145"/>
        <v>1667.9225508000002</v>
      </c>
    </row>
    <row r="2126" spans="1:17">
      <c r="A2126" s="1" t="s">
        <v>4760</v>
      </c>
      <c r="B2126" s="1">
        <v>31006094</v>
      </c>
      <c r="C2126" s="3" t="s">
        <v>1724</v>
      </c>
      <c r="D2126" s="4" t="s">
        <v>3695</v>
      </c>
      <c r="E2126" s="7"/>
      <c r="F2126" s="8">
        <f>VLOOKUP(D2126,'Parâmetro - Portes e Uco'!$A$8:$C$49,3,0)</f>
        <v>609.92950200000007</v>
      </c>
      <c r="G2126" s="36">
        <v>4</v>
      </c>
      <c r="H2126" s="8">
        <f>VLOOKUP(G2126,'Parâmetro - Portes e Uco'!$B$14:$E$41,4,0)</f>
        <v>442.14720000000005</v>
      </c>
      <c r="I2126" s="9"/>
      <c r="J2126" s="16">
        <v>0</v>
      </c>
      <c r="K2126" s="16"/>
      <c r="L2126" s="17"/>
      <c r="M2126" s="2"/>
      <c r="N2126" s="8"/>
      <c r="O2126" s="15">
        <v>2</v>
      </c>
      <c r="P2126" s="8">
        <f t="shared" ref="P2126:P2131" si="146">(F2126*30%)+(F2126*20%)</f>
        <v>304.96475100000004</v>
      </c>
      <c r="Q2126" s="41">
        <f t="shared" si="145"/>
        <v>1357.041453</v>
      </c>
    </row>
    <row r="2127" spans="1:17" ht="22.5">
      <c r="A2127" s="1" t="s">
        <v>4760</v>
      </c>
      <c r="B2127" s="1">
        <v>31006108</v>
      </c>
      <c r="C2127" s="3" t="s">
        <v>1725</v>
      </c>
      <c r="D2127" s="4" t="s">
        <v>3686</v>
      </c>
      <c r="E2127" s="7"/>
      <c r="F2127" s="8">
        <f>VLOOKUP(D2127,'Parâmetro - Portes e Uco'!$A$8:$C$49,3,0)</f>
        <v>639.47410800000011</v>
      </c>
      <c r="G2127" s="36">
        <v>3</v>
      </c>
      <c r="H2127" s="8">
        <f>VLOOKUP(G2127,'Parâmetro - Portes e Uco'!$B$14:$E$41,4,0)</f>
        <v>299.05779999999999</v>
      </c>
      <c r="I2127" s="9"/>
      <c r="J2127" s="16">
        <v>0</v>
      </c>
      <c r="K2127" s="16"/>
      <c r="L2127" s="17"/>
      <c r="M2127" s="2"/>
      <c r="N2127" s="8"/>
      <c r="O2127" s="15">
        <v>2</v>
      </c>
      <c r="P2127" s="8">
        <f t="shared" si="146"/>
        <v>319.73705400000006</v>
      </c>
      <c r="Q2127" s="41">
        <f t="shared" si="145"/>
        <v>1258.2689620000001</v>
      </c>
    </row>
    <row r="2128" spans="1:17" ht="22.5">
      <c r="A2128" s="1" t="s">
        <v>4760</v>
      </c>
      <c r="B2128" s="1">
        <v>31006116</v>
      </c>
      <c r="C2128" s="3" t="s">
        <v>1727</v>
      </c>
      <c r="D2128" s="4" t="s">
        <v>3691</v>
      </c>
      <c r="E2128" s="7"/>
      <c r="F2128" s="8">
        <f>VLOOKUP(D2128,'Parâmetro - Portes e Uco'!$A$8:$C$49,3,0)</f>
        <v>721.04432400000007</v>
      </c>
      <c r="G2128" s="36">
        <v>4</v>
      </c>
      <c r="H2128" s="8">
        <f>VLOOKUP(G2128,'Parâmetro - Portes e Uco'!$B$14:$E$41,4,0)</f>
        <v>442.14720000000005</v>
      </c>
      <c r="I2128" s="9"/>
      <c r="J2128" s="16">
        <v>0</v>
      </c>
      <c r="K2128" s="16"/>
      <c r="L2128" s="17"/>
      <c r="M2128" s="2"/>
      <c r="N2128" s="8"/>
      <c r="O2128" s="15">
        <v>2</v>
      </c>
      <c r="P2128" s="8">
        <f t="shared" si="146"/>
        <v>360.52216200000004</v>
      </c>
      <c r="Q2128" s="41">
        <f t="shared" si="145"/>
        <v>1523.7136860000001</v>
      </c>
    </row>
    <row r="2129" spans="1:17" ht="22.5">
      <c r="A2129" s="1" t="s">
        <v>4760</v>
      </c>
      <c r="B2129" s="1">
        <v>31006167</v>
      </c>
      <c r="C2129" s="3" t="s">
        <v>1718</v>
      </c>
      <c r="D2129" s="4" t="s">
        <v>3696</v>
      </c>
      <c r="E2129" s="7"/>
      <c r="F2129" s="8">
        <f>VLOOKUP(D2129,'Parâmetro - Portes e Uco'!$A$8:$C$49,3,0)</f>
        <v>1010.6334419999999</v>
      </c>
      <c r="G2129" s="36">
        <v>6</v>
      </c>
      <c r="H2129" s="8">
        <f>VLOOKUP(G2129,'Parâmetro - Portes e Uco'!$B$14:$E$41,4,0)</f>
        <v>954.3922</v>
      </c>
      <c r="I2129" s="9"/>
      <c r="J2129" s="16">
        <v>0</v>
      </c>
      <c r="K2129" s="16"/>
      <c r="L2129" s="17"/>
      <c r="M2129" s="2"/>
      <c r="N2129" s="8"/>
      <c r="O2129" s="15">
        <v>2</v>
      </c>
      <c r="P2129" s="8">
        <f t="shared" si="146"/>
        <v>505.31672100000003</v>
      </c>
      <c r="Q2129" s="41">
        <f t="shared" si="145"/>
        <v>2470.3423630000002</v>
      </c>
    </row>
    <row r="2130" spans="1:17" ht="22.5">
      <c r="A2130" s="1" t="s">
        <v>4760</v>
      </c>
      <c r="B2130" s="1">
        <v>31006175</v>
      </c>
      <c r="C2130" s="3" t="s">
        <v>1726</v>
      </c>
      <c r="D2130" s="4" t="s">
        <v>3697</v>
      </c>
      <c r="E2130" s="7"/>
      <c r="F2130" s="8">
        <f>VLOOKUP(D2130,'Parâmetro - Portes e Uco'!$A$8:$C$49,3,0)</f>
        <v>932.61823200000003</v>
      </c>
      <c r="G2130" s="36">
        <v>5</v>
      </c>
      <c r="H2130" s="8">
        <f>VLOOKUP(G2130,'Parâmetro - Portes e Uco'!$B$14:$E$41,4,0)</f>
        <v>683.93320000000006</v>
      </c>
      <c r="I2130" s="9"/>
      <c r="J2130" s="16">
        <v>0</v>
      </c>
      <c r="K2130" s="16"/>
      <c r="L2130" s="17"/>
      <c r="M2130" s="2"/>
      <c r="N2130" s="8"/>
      <c r="O2130" s="15">
        <v>2</v>
      </c>
      <c r="P2130" s="8">
        <f t="shared" si="146"/>
        <v>466.30911600000002</v>
      </c>
      <c r="Q2130" s="41">
        <f t="shared" si="145"/>
        <v>2082.8605480000001</v>
      </c>
    </row>
    <row r="2131" spans="1:17" ht="22.5">
      <c r="A2131" s="1" t="s">
        <v>4760</v>
      </c>
      <c r="B2131" s="1">
        <v>31006183</v>
      </c>
      <c r="C2131" s="3" t="s">
        <v>1728</v>
      </c>
      <c r="D2131" s="4" t="s">
        <v>3700</v>
      </c>
      <c r="E2131" s="7"/>
      <c r="F2131" s="8">
        <f>VLOOKUP(D2131,'Parâmetro - Portes e Uco'!$A$8:$C$49,3,0)</f>
        <v>1121.7389820000001</v>
      </c>
      <c r="G2131" s="36">
        <v>5</v>
      </c>
      <c r="H2131" s="8">
        <f>VLOOKUP(G2131,'Parâmetro - Portes e Uco'!$B$14:$E$41,4,0)</f>
        <v>683.93320000000006</v>
      </c>
      <c r="I2131" s="9"/>
      <c r="J2131" s="16">
        <v>0</v>
      </c>
      <c r="K2131" s="16"/>
      <c r="L2131" s="17"/>
      <c r="M2131" s="2"/>
      <c r="N2131" s="8"/>
      <c r="O2131" s="15">
        <v>2</v>
      </c>
      <c r="P2131" s="8">
        <f t="shared" si="146"/>
        <v>560.86949100000004</v>
      </c>
      <c r="Q2131" s="41">
        <f t="shared" si="145"/>
        <v>2366.5416730000002</v>
      </c>
    </row>
    <row r="2132" spans="1:17">
      <c r="A2132" s="3"/>
      <c r="B2132" s="135">
        <v>31007007</v>
      </c>
      <c r="C2132" s="263" t="s">
        <v>3873</v>
      </c>
      <c r="D2132" s="264"/>
      <c r="E2132" s="264"/>
      <c r="F2132" s="264"/>
      <c r="G2132" s="264"/>
      <c r="H2132" s="264"/>
      <c r="I2132" s="264"/>
      <c r="J2132" s="264"/>
      <c r="K2132" s="264"/>
      <c r="L2132" s="264"/>
      <c r="M2132" s="266"/>
      <c r="N2132" s="264"/>
      <c r="O2132" s="264"/>
      <c r="P2132" s="264"/>
      <c r="Q2132" s="265"/>
    </row>
    <row r="2133" spans="1:17">
      <c r="A2133" s="1" t="s">
        <v>4760</v>
      </c>
      <c r="B2133" s="1">
        <v>31007015</v>
      </c>
      <c r="C2133" s="3" t="s">
        <v>1729</v>
      </c>
      <c r="D2133" s="4" t="s">
        <v>3675</v>
      </c>
      <c r="E2133" s="7"/>
      <c r="F2133" s="8">
        <f>VLOOKUP(D2133,'Parâmetro - Portes e Uco'!$A$8:$C$49,3,0)</f>
        <v>247.04971200000003</v>
      </c>
      <c r="G2133" s="36">
        <v>2</v>
      </c>
      <c r="H2133" s="8">
        <f>VLOOKUP(G2133,'Parâmetro - Portes e Uco'!$B$14:$E$41,4,0)</f>
        <v>203.1808</v>
      </c>
      <c r="I2133" s="9"/>
      <c r="J2133" s="16">
        <v>0</v>
      </c>
      <c r="K2133" s="16"/>
      <c r="L2133" s="17"/>
      <c r="M2133" s="2"/>
      <c r="N2133" s="8"/>
      <c r="O2133" s="15">
        <v>2</v>
      </c>
      <c r="P2133" s="8">
        <f t="shared" ref="P2133:P2138" si="147">(F2133*30%)+(F2133*20%)</f>
        <v>123.52485600000001</v>
      </c>
      <c r="Q2133" s="41">
        <f t="shared" ref="Q2133:Q2138" si="148">F2133+H2133+K2133+N2133+P2133</f>
        <v>573.75536800000009</v>
      </c>
    </row>
    <row r="2134" spans="1:17">
      <c r="A2134" s="1" t="s">
        <v>4760</v>
      </c>
      <c r="B2134" s="1">
        <v>31007023</v>
      </c>
      <c r="C2134" s="3" t="s">
        <v>1730</v>
      </c>
      <c r="D2134" s="4" t="s">
        <v>3696</v>
      </c>
      <c r="E2134" s="7"/>
      <c r="F2134" s="8">
        <f>VLOOKUP(D2134,'Parâmetro - Portes e Uco'!$A$8:$C$49,3,0)</f>
        <v>1010.6334419999999</v>
      </c>
      <c r="G2134" s="36">
        <v>4</v>
      </c>
      <c r="H2134" s="8">
        <f>VLOOKUP(G2134,'Parâmetro - Portes e Uco'!$B$14:$E$41,4,0)</f>
        <v>442.14720000000005</v>
      </c>
      <c r="I2134" s="9"/>
      <c r="J2134" s="16">
        <v>0</v>
      </c>
      <c r="K2134" s="16"/>
      <c r="L2134" s="17"/>
      <c r="M2134" s="2"/>
      <c r="N2134" s="8"/>
      <c r="O2134" s="15">
        <v>2</v>
      </c>
      <c r="P2134" s="8">
        <f t="shared" si="147"/>
        <v>505.31672100000003</v>
      </c>
      <c r="Q2134" s="41">
        <f t="shared" si="148"/>
        <v>1958.0973629999999</v>
      </c>
    </row>
    <row r="2135" spans="1:17">
      <c r="A2135" s="1" t="s">
        <v>4760</v>
      </c>
      <c r="B2135" s="1">
        <v>31007031</v>
      </c>
      <c r="C2135" s="3" t="s">
        <v>1732</v>
      </c>
      <c r="D2135" s="4" t="s">
        <v>3686</v>
      </c>
      <c r="E2135" s="7"/>
      <c r="F2135" s="8">
        <f>VLOOKUP(D2135,'Parâmetro - Portes e Uco'!$A$8:$C$49,3,0)</f>
        <v>639.47410800000011</v>
      </c>
      <c r="G2135" s="36">
        <v>4</v>
      </c>
      <c r="H2135" s="8">
        <f>VLOOKUP(G2135,'Parâmetro - Portes e Uco'!$B$14:$E$41,4,0)</f>
        <v>442.14720000000005</v>
      </c>
      <c r="I2135" s="9"/>
      <c r="J2135" s="16">
        <v>0</v>
      </c>
      <c r="K2135" s="16"/>
      <c r="L2135" s="17"/>
      <c r="M2135" s="2"/>
      <c r="N2135" s="8"/>
      <c r="O2135" s="15">
        <v>2</v>
      </c>
      <c r="P2135" s="8">
        <f t="shared" si="147"/>
        <v>319.73705400000006</v>
      </c>
      <c r="Q2135" s="41">
        <f t="shared" si="148"/>
        <v>1401.3583620000004</v>
      </c>
    </row>
    <row r="2136" spans="1:17">
      <c r="A2136" s="1" t="s">
        <v>4760</v>
      </c>
      <c r="B2136" s="1">
        <v>31007040</v>
      </c>
      <c r="C2136" s="3" t="s">
        <v>1734</v>
      </c>
      <c r="D2136" s="4" t="s">
        <v>3702</v>
      </c>
      <c r="E2136" s="7"/>
      <c r="F2136" s="8">
        <f>VLOOKUP(D2136,'Parâmetro - Portes e Uco'!$A$8:$C$49,3,0)</f>
        <v>477.54033600000002</v>
      </c>
      <c r="G2136" s="36">
        <v>4</v>
      </c>
      <c r="H2136" s="8">
        <f>VLOOKUP(G2136,'Parâmetro - Portes e Uco'!$B$14:$E$41,4,0)</f>
        <v>442.14720000000005</v>
      </c>
      <c r="I2136" s="9"/>
      <c r="J2136" s="16">
        <v>0</v>
      </c>
      <c r="K2136" s="16"/>
      <c r="L2136" s="17"/>
      <c r="M2136" s="2"/>
      <c r="N2136" s="8"/>
      <c r="O2136" s="15">
        <v>2</v>
      </c>
      <c r="P2136" s="8">
        <f t="shared" si="147"/>
        <v>238.77016800000001</v>
      </c>
      <c r="Q2136" s="41">
        <f t="shared" si="148"/>
        <v>1158.4577040000001</v>
      </c>
    </row>
    <row r="2137" spans="1:17">
      <c r="A2137" s="1" t="s">
        <v>4760</v>
      </c>
      <c r="B2137" s="1">
        <v>31007058</v>
      </c>
      <c r="C2137" s="3" t="s">
        <v>1731</v>
      </c>
      <c r="D2137" s="4" t="s">
        <v>3707</v>
      </c>
      <c r="E2137" s="7"/>
      <c r="F2137" s="8">
        <f>VLOOKUP(D2137,'Parâmetro - Portes e Uco'!$A$8:$C$49,3,0)</f>
        <v>1479.8942339999999</v>
      </c>
      <c r="G2137" s="36">
        <v>5</v>
      </c>
      <c r="H2137" s="8">
        <f>VLOOKUP(G2137,'Parâmetro - Portes e Uco'!$B$14:$E$41,4,0)</f>
        <v>683.93320000000006</v>
      </c>
      <c r="I2137" s="9"/>
      <c r="J2137" s="16">
        <v>0</v>
      </c>
      <c r="K2137" s="16"/>
      <c r="L2137" s="17"/>
      <c r="M2137" s="2"/>
      <c r="N2137" s="8"/>
      <c r="O2137" s="15">
        <v>2</v>
      </c>
      <c r="P2137" s="8">
        <f t="shared" si="147"/>
        <v>739.94711699999993</v>
      </c>
      <c r="Q2137" s="41">
        <f t="shared" si="148"/>
        <v>2903.7745509999995</v>
      </c>
    </row>
    <row r="2138" spans="1:17">
      <c r="A2138" s="1" t="s">
        <v>4760</v>
      </c>
      <c r="B2138" s="1">
        <v>31007066</v>
      </c>
      <c r="C2138" s="3" t="s">
        <v>1733</v>
      </c>
      <c r="D2138" s="4" t="s">
        <v>3697</v>
      </c>
      <c r="E2138" s="7"/>
      <c r="F2138" s="8">
        <f>VLOOKUP(D2138,'Parâmetro - Portes e Uco'!$A$8:$C$49,3,0)</f>
        <v>932.61823200000003</v>
      </c>
      <c r="G2138" s="36">
        <v>5</v>
      </c>
      <c r="H2138" s="8">
        <f>VLOOKUP(G2138,'Parâmetro - Portes e Uco'!$B$14:$E$41,4,0)</f>
        <v>683.93320000000006</v>
      </c>
      <c r="I2138" s="9"/>
      <c r="J2138" s="16">
        <v>0</v>
      </c>
      <c r="K2138" s="16"/>
      <c r="L2138" s="17"/>
      <c r="M2138" s="2"/>
      <c r="N2138" s="8"/>
      <c r="O2138" s="15">
        <v>2</v>
      </c>
      <c r="P2138" s="8">
        <f t="shared" si="147"/>
        <v>466.30911600000002</v>
      </c>
      <c r="Q2138" s="41">
        <f t="shared" si="148"/>
        <v>2082.8605480000001</v>
      </c>
    </row>
    <row r="2139" spans="1:17">
      <c r="A2139" s="3"/>
      <c r="B2139" s="135">
        <v>31008003</v>
      </c>
      <c r="C2139" s="263" t="s">
        <v>3874</v>
      </c>
      <c r="D2139" s="264"/>
      <c r="E2139" s="264"/>
      <c r="F2139" s="264"/>
      <c r="G2139" s="264"/>
      <c r="H2139" s="264"/>
      <c r="I2139" s="264"/>
      <c r="J2139" s="264"/>
      <c r="K2139" s="264"/>
      <c r="L2139" s="264"/>
      <c r="M2139" s="266"/>
      <c r="N2139" s="264"/>
      <c r="O2139" s="264"/>
      <c r="P2139" s="264"/>
      <c r="Q2139" s="265"/>
    </row>
    <row r="2140" spans="1:17" ht="22.5">
      <c r="A2140" s="1" t="s">
        <v>4760</v>
      </c>
      <c r="B2140" s="1">
        <v>31008011</v>
      </c>
      <c r="C2140" s="3" t="s">
        <v>1737</v>
      </c>
      <c r="D2140" s="4" t="s">
        <v>3683</v>
      </c>
      <c r="E2140" s="7"/>
      <c r="F2140" s="8">
        <f>VLOOKUP(D2140,'Parâmetro - Portes e Uco'!$A$8:$C$49,3,0)</f>
        <v>218.68392</v>
      </c>
      <c r="G2140" s="36"/>
      <c r="H2140" s="15"/>
      <c r="I2140" s="9"/>
      <c r="J2140" s="16">
        <v>0</v>
      </c>
      <c r="K2140" s="16"/>
      <c r="L2140" s="17"/>
      <c r="M2140" s="2"/>
      <c r="N2140" s="8"/>
      <c r="O2140" s="15">
        <v>0</v>
      </c>
      <c r="P2140" s="15"/>
      <c r="Q2140" s="41">
        <f t="shared" ref="Q2140:Q2146" si="149">F2140+H2140+K2140+N2140+P2140</f>
        <v>218.68392</v>
      </c>
    </row>
    <row r="2141" spans="1:17" ht="22.5">
      <c r="A2141" s="1" t="s">
        <v>4760</v>
      </c>
      <c r="B2141" s="1">
        <v>31008020</v>
      </c>
      <c r="C2141" s="3" t="s">
        <v>1735</v>
      </c>
      <c r="D2141" s="4" t="s">
        <v>3689</v>
      </c>
      <c r="E2141" s="7"/>
      <c r="F2141" s="8">
        <f>VLOOKUP(D2141,'Parâmetro - Portes e Uco'!$A$8:$C$49,3,0)</f>
        <v>332.147088</v>
      </c>
      <c r="G2141" s="36"/>
      <c r="H2141" s="15"/>
      <c r="I2141" s="9"/>
      <c r="J2141" s="16">
        <v>0</v>
      </c>
      <c r="K2141" s="16"/>
      <c r="L2141" s="17"/>
      <c r="M2141" s="2"/>
      <c r="N2141" s="8"/>
      <c r="O2141" s="15">
        <v>0</v>
      </c>
      <c r="P2141" s="15"/>
      <c r="Q2141" s="41">
        <f t="shared" si="149"/>
        <v>332.147088</v>
      </c>
    </row>
    <row r="2142" spans="1:17" ht="22.5">
      <c r="A2142" s="1" t="s">
        <v>4760</v>
      </c>
      <c r="B2142" s="1">
        <v>31008038</v>
      </c>
      <c r="C2142" s="3" t="s">
        <v>1736</v>
      </c>
      <c r="D2142" s="4" t="s">
        <v>3697</v>
      </c>
      <c r="E2142" s="7"/>
      <c r="F2142" s="8">
        <f>VLOOKUP(D2142,'Parâmetro - Portes e Uco'!$A$8:$C$49,3,0)</f>
        <v>932.61823200000003</v>
      </c>
      <c r="G2142" s="36"/>
      <c r="H2142" s="15"/>
      <c r="I2142" s="9"/>
      <c r="J2142" s="16">
        <v>0</v>
      </c>
      <c r="K2142" s="16"/>
      <c r="L2142" s="17"/>
      <c r="M2142" s="2"/>
      <c r="N2142" s="8"/>
      <c r="O2142" s="15">
        <v>0</v>
      </c>
      <c r="P2142" s="15"/>
      <c r="Q2142" s="41">
        <f t="shared" si="149"/>
        <v>932.61823200000003</v>
      </c>
    </row>
    <row r="2143" spans="1:17">
      <c r="A2143" s="1" t="s">
        <v>4760</v>
      </c>
      <c r="B2143" s="1">
        <v>31008054</v>
      </c>
      <c r="C2143" s="3" t="s">
        <v>1738</v>
      </c>
      <c r="D2143" s="4" t="s">
        <v>3674</v>
      </c>
      <c r="E2143" s="7"/>
      <c r="F2143" s="8">
        <f>VLOOKUP(D2143,'Parâmetro - Portes e Uco'!$A$8:$C$49,3,0)</f>
        <v>287.23149000000001</v>
      </c>
      <c r="G2143" s="36">
        <v>3</v>
      </c>
      <c r="H2143" s="8">
        <f>VLOOKUP(G2143,'Parâmetro - Portes e Uco'!$B$14:$E$41,4,0)</f>
        <v>299.05779999999999</v>
      </c>
      <c r="I2143" s="9"/>
      <c r="J2143" s="16">
        <v>0</v>
      </c>
      <c r="K2143" s="16"/>
      <c r="L2143" s="17"/>
      <c r="M2143" s="2"/>
      <c r="N2143" s="8"/>
      <c r="O2143" s="15">
        <v>2</v>
      </c>
      <c r="P2143" s="8">
        <f>(F2143*30%)+(F2143*20%)</f>
        <v>143.615745</v>
      </c>
      <c r="Q2143" s="41">
        <f t="shared" si="149"/>
        <v>729.905035</v>
      </c>
    </row>
    <row r="2144" spans="1:17">
      <c r="A2144" s="1" t="s">
        <v>4760</v>
      </c>
      <c r="B2144" s="1">
        <v>31008062</v>
      </c>
      <c r="C2144" s="3" t="s">
        <v>1739</v>
      </c>
      <c r="D2144" s="4" t="s">
        <v>3673</v>
      </c>
      <c r="E2144" s="7"/>
      <c r="F2144" s="8">
        <f>VLOOKUP(D2144,'Parâmetro - Portes e Uco'!$A$8:$C$49,3,0)</f>
        <v>167.84640600000003</v>
      </c>
      <c r="G2144" s="36">
        <v>2</v>
      </c>
      <c r="H2144" s="8">
        <f>VLOOKUP(G2144,'Parâmetro - Portes e Uco'!$B$14:$E$41,4,0)</f>
        <v>203.1808</v>
      </c>
      <c r="I2144" s="9"/>
      <c r="J2144" s="16">
        <v>0</v>
      </c>
      <c r="K2144" s="16"/>
      <c r="L2144" s="17"/>
      <c r="M2144" s="2"/>
      <c r="N2144" s="8"/>
      <c r="O2144" s="15">
        <v>0</v>
      </c>
      <c r="P2144" s="15"/>
      <c r="Q2144" s="41">
        <f t="shared" si="149"/>
        <v>371.02720600000004</v>
      </c>
    </row>
    <row r="2145" spans="1:17">
      <c r="A2145" s="1" t="s">
        <v>4760</v>
      </c>
      <c r="B2145" s="1">
        <v>31008070</v>
      </c>
      <c r="C2145" s="3" t="s">
        <v>1740</v>
      </c>
      <c r="D2145" s="4" t="s">
        <v>3683</v>
      </c>
      <c r="E2145" s="7"/>
      <c r="F2145" s="8">
        <f>VLOOKUP(D2145,'Parâmetro - Portes e Uco'!$A$8:$C$49,3,0)</f>
        <v>218.68392</v>
      </c>
      <c r="G2145" s="36">
        <v>2</v>
      </c>
      <c r="H2145" s="8">
        <f>VLOOKUP(G2145,'Parâmetro - Portes e Uco'!$B$14:$E$41,4,0)</f>
        <v>203.1808</v>
      </c>
      <c r="I2145" s="9"/>
      <c r="J2145" s="16">
        <v>0</v>
      </c>
      <c r="K2145" s="16"/>
      <c r="L2145" s="17"/>
      <c r="M2145" s="2"/>
      <c r="N2145" s="8"/>
      <c r="O2145" s="15">
        <v>0</v>
      </c>
      <c r="P2145" s="15"/>
      <c r="Q2145" s="41">
        <f t="shared" si="149"/>
        <v>421.86472000000003</v>
      </c>
    </row>
    <row r="2146" spans="1:17">
      <c r="A2146" s="1" t="s">
        <v>4760</v>
      </c>
      <c r="B2146" s="1">
        <v>31008097</v>
      </c>
      <c r="C2146" s="3" t="s">
        <v>1741</v>
      </c>
      <c r="D2146" s="4" t="s">
        <v>3683</v>
      </c>
      <c r="E2146" s="7"/>
      <c r="F2146" s="8">
        <f>VLOOKUP(D2146,'Parâmetro - Portes e Uco'!$A$8:$C$49,3,0)</f>
        <v>218.68392</v>
      </c>
      <c r="G2146" s="36">
        <v>2</v>
      </c>
      <c r="H2146" s="8">
        <f>VLOOKUP(G2146,'Parâmetro - Portes e Uco'!$B$14:$E$41,4,0)</f>
        <v>203.1808</v>
      </c>
      <c r="I2146" s="9"/>
      <c r="J2146" s="16">
        <v>0</v>
      </c>
      <c r="K2146" s="16"/>
      <c r="L2146" s="17"/>
      <c r="M2146" s="2"/>
      <c r="N2146" s="8"/>
      <c r="O2146" s="15">
        <v>0</v>
      </c>
      <c r="P2146" s="15"/>
      <c r="Q2146" s="41">
        <f t="shared" si="149"/>
        <v>421.86472000000003</v>
      </c>
    </row>
    <row r="2147" spans="1:17">
      <c r="A2147" s="3"/>
      <c r="B2147" s="135">
        <v>31009000</v>
      </c>
      <c r="C2147" s="263" t="s">
        <v>3875</v>
      </c>
      <c r="D2147" s="264"/>
      <c r="E2147" s="264"/>
      <c r="F2147" s="264"/>
      <c r="G2147" s="264"/>
      <c r="H2147" s="264"/>
      <c r="I2147" s="264"/>
      <c r="J2147" s="264"/>
      <c r="K2147" s="264"/>
      <c r="L2147" s="264"/>
      <c r="M2147" s="266"/>
      <c r="N2147" s="264"/>
      <c r="O2147" s="264"/>
      <c r="P2147" s="264"/>
      <c r="Q2147" s="265"/>
    </row>
    <row r="2148" spans="1:17">
      <c r="A2148" s="1" t="s">
        <v>4760</v>
      </c>
      <c r="B2148" s="1">
        <v>31009018</v>
      </c>
      <c r="C2148" s="3" t="s">
        <v>1742</v>
      </c>
      <c r="D2148" s="4" t="s">
        <v>3670</v>
      </c>
      <c r="E2148" s="7"/>
      <c r="F2148" s="8">
        <f>VLOOKUP(D2148,'Parâmetro - Portes e Uco'!$A$8:$C$49,3,0)</f>
        <v>70.914480000000012</v>
      </c>
      <c r="G2148" s="36">
        <v>2</v>
      </c>
      <c r="H2148" s="8">
        <f>VLOOKUP(G2148,'Parâmetro - Portes e Uco'!$B$14:$E$41,4,0)</f>
        <v>203.1808</v>
      </c>
      <c r="I2148" s="9"/>
      <c r="J2148" s="16">
        <v>0</v>
      </c>
      <c r="K2148" s="16"/>
      <c r="L2148" s="17"/>
      <c r="M2148" s="2"/>
      <c r="N2148" s="8"/>
      <c r="O2148" s="15">
        <v>1</v>
      </c>
      <c r="P2148" s="8">
        <f>F2148*30%</f>
        <v>21.274344000000003</v>
      </c>
      <c r="Q2148" s="41">
        <f t="shared" ref="Q2148:Q2179" si="150">F2148+H2148+K2148+N2148+P2148</f>
        <v>295.36962399999999</v>
      </c>
    </row>
    <row r="2149" spans="1:17">
      <c r="A2149" s="1" t="s">
        <v>4760</v>
      </c>
      <c r="B2149" s="1">
        <v>31009026</v>
      </c>
      <c r="C2149" s="3" t="s">
        <v>1743</v>
      </c>
      <c r="D2149" s="4" t="s">
        <v>3677</v>
      </c>
      <c r="E2149" s="7"/>
      <c r="F2149" s="8">
        <f>VLOOKUP(D2149,'Parâmetro - Portes e Uco'!$A$8:$C$49,3,0)</f>
        <v>146.53493400000002</v>
      </c>
      <c r="G2149" s="36">
        <v>1</v>
      </c>
      <c r="H2149" s="8">
        <f>VLOOKUP(G2149,'Parâmetro - Portes e Uco'!$B$14:$E$41,4,0)</f>
        <v>138.81760000000003</v>
      </c>
      <c r="I2149" s="9"/>
      <c r="J2149" s="16">
        <v>0</v>
      </c>
      <c r="K2149" s="16"/>
      <c r="L2149" s="17"/>
      <c r="M2149" s="2"/>
      <c r="N2149" s="8"/>
      <c r="O2149" s="15">
        <v>1</v>
      </c>
      <c r="P2149" s="8">
        <f>F2149*30%</f>
        <v>43.960480200000006</v>
      </c>
      <c r="Q2149" s="41">
        <f t="shared" si="150"/>
        <v>329.31301420000005</v>
      </c>
    </row>
    <row r="2150" spans="1:17">
      <c r="A2150" s="1" t="s">
        <v>4760</v>
      </c>
      <c r="B2150" s="1">
        <v>31009042</v>
      </c>
      <c r="C2150" s="3" t="s">
        <v>1744</v>
      </c>
      <c r="D2150" s="4" t="s">
        <v>3675</v>
      </c>
      <c r="E2150" s="7"/>
      <c r="F2150" s="8">
        <f>VLOOKUP(D2150,'Parâmetro - Portes e Uco'!$A$8:$C$49,3,0)</f>
        <v>247.04971200000003</v>
      </c>
      <c r="G2150" s="36">
        <v>2</v>
      </c>
      <c r="H2150" s="8">
        <f>VLOOKUP(G2150,'Parâmetro - Portes e Uco'!$B$14:$E$41,4,0)</f>
        <v>203.1808</v>
      </c>
      <c r="I2150" s="9"/>
      <c r="J2150" s="16">
        <v>0</v>
      </c>
      <c r="K2150" s="16"/>
      <c r="L2150" s="17"/>
      <c r="M2150" s="2"/>
      <c r="N2150" s="8"/>
      <c r="O2150" s="15">
        <v>1</v>
      </c>
      <c r="P2150" s="8">
        <f>F2150*30%</f>
        <v>74.114913600000008</v>
      </c>
      <c r="Q2150" s="41">
        <f t="shared" si="150"/>
        <v>524.3454256</v>
      </c>
    </row>
    <row r="2151" spans="1:17">
      <c r="A2151" s="1" t="s">
        <v>4760</v>
      </c>
      <c r="B2151" s="1">
        <v>31009050</v>
      </c>
      <c r="C2151" s="3" t="s">
        <v>1745</v>
      </c>
      <c r="D2151" s="4" t="s">
        <v>3674</v>
      </c>
      <c r="E2151" s="7"/>
      <c r="F2151" s="8">
        <f>VLOOKUP(D2151,'Parâmetro - Portes e Uco'!$A$8:$C$49,3,0)</f>
        <v>287.23149000000001</v>
      </c>
      <c r="G2151" s="36">
        <v>2</v>
      </c>
      <c r="H2151" s="8">
        <f>VLOOKUP(G2151,'Parâmetro - Portes e Uco'!$B$14:$E$41,4,0)</f>
        <v>203.1808</v>
      </c>
      <c r="I2151" s="9"/>
      <c r="J2151" s="16">
        <v>0</v>
      </c>
      <c r="K2151" s="16"/>
      <c r="L2151" s="17"/>
      <c r="M2151" s="2"/>
      <c r="N2151" s="8"/>
      <c r="O2151" s="15">
        <v>1</v>
      </c>
      <c r="P2151" s="8">
        <f>F2151*30%</f>
        <v>86.169447000000005</v>
      </c>
      <c r="Q2151" s="41">
        <f t="shared" si="150"/>
        <v>576.58173699999998</v>
      </c>
    </row>
    <row r="2152" spans="1:17">
      <c r="A2152" s="1" t="s">
        <v>4760</v>
      </c>
      <c r="B2152" s="1">
        <v>31009069</v>
      </c>
      <c r="C2152" s="3" t="s">
        <v>1746</v>
      </c>
      <c r="D2152" s="4" t="s">
        <v>3686</v>
      </c>
      <c r="E2152" s="7"/>
      <c r="F2152" s="8">
        <f>VLOOKUP(D2152,'Parâmetro - Portes e Uco'!$A$8:$C$49,3,0)</f>
        <v>639.47410800000011</v>
      </c>
      <c r="G2152" s="36">
        <v>4</v>
      </c>
      <c r="H2152" s="8">
        <f>VLOOKUP(G2152,'Parâmetro - Portes e Uco'!$B$14:$E$41,4,0)</f>
        <v>442.14720000000005</v>
      </c>
      <c r="I2152" s="9"/>
      <c r="J2152" s="16">
        <v>0</v>
      </c>
      <c r="K2152" s="16"/>
      <c r="L2152" s="17"/>
      <c r="M2152" s="2"/>
      <c r="N2152" s="8"/>
      <c r="O2152" s="15">
        <v>1</v>
      </c>
      <c r="P2152" s="8">
        <f>F2152*30%</f>
        <v>191.84223240000003</v>
      </c>
      <c r="Q2152" s="41">
        <f t="shared" si="150"/>
        <v>1273.4635404000003</v>
      </c>
    </row>
    <row r="2153" spans="1:17">
      <c r="A2153" s="1" t="s">
        <v>4760</v>
      </c>
      <c r="B2153" s="1">
        <v>31009077</v>
      </c>
      <c r="C2153" s="3" t="s">
        <v>1747</v>
      </c>
      <c r="D2153" s="4" t="s">
        <v>3695</v>
      </c>
      <c r="E2153" s="7"/>
      <c r="F2153" s="8">
        <f>VLOOKUP(D2153,'Parâmetro - Portes e Uco'!$A$8:$C$49,3,0)</f>
        <v>609.92950200000007</v>
      </c>
      <c r="G2153" s="36">
        <v>4</v>
      </c>
      <c r="H2153" s="8">
        <f>VLOOKUP(G2153,'Parâmetro - Portes e Uco'!$B$14:$E$41,4,0)</f>
        <v>442.14720000000005</v>
      </c>
      <c r="I2153" s="9"/>
      <c r="J2153" s="16">
        <v>0</v>
      </c>
      <c r="K2153" s="16"/>
      <c r="L2153" s="17"/>
      <c r="M2153" s="2"/>
      <c r="N2153" s="8"/>
      <c r="O2153" s="15">
        <v>2</v>
      </c>
      <c r="P2153" s="8">
        <f>(F2153*30%)+(F2153*20%)</f>
        <v>304.96475100000004</v>
      </c>
      <c r="Q2153" s="41">
        <f t="shared" si="150"/>
        <v>1357.041453</v>
      </c>
    </row>
    <row r="2154" spans="1:17">
      <c r="A2154" s="1" t="s">
        <v>4760</v>
      </c>
      <c r="B2154" s="1">
        <v>31009085</v>
      </c>
      <c r="C2154" s="3" t="s">
        <v>1749</v>
      </c>
      <c r="D2154" s="4" t="s">
        <v>3695</v>
      </c>
      <c r="E2154" s="7"/>
      <c r="F2154" s="8">
        <f>VLOOKUP(D2154,'Parâmetro - Portes e Uco'!$A$8:$C$49,3,0)</f>
        <v>609.92950200000007</v>
      </c>
      <c r="G2154" s="36">
        <v>3</v>
      </c>
      <c r="H2154" s="8">
        <f>VLOOKUP(G2154,'Parâmetro - Portes e Uco'!$B$14:$E$41,4,0)</f>
        <v>299.05779999999999</v>
      </c>
      <c r="I2154" s="9"/>
      <c r="J2154" s="16">
        <v>0</v>
      </c>
      <c r="K2154" s="16"/>
      <c r="L2154" s="17"/>
      <c r="M2154" s="2"/>
      <c r="N2154" s="8"/>
      <c r="O2154" s="15">
        <v>2</v>
      </c>
      <c r="P2154" s="8">
        <f>(F2154*30%)+(F2154*20%)</f>
        <v>304.96475100000004</v>
      </c>
      <c r="Q2154" s="41">
        <f t="shared" si="150"/>
        <v>1213.952053</v>
      </c>
    </row>
    <row r="2155" spans="1:17">
      <c r="A2155" s="1" t="s">
        <v>4760</v>
      </c>
      <c r="B2155" s="1">
        <v>31009093</v>
      </c>
      <c r="C2155" s="3" t="s">
        <v>1751</v>
      </c>
      <c r="D2155" s="4" t="s">
        <v>3674</v>
      </c>
      <c r="E2155" s="7"/>
      <c r="F2155" s="8">
        <f>VLOOKUP(D2155,'Parâmetro - Portes e Uco'!$A$8:$C$49,3,0)</f>
        <v>287.23149000000001</v>
      </c>
      <c r="G2155" s="36">
        <v>2</v>
      </c>
      <c r="H2155" s="8">
        <f>VLOOKUP(G2155,'Parâmetro - Portes e Uco'!$B$14:$E$41,4,0)</f>
        <v>203.1808</v>
      </c>
      <c r="I2155" s="9"/>
      <c r="J2155" s="16">
        <v>0</v>
      </c>
      <c r="K2155" s="16"/>
      <c r="L2155" s="17"/>
      <c r="M2155" s="2"/>
      <c r="N2155" s="8"/>
      <c r="O2155" s="15">
        <v>1</v>
      </c>
      <c r="P2155" s="8">
        <f>F2155*30%</f>
        <v>86.169447000000005</v>
      </c>
      <c r="Q2155" s="41">
        <f t="shared" si="150"/>
        <v>576.58173699999998</v>
      </c>
    </row>
    <row r="2156" spans="1:17">
      <c r="A2156" s="1" t="s">
        <v>4760</v>
      </c>
      <c r="B2156" s="1">
        <v>31009107</v>
      </c>
      <c r="C2156" s="3" t="s">
        <v>1752</v>
      </c>
      <c r="D2156" s="4" t="s">
        <v>3682</v>
      </c>
      <c r="E2156" s="7"/>
      <c r="F2156" s="8">
        <f>VLOOKUP(D2156,'Parâmetro - Portes e Uco'!$A$8:$C$49,3,0)</f>
        <v>431.44592399999999</v>
      </c>
      <c r="G2156" s="36">
        <v>3</v>
      </c>
      <c r="H2156" s="8">
        <f>VLOOKUP(G2156,'Parâmetro - Portes e Uco'!$B$14:$E$41,4,0)</f>
        <v>299.05779999999999</v>
      </c>
      <c r="I2156" s="9"/>
      <c r="J2156" s="16">
        <v>0</v>
      </c>
      <c r="K2156" s="16"/>
      <c r="L2156" s="17"/>
      <c r="M2156" s="2"/>
      <c r="N2156" s="8"/>
      <c r="O2156" s="15">
        <v>1</v>
      </c>
      <c r="P2156" s="8">
        <f>F2156*30%</f>
        <v>129.43377719999998</v>
      </c>
      <c r="Q2156" s="41">
        <f t="shared" si="150"/>
        <v>859.93750119999993</v>
      </c>
    </row>
    <row r="2157" spans="1:17">
      <c r="A2157" s="1" t="s">
        <v>4760</v>
      </c>
      <c r="B2157" s="1">
        <v>31009115</v>
      </c>
      <c r="C2157" s="3" t="s">
        <v>1753</v>
      </c>
      <c r="D2157" s="4" t="s">
        <v>3703</v>
      </c>
      <c r="E2157" s="7"/>
      <c r="F2157" s="8">
        <f>VLOOKUP(D2157,'Parâmetro - Portes e Uco'!$A$8:$C$49,3,0)</f>
        <v>399.525126</v>
      </c>
      <c r="G2157" s="36">
        <v>2</v>
      </c>
      <c r="H2157" s="8">
        <f>VLOOKUP(G2157,'Parâmetro - Portes e Uco'!$B$14:$E$41,4,0)</f>
        <v>203.1808</v>
      </c>
      <c r="I2157" s="9"/>
      <c r="J2157" s="16">
        <v>0</v>
      </c>
      <c r="K2157" s="16"/>
      <c r="L2157" s="17"/>
      <c r="M2157" s="2"/>
      <c r="N2157" s="8"/>
      <c r="O2157" s="15">
        <v>1</v>
      </c>
      <c r="P2157" s="8">
        <f>F2157*30%</f>
        <v>119.85753779999999</v>
      </c>
      <c r="Q2157" s="41">
        <f t="shared" si="150"/>
        <v>722.56346379999991</v>
      </c>
    </row>
    <row r="2158" spans="1:17">
      <c r="A2158" s="1" t="s">
        <v>4760</v>
      </c>
      <c r="B2158" s="1">
        <v>31009123</v>
      </c>
      <c r="C2158" s="3" t="s">
        <v>1756</v>
      </c>
      <c r="D2158" s="4" t="s">
        <v>3685</v>
      </c>
      <c r="E2158" s="7"/>
      <c r="F2158" s="8">
        <f>VLOOKUP(D2158,'Parâmetro - Portes e Uco'!$A$8:$C$49,3,0)</f>
        <v>564.99534000000006</v>
      </c>
      <c r="G2158" s="36">
        <v>4</v>
      </c>
      <c r="H2158" s="8">
        <f>VLOOKUP(G2158,'Parâmetro - Portes e Uco'!$B$14:$E$41,4,0)</f>
        <v>442.14720000000005</v>
      </c>
      <c r="I2158" s="9"/>
      <c r="J2158" s="16">
        <v>0</v>
      </c>
      <c r="K2158" s="16"/>
      <c r="L2158" s="17"/>
      <c r="M2158" s="2"/>
      <c r="N2158" s="8"/>
      <c r="O2158" s="15">
        <v>1</v>
      </c>
      <c r="P2158" s="8">
        <f>F2158*30%</f>
        <v>169.49860200000001</v>
      </c>
      <c r="Q2158" s="41">
        <f t="shared" si="150"/>
        <v>1176.6411419999999</v>
      </c>
    </row>
    <row r="2159" spans="1:17">
      <c r="A2159" s="1" t="s">
        <v>4760</v>
      </c>
      <c r="B2159" s="1">
        <v>31009131</v>
      </c>
      <c r="C2159" s="3" t="s">
        <v>1757</v>
      </c>
      <c r="D2159" s="4" t="s">
        <v>3682</v>
      </c>
      <c r="E2159" s="7"/>
      <c r="F2159" s="8">
        <f>VLOOKUP(D2159,'Parâmetro - Portes e Uco'!$A$8:$C$49,3,0)</f>
        <v>431.44592399999999</v>
      </c>
      <c r="G2159" s="36">
        <v>3</v>
      </c>
      <c r="H2159" s="8">
        <f>VLOOKUP(G2159,'Parâmetro - Portes e Uco'!$B$14:$E$41,4,0)</f>
        <v>299.05779999999999</v>
      </c>
      <c r="I2159" s="9"/>
      <c r="J2159" s="16">
        <v>0</v>
      </c>
      <c r="K2159" s="16"/>
      <c r="L2159" s="17"/>
      <c r="M2159" s="2"/>
      <c r="N2159" s="8"/>
      <c r="O2159" s="15">
        <v>1</v>
      </c>
      <c r="P2159" s="8">
        <f>F2159*30%</f>
        <v>129.43377719999998</v>
      </c>
      <c r="Q2159" s="41">
        <f t="shared" si="150"/>
        <v>859.93750119999993</v>
      </c>
    </row>
    <row r="2160" spans="1:17">
      <c r="A2160" s="1" t="s">
        <v>4760</v>
      </c>
      <c r="B2160" s="1">
        <v>31009140</v>
      </c>
      <c r="C2160" s="3" t="s">
        <v>1758</v>
      </c>
      <c r="D2160" s="4" t="s">
        <v>3685</v>
      </c>
      <c r="E2160" s="7"/>
      <c r="F2160" s="8">
        <f>VLOOKUP(D2160,'Parâmetro - Portes e Uco'!$A$8:$C$49,3,0)</f>
        <v>564.99534000000006</v>
      </c>
      <c r="G2160" s="36">
        <v>3</v>
      </c>
      <c r="H2160" s="8">
        <f>VLOOKUP(G2160,'Parâmetro - Portes e Uco'!$B$14:$E$41,4,0)</f>
        <v>299.05779999999999</v>
      </c>
      <c r="I2160" s="9"/>
      <c r="J2160" s="16">
        <v>0</v>
      </c>
      <c r="K2160" s="16"/>
      <c r="L2160" s="17"/>
      <c r="M2160" s="2"/>
      <c r="N2160" s="8"/>
      <c r="O2160" s="15">
        <v>2</v>
      </c>
      <c r="P2160" s="8">
        <f>(F2160*30%)+(F2160*20%)</f>
        <v>282.49767000000003</v>
      </c>
      <c r="Q2160" s="41">
        <f t="shared" si="150"/>
        <v>1146.55081</v>
      </c>
    </row>
    <row r="2161" spans="1:17">
      <c r="A2161" s="1" t="s">
        <v>4760</v>
      </c>
      <c r="B2161" s="1">
        <v>31009158</v>
      </c>
      <c r="C2161" s="3" t="s">
        <v>1760</v>
      </c>
      <c r="D2161" s="4" t="s">
        <v>3685</v>
      </c>
      <c r="E2161" s="7"/>
      <c r="F2161" s="8">
        <f>VLOOKUP(D2161,'Parâmetro - Portes e Uco'!$A$8:$C$49,3,0)</f>
        <v>564.99534000000006</v>
      </c>
      <c r="G2161" s="36">
        <v>3</v>
      </c>
      <c r="H2161" s="8">
        <f>VLOOKUP(G2161,'Parâmetro - Portes e Uco'!$B$14:$E$41,4,0)</f>
        <v>299.05779999999999</v>
      </c>
      <c r="I2161" s="9"/>
      <c r="J2161" s="16">
        <v>0</v>
      </c>
      <c r="K2161" s="16"/>
      <c r="L2161" s="17"/>
      <c r="M2161" s="2"/>
      <c r="N2161" s="8"/>
      <c r="O2161" s="15">
        <v>1</v>
      </c>
      <c r="P2161" s="8">
        <f>F2161*30%</f>
        <v>169.49860200000001</v>
      </c>
      <c r="Q2161" s="41">
        <f t="shared" si="150"/>
        <v>1033.5517420000001</v>
      </c>
    </row>
    <row r="2162" spans="1:17">
      <c r="A2162" s="1" t="s">
        <v>4760</v>
      </c>
      <c r="B2162" s="1">
        <v>31009166</v>
      </c>
      <c r="C2162" s="3" t="s">
        <v>1761</v>
      </c>
      <c r="D2162" s="4" t="s">
        <v>3694</v>
      </c>
      <c r="E2162" s="7"/>
      <c r="F2162" s="8">
        <f>VLOOKUP(D2162,'Parâmetro - Portes e Uco'!$A$8:$C$49,3,0)</f>
        <v>265.94786399999998</v>
      </c>
      <c r="G2162" s="36">
        <v>2</v>
      </c>
      <c r="H2162" s="8">
        <f>VLOOKUP(G2162,'Parâmetro - Portes e Uco'!$B$14:$E$41,4,0)</f>
        <v>203.1808</v>
      </c>
      <c r="I2162" s="9"/>
      <c r="J2162" s="16">
        <v>0</v>
      </c>
      <c r="K2162" s="16"/>
      <c r="L2162" s="17"/>
      <c r="M2162" s="2"/>
      <c r="N2162" s="8"/>
      <c r="O2162" s="15">
        <v>1</v>
      </c>
      <c r="P2162" s="8">
        <f>F2162*30%</f>
        <v>79.784359199999997</v>
      </c>
      <c r="Q2162" s="41">
        <f t="shared" si="150"/>
        <v>548.9130232</v>
      </c>
    </row>
    <row r="2163" spans="1:17" ht="33.75">
      <c r="A2163" s="1" t="s">
        <v>4760</v>
      </c>
      <c r="B2163" s="1">
        <v>31009174</v>
      </c>
      <c r="C2163" s="3" t="s">
        <v>1762</v>
      </c>
      <c r="D2163" s="4" t="s">
        <v>3682</v>
      </c>
      <c r="E2163" s="7"/>
      <c r="F2163" s="8">
        <f>VLOOKUP(D2163,'Parâmetro - Portes e Uco'!$A$8:$C$49,3,0)</f>
        <v>431.44592399999999</v>
      </c>
      <c r="G2163" s="36">
        <v>4</v>
      </c>
      <c r="H2163" s="8">
        <f>VLOOKUP(G2163,'Parâmetro - Portes e Uco'!$B$14:$E$41,4,0)</f>
        <v>442.14720000000005</v>
      </c>
      <c r="I2163" s="9"/>
      <c r="J2163" s="16">
        <v>0</v>
      </c>
      <c r="K2163" s="16"/>
      <c r="L2163" s="17"/>
      <c r="M2163" s="2"/>
      <c r="N2163" s="8"/>
      <c r="O2163" s="15">
        <v>1</v>
      </c>
      <c r="P2163" s="8">
        <f>F2163*30%</f>
        <v>129.43377719999998</v>
      </c>
      <c r="Q2163" s="41">
        <f t="shared" si="150"/>
        <v>1003.0269012</v>
      </c>
    </row>
    <row r="2164" spans="1:17">
      <c r="A2164" s="1" t="s">
        <v>4760</v>
      </c>
      <c r="B2164" s="1">
        <v>31009204</v>
      </c>
      <c r="C2164" s="3" t="s">
        <v>1764</v>
      </c>
      <c r="D2164" s="4" t="s">
        <v>3692</v>
      </c>
      <c r="E2164" s="7"/>
      <c r="F2164" s="8">
        <f>VLOOKUP(D2164,'Parâmetro - Portes e Uco'!$A$8:$C$49,3,0)</f>
        <v>1427.8964699999999</v>
      </c>
      <c r="G2164" s="36">
        <v>5</v>
      </c>
      <c r="H2164" s="8">
        <f>VLOOKUP(G2164,'Parâmetro - Portes e Uco'!$B$14:$E$41,4,0)</f>
        <v>683.93320000000006</v>
      </c>
      <c r="I2164" s="9"/>
      <c r="J2164" s="16">
        <v>0</v>
      </c>
      <c r="K2164" s="16"/>
      <c r="L2164" s="17"/>
      <c r="M2164" s="2"/>
      <c r="N2164" s="8"/>
      <c r="O2164" s="15">
        <v>2</v>
      </c>
      <c r="P2164" s="8">
        <f>(F2164*30%)+(F2164*20%)</f>
        <v>713.94823499999995</v>
      </c>
      <c r="Q2164" s="41">
        <f t="shared" si="150"/>
        <v>2825.7779049999999</v>
      </c>
    </row>
    <row r="2165" spans="1:17" ht="22.5">
      <c r="A2165" s="1" t="s">
        <v>4760</v>
      </c>
      <c r="B2165" s="1">
        <v>31009220</v>
      </c>
      <c r="C2165" s="3" t="s">
        <v>1766</v>
      </c>
      <c r="D2165" s="4" t="s">
        <v>3705</v>
      </c>
      <c r="E2165" s="7"/>
      <c r="F2165" s="8">
        <f>VLOOKUP(D2165,'Parâmetro - Portes e Uco'!$A$8:$C$49,3,0)</f>
        <v>1949.1550259999999</v>
      </c>
      <c r="G2165" s="36">
        <v>5</v>
      </c>
      <c r="H2165" s="8">
        <f>VLOOKUP(G2165,'Parâmetro - Portes e Uco'!$B$14:$E$41,4,0)</f>
        <v>683.93320000000006</v>
      </c>
      <c r="I2165" s="9"/>
      <c r="J2165" s="16">
        <v>0</v>
      </c>
      <c r="K2165" s="16"/>
      <c r="L2165" s="17"/>
      <c r="M2165" s="2"/>
      <c r="N2165" s="8"/>
      <c r="O2165" s="15">
        <v>2</v>
      </c>
      <c r="P2165" s="8">
        <f>(F2165*30%)+(F2165*20%)</f>
        <v>974.57751299999995</v>
      </c>
      <c r="Q2165" s="41">
        <f t="shared" si="150"/>
        <v>3607.665739</v>
      </c>
    </row>
    <row r="2166" spans="1:17" ht="22.5">
      <c r="A2166" s="1" t="s">
        <v>4760</v>
      </c>
      <c r="B2166" s="1">
        <v>31009239</v>
      </c>
      <c r="C2166" s="3" t="s">
        <v>1765</v>
      </c>
      <c r="D2166" s="4" t="s">
        <v>3697</v>
      </c>
      <c r="E2166" s="7"/>
      <c r="F2166" s="8">
        <f>VLOOKUP(D2166,'Parâmetro - Portes e Uco'!$A$8:$C$49,3,0)</f>
        <v>932.61823200000003</v>
      </c>
      <c r="G2166" s="36">
        <v>3</v>
      </c>
      <c r="H2166" s="8">
        <f>VLOOKUP(G2166,'Parâmetro - Portes e Uco'!$B$14:$E$41,4,0)</f>
        <v>299.05779999999999</v>
      </c>
      <c r="I2166" s="9"/>
      <c r="J2166" s="16">
        <v>0</v>
      </c>
      <c r="K2166" s="16"/>
      <c r="L2166" s="17"/>
      <c r="M2166" s="2"/>
      <c r="N2166" s="8"/>
      <c r="O2166" s="15">
        <v>2</v>
      </c>
      <c r="P2166" s="8">
        <f>(F2166*30%)+(F2166*20%)</f>
        <v>466.30911600000002</v>
      </c>
      <c r="Q2166" s="41">
        <f t="shared" si="150"/>
        <v>1697.9851480000002</v>
      </c>
    </row>
    <row r="2167" spans="1:17">
      <c r="A2167" s="1" t="s">
        <v>4760</v>
      </c>
      <c r="B2167" s="1">
        <v>31009247</v>
      </c>
      <c r="C2167" s="3" t="s">
        <v>1767</v>
      </c>
      <c r="D2167" s="4" t="s">
        <v>3677</v>
      </c>
      <c r="E2167" s="7"/>
      <c r="F2167" s="8">
        <f>VLOOKUP(D2167,'Parâmetro - Portes e Uco'!$A$8:$C$49,3,0)</f>
        <v>146.53493400000002</v>
      </c>
      <c r="G2167" s="36">
        <v>1</v>
      </c>
      <c r="H2167" s="8">
        <f>VLOOKUP(G2167,'Parâmetro - Portes e Uco'!$B$14:$E$41,4,0)</f>
        <v>138.81760000000003</v>
      </c>
      <c r="I2167" s="9"/>
      <c r="J2167" s="16">
        <v>0</v>
      </c>
      <c r="K2167" s="16"/>
      <c r="L2167" s="17"/>
      <c r="M2167" s="2"/>
      <c r="N2167" s="8"/>
      <c r="O2167" s="15">
        <v>0</v>
      </c>
      <c r="P2167" s="15"/>
      <c r="Q2167" s="41">
        <f t="shared" si="150"/>
        <v>285.35253400000005</v>
      </c>
    </row>
    <row r="2168" spans="1:17" ht="22.5">
      <c r="A2168" s="1" t="s">
        <v>4760</v>
      </c>
      <c r="B2168" s="1">
        <v>31009255</v>
      </c>
      <c r="C2168" s="3" t="s">
        <v>1768</v>
      </c>
      <c r="D2168" s="4" t="s">
        <v>3697</v>
      </c>
      <c r="E2168" s="7"/>
      <c r="F2168" s="8">
        <f>VLOOKUP(D2168,'Parâmetro - Portes e Uco'!$A$8:$C$49,3,0)</f>
        <v>932.61823200000003</v>
      </c>
      <c r="G2168" s="36">
        <v>6</v>
      </c>
      <c r="H2168" s="8">
        <f>VLOOKUP(G2168,'Parâmetro - Portes e Uco'!$B$14:$E$41,4,0)</f>
        <v>954.3922</v>
      </c>
      <c r="I2168" s="9"/>
      <c r="J2168" s="16">
        <v>0</v>
      </c>
      <c r="K2168" s="16"/>
      <c r="L2168" s="17"/>
      <c r="M2168" s="2"/>
      <c r="N2168" s="8"/>
      <c r="O2168" s="15">
        <v>2</v>
      </c>
      <c r="P2168" s="8">
        <f>(F2168*30%)+(F2168*20%)</f>
        <v>466.30911600000002</v>
      </c>
      <c r="Q2168" s="41">
        <f t="shared" si="150"/>
        <v>2353.3195479999999</v>
      </c>
    </row>
    <row r="2169" spans="1:17" ht="22.5">
      <c r="A2169" s="1" t="s">
        <v>4760</v>
      </c>
      <c r="B2169" s="1">
        <v>31009263</v>
      </c>
      <c r="C2169" s="3" t="s">
        <v>1769</v>
      </c>
      <c r="D2169" s="4" t="s">
        <v>3674</v>
      </c>
      <c r="E2169" s="7"/>
      <c r="F2169" s="8">
        <f>VLOOKUP(D2169,'Parâmetro - Portes e Uco'!$A$8:$C$49,3,0)</f>
        <v>287.23149000000001</v>
      </c>
      <c r="G2169" s="36">
        <v>2</v>
      </c>
      <c r="H2169" s="8">
        <f>VLOOKUP(G2169,'Parâmetro - Portes e Uco'!$B$14:$E$41,4,0)</f>
        <v>203.1808</v>
      </c>
      <c r="I2169" s="9"/>
      <c r="J2169" s="16">
        <v>0</v>
      </c>
      <c r="K2169" s="16"/>
      <c r="L2169" s="17"/>
      <c r="M2169" s="2"/>
      <c r="N2169" s="8"/>
      <c r="O2169" s="15">
        <v>1</v>
      </c>
      <c r="P2169" s="8">
        <f>F2169*30%</f>
        <v>86.169447000000005</v>
      </c>
      <c r="Q2169" s="41">
        <f t="shared" si="150"/>
        <v>576.58173699999998</v>
      </c>
    </row>
    <row r="2170" spans="1:17">
      <c r="A2170" s="1" t="s">
        <v>4760</v>
      </c>
      <c r="B2170" s="1">
        <v>31009271</v>
      </c>
      <c r="C2170" s="3" t="s">
        <v>1770</v>
      </c>
      <c r="D2170" s="4" t="s">
        <v>3689</v>
      </c>
      <c r="E2170" s="7"/>
      <c r="F2170" s="8">
        <f>VLOOKUP(D2170,'Parâmetro - Portes e Uco'!$A$8:$C$49,3,0)</f>
        <v>332.147088</v>
      </c>
      <c r="G2170" s="36">
        <v>3</v>
      </c>
      <c r="H2170" s="8">
        <f>VLOOKUP(G2170,'Parâmetro - Portes e Uco'!$B$14:$E$41,4,0)</f>
        <v>299.05779999999999</v>
      </c>
      <c r="I2170" s="9"/>
      <c r="J2170" s="16">
        <v>0</v>
      </c>
      <c r="K2170" s="16"/>
      <c r="L2170" s="17"/>
      <c r="M2170" s="2"/>
      <c r="N2170" s="8"/>
      <c r="O2170" s="15">
        <v>1</v>
      </c>
      <c r="P2170" s="8">
        <f>F2170*30%</f>
        <v>99.64412639999999</v>
      </c>
      <c r="Q2170" s="41">
        <f t="shared" si="150"/>
        <v>730.84901439999999</v>
      </c>
    </row>
    <row r="2171" spans="1:17" ht="22.5">
      <c r="A2171" s="1" t="s">
        <v>4760</v>
      </c>
      <c r="B2171" s="1">
        <v>31009280</v>
      </c>
      <c r="C2171" s="3" t="s">
        <v>1771</v>
      </c>
      <c r="D2171" s="4" t="s">
        <v>3695</v>
      </c>
      <c r="E2171" s="7"/>
      <c r="F2171" s="8">
        <f>VLOOKUP(D2171,'Parâmetro - Portes e Uco'!$A$8:$C$49,3,0)</f>
        <v>609.92950200000007</v>
      </c>
      <c r="G2171" s="36">
        <v>2</v>
      </c>
      <c r="H2171" s="8">
        <f>VLOOKUP(G2171,'Parâmetro - Portes e Uco'!$B$14:$E$41,4,0)</f>
        <v>203.1808</v>
      </c>
      <c r="I2171" s="9"/>
      <c r="J2171" s="16">
        <v>0</v>
      </c>
      <c r="K2171" s="16"/>
      <c r="L2171" s="17"/>
      <c r="M2171" s="2"/>
      <c r="N2171" s="8"/>
      <c r="O2171" s="15">
        <v>1</v>
      </c>
      <c r="P2171" s="8">
        <f>F2171*30%</f>
        <v>182.97885060000002</v>
      </c>
      <c r="Q2171" s="41">
        <f t="shared" si="150"/>
        <v>996.08915260000003</v>
      </c>
    </row>
    <row r="2172" spans="1:17" ht="22.5">
      <c r="A2172" s="1" t="s">
        <v>4760</v>
      </c>
      <c r="B2172" s="1">
        <v>31009298</v>
      </c>
      <c r="C2172" s="3" t="s">
        <v>1772</v>
      </c>
      <c r="D2172" s="4" t="s">
        <v>3689</v>
      </c>
      <c r="E2172" s="7"/>
      <c r="F2172" s="8">
        <f>VLOOKUP(D2172,'Parâmetro - Portes e Uco'!$A$8:$C$49,3,0)</f>
        <v>332.147088</v>
      </c>
      <c r="G2172" s="36">
        <v>3</v>
      </c>
      <c r="H2172" s="8">
        <f>VLOOKUP(G2172,'Parâmetro - Portes e Uco'!$B$14:$E$41,4,0)</f>
        <v>299.05779999999999</v>
      </c>
      <c r="I2172" s="9"/>
      <c r="J2172" s="16">
        <v>0</v>
      </c>
      <c r="K2172" s="16"/>
      <c r="L2172" s="17"/>
      <c r="M2172" s="2"/>
      <c r="N2172" s="8"/>
      <c r="O2172" s="15">
        <v>1</v>
      </c>
      <c r="P2172" s="8">
        <f>F2172*30%</f>
        <v>99.64412639999999</v>
      </c>
      <c r="Q2172" s="41">
        <f t="shared" si="150"/>
        <v>730.84901439999999</v>
      </c>
    </row>
    <row r="2173" spans="1:17">
      <c r="A2173" s="1" t="s">
        <v>4760</v>
      </c>
      <c r="B2173" s="1">
        <v>31009301</v>
      </c>
      <c r="C2173" s="3" t="s">
        <v>1773</v>
      </c>
      <c r="D2173" s="4" t="s">
        <v>3704</v>
      </c>
      <c r="E2173" s="7"/>
      <c r="F2173" s="8">
        <f>VLOOKUP(D2173,'Parâmetro - Portes e Uco'!$A$8:$C$49,3,0)</f>
        <v>1301.410656</v>
      </c>
      <c r="G2173" s="36">
        <v>4</v>
      </c>
      <c r="H2173" s="8">
        <f>VLOOKUP(G2173,'Parâmetro - Portes e Uco'!$B$14:$E$41,4,0)</f>
        <v>442.14720000000005</v>
      </c>
      <c r="I2173" s="9"/>
      <c r="J2173" s="16">
        <v>0</v>
      </c>
      <c r="K2173" s="16"/>
      <c r="L2173" s="17"/>
      <c r="M2173" s="2"/>
      <c r="N2173" s="8"/>
      <c r="O2173" s="15">
        <v>1</v>
      </c>
      <c r="P2173" s="8">
        <f>F2173*30%</f>
        <v>390.42319679999997</v>
      </c>
      <c r="Q2173" s="41">
        <f t="shared" si="150"/>
        <v>2133.9810528000003</v>
      </c>
    </row>
    <row r="2174" spans="1:17" ht="22.5">
      <c r="A2174" s="1" t="s">
        <v>4760</v>
      </c>
      <c r="B2174" s="1">
        <v>31009310</v>
      </c>
      <c r="C2174" s="3" t="s">
        <v>1748</v>
      </c>
      <c r="D2174" s="4" t="s">
        <v>3691</v>
      </c>
      <c r="E2174" s="7"/>
      <c r="F2174" s="8">
        <f>VLOOKUP(D2174,'Parâmetro - Portes e Uco'!$A$8:$C$49,3,0)</f>
        <v>721.04432400000007</v>
      </c>
      <c r="G2174" s="36">
        <v>5</v>
      </c>
      <c r="H2174" s="8">
        <f>VLOOKUP(G2174,'Parâmetro - Portes e Uco'!$B$14:$E$41,4,0)</f>
        <v>683.93320000000006</v>
      </c>
      <c r="I2174" s="9"/>
      <c r="J2174" s="16">
        <v>0</v>
      </c>
      <c r="K2174" s="16"/>
      <c r="L2174" s="17"/>
      <c r="M2174" s="2"/>
      <c r="N2174" s="8"/>
      <c r="O2174" s="15">
        <v>2</v>
      </c>
      <c r="P2174" s="8">
        <f>(F2174*30%)+(F2174*20%)</f>
        <v>360.52216200000004</v>
      </c>
      <c r="Q2174" s="41">
        <f t="shared" si="150"/>
        <v>1765.4996860000001</v>
      </c>
    </row>
    <row r="2175" spans="1:17">
      <c r="A2175" s="1" t="s">
        <v>4760</v>
      </c>
      <c r="B2175" s="1">
        <v>31009328</v>
      </c>
      <c r="C2175" s="3" t="s">
        <v>1750</v>
      </c>
      <c r="D2175" s="4" t="s">
        <v>3687</v>
      </c>
      <c r="E2175" s="7"/>
      <c r="F2175" s="8">
        <f>VLOOKUP(D2175,'Parâmetro - Portes e Uco'!$A$8:$C$49,3,0)</f>
        <v>678.47707200000002</v>
      </c>
      <c r="G2175" s="36">
        <v>5</v>
      </c>
      <c r="H2175" s="8">
        <f>VLOOKUP(G2175,'Parâmetro - Portes e Uco'!$B$14:$E$41,4,0)</f>
        <v>683.93320000000006</v>
      </c>
      <c r="I2175" s="9"/>
      <c r="J2175" s="16">
        <v>0</v>
      </c>
      <c r="K2175" s="16"/>
      <c r="L2175" s="17"/>
      <c r="M2175" s="2"/>
      <c r="N2175" s="8"/>
      <c r="O2175" s="15">
        <v>1</v>
      </c>
      <c r="P2175" s="8">
        <f>F2175*30%</f>
        <v>203.54312160000001</v>
      </c>
      <c r="Q2175" s="41">
        <f t="shared" si="150"/>
        <v>1565.9533936</v>
      </c>
    </row>
    <row r="2176" spans="1:17">
      <c r="A2176" s="1" t="s">
        <v>4760</v>
      </c>
      <c r="B2176" s="1">
        <v>31009336</v>
      </c>
      <c r="C2176" s="3" t="s">
        <v>1754</v>
      </c>
      <c r="D2176" s="4" t="s">
        <v>3702</v>
      </c>
      <c r="E2176" s="7"/>
      <c r="F2176" s="8">
        <f>VLOOKUP(D2176,'Parâmetro - Portes e Uco'!$A$8:$C$49,3,0)</f>
        <v>477.54033600000002</v>
      </c>
      <c r="G2176" s="36">
        <v>5</v>
      </c>
      <c r="H2176" s="8">
        <f>VLOOKUP(G2176,'Parâmetro - Portes e Uco'!$B$14:$E$41,4,0)</f>
        <v>683.93320000000006</v>
      </c>
      <c r="I2176" s="9"/>
      <c r="J2176" s="16">
        <v>0</v>
      </c>
      <c r="K2176" s="16"/>
      <c r="L2176" s="17"/>
      <c r="M2176" s="2"/>
      <c r="N2176" s="8"/>
      <c r="O2176" s="15">
        <v>1</v>
      </c>
      <c r="P2176" s="8">
        <f>F2176*30%</f>
        <v>143.26210080000001</v>
      </c>
      <c r="Q2176" s="41">
        <f t="shared" si="150"/>
        <v>1304.7356368000001</v>
      </c>
    </row>
    <row r="2177" spans="1:17">
      <c r="A2177" s="1" t="s">
        <v>4760</v>
      </c>
      <c r="B2177" s="1">
        <v>31009344</v>
      </c>
      <c r="C2177" s="3" t="s">
        <v>1759</v>
      </c>
      <c r="D2177" s="4" t="s">
        <v>3687</v>
      </c>
      <c r="E2177" s="7"/>
      <c r="F2177" s="8">
        <f>VLOOKUP(D2177,'Parâmetro - Portes e Uco'!$A$8:$C$49,3,0)</f>
        <v>678.47707200000002</v>
      </c>
      <c r="G2177" s="36">
        <v>5</v>
      </c>
      <c r="H2177" s="8">
        <f>VLOOKUP(G2177,'Parâmetro - Portes e Uco'!$B$14:$E$41,4,0)</f>
        <v>683.93320000000006</v>
      </c>
      <c r="I2177" s="9"/>
      <c r="J2177" s="16">
        <v>0</v>
      </c>
      <c r="K2177" s="16"/>
      <c r="L2177" s="17"/>
      <c r="M2177" s="2"/>
      <c r="N2177" s="8"/>
      <c r="O2177" s="15">
        <v>1</v>
      </c>
      <c r="P2177" s="8">
        <f>F2177*30%</f>
        <v>203.54312160000001</v>
      </c>
      <c r="Q2177" s="41">
        <f t="shared" si="150"/>
        <v>1565.9533936</v>
      </c>
    </row>
    <row r="2178" spans="1:17" ht="33.75">
      <c r="A2178" s="1" t="s">
        <v>4760</v>
      </c>
      <c r="B2178" s="1">
        <v>31009352</v>
      </c>
      <c r="C2178" s="3" t="s">
        <v>1763</v>
      </c>
      <c r="D2178" s="4" t="s">
        <v>3686</v>
      </c>
      <c r="E2178" s="7"/>
      <c r="F2178" s="8">
        <f>VLOOKUP(D2178,'Parâmetro - Portes e Uco'!$A$8:$C$49,3,0)</f>
        <v>639.47410800000011</v>
      </c>
      <c r="G2178" s="36">
        <v>5</v>
      </c>
      <c r="H2178" s="8">
        <f>VLOOKUP(G2178,'Parâmetro - Portes e Uco'!$B$14:$E$41,4,0)</f>
        <v>683.93320000000006</v>
      </c>
      <c r="I2178" s="9"/>
      <c r="J2178" s="16">
        <v>0</v>
      </c>
      <c r="K2178" s="16"/>
      <c r="L2178" s="17"/>
      <c r="M2178" s="2"/>
      <c r="N2178" s="8"/>
      <c r="O2178" s="15">
        <v>1</v>
      </c>
      <c r="P2178" s="8">
        <f>F2178*30%</f>
        <v>191.84223240000003</v>
      </c>
      <c r="Q2178" s="41">
        <f t="shared" si="150"/>
        <v>1515.2495404000003</v>
      </c>
    </row>
    <row r="2179" spans="1:17">
      <c r="A2179" s="1" t="s">
        <v>4760</v>
      </c>
      <c r="B2179" s="1">
        <v>31009360</v>
      </c>
      <c r="C2179" s="3" t="s">
        <v>1755</v>
      </c>
      <c r="D2179" s="4" t="s">
        <v>3702</v>
      </c>
      <c r="E2179" s="7"/>
      <c r="F2179" s="8">
        <f>VLOOKUP(D2179,'Parâmetro - Portes e Uco'!$A$8:$C$49,3,0)</f>
        <v>477.54033600000002</v>
      </c>
      <c r="G2179" s="36">
        <v>2</v>
      </c>
      <c r="H2179" s="8">
        <f>VLOOKUP(G2179,'Parâmetro - Portes e Uco'!$B$14:$E$41,4,0)</f>
        <v>203.1808</v>
      </c>
      <c r="I2179" s="9"/>
      <c r="J2179" s="16">
        <v>0</v>
      </c>
      <c r="K2179" s="16"/>
      <c r="L2179" s="17"/>
      <c r="M2179" s="2"/>
      <c r="N2179" s="8"/>
      <c r="O2179" s="15">
        <v>1</v>
      </c>
      <c r="P2179" s="8">
        <f>F2179*30%</f>
        <v>143.26210080000001</v>
      </c>
      <c r="Q2179" s="41">
        <f t="shared" si="150"/>
        <v>823.98323679999999</v>
      </c>
    </row>
    <row r="2180" spans="1:17">
      <c r="A2180" s="3"/>
      <c r="B2180" s="135">
        <v>31101003</v>
      </c>
      <c r="C2180" s="263" t="s">
        <v>4248</v>
      </c>
      <c r="D2180" s="264"/>
      <c r="E2180" s="264"/>
      <c r="F2180" s="264"/>
      <c r="G2180" s="264"/>
      <c r="H2180" s="264"/>
      <c r="I2180" s="264"/>
      <c r="J2180" s="264"/>
      <c r="K2180" s="264"/>
      <c r="L2180" s="264"/>
      <c r="M2180" s="266"/>
      <c r="N2180" s="264"/>
      <c r="O2180" s="264"/>
      <c r="P2180" s="264"/>
      <c r="Q2180" s="265"/>
    </row>
    <row r="2181" spans="1:17">
      <c r="A2181" s="1" t="s">
        <v>4760</v>
      </c>
      <c r="B2181" s="1">
        <v>31101011</v>
      </c>
      <c r="C2181" s="3" t="s">
        <v>1774</v>
      </c>
      <c r="D2181" s="4" t="s">
        <v>3689</v>
      </c>
      <c r="E2181" s="7"/>
      <c r="F2181" s="8">
        <f>VLOOKUP(D2181,'Parâmetro - Portes e Uco'!$A$8:$C$49,3,0)</f>
        <v>332.147088</v>
      </c>
      <c r="G2181" s="36">
        <v>3</v>
      </c>
      <c r="H2181" s="8">
        <f>VLOOKUP(G2181,'Parâmetro - Portes e Uco'!$B$14:$E$41,4,0)</f>
        <v>299.05779999999999</v>
      </c>
      <c r="I2181" s="9"/>
      <c r="J2181" s="16">
        <v>0</v>
      </c>
      <c r="K2181" s="16"/>
      <c r="L2181" s="17"/>
      <c r="M2181" s="2"/>
      <c r="N2181" s="8"/>
      <c r="O2181" s="15">
        <v>1</v>
      </c>
      <c r="P2181" s="8">
        <f>F2181*30%</f>
        <v>99.64412639999999</v>
      </c>
      <c r="Q2181" s="41">
        <f t="shared" ref="Q2181:Q2234" si="151">F2181+H2181+K2181+N2181+P2181</f>
        <v>730.84901439999999</v>
      </c>
    </row>
    <row r="2182" spans="1:17">
      <c r="A2182" s="1" t="s">
        <v>4760</v>
      </c>
      <c r="B2182" s="1">
        <v>31101020</v>
      </c>
      <c r="C2182" s="3" t="s">
        <v>1775</v>
      </c>
      <c r="D2182" s="4" t="s">
        <v>3689</v>
      </c>
      <c r="E2182" s="7"/>
      <c r="F2182" s="8">
        <f>VLOOKUP(D2182,'Parâmetro - Portes e Uco'!$A$8:$C$49,3,0)</f>
        <v>332.147088</v>
      </c>
      <c r="G2182" s="36">
        <v>3</v>
      </c>
      <c r="H2182" s="8">
        <f>VLOOKUP(G2182,'Parâmetro - Portes e Uco'!$B$14:$E$41,4,0)</f>
        <v>299.05779999999999</v>
      </c>
      <c r="I2182" s="9"/>
      <c r="J2182" s="16">
        <v>0</v>
      </c>
      <c r="K2182" s="16"/>
      <c r="L2182" s="17"/>
      <c r="M2182" s="2"/>
      <c r="N2182" s="8"/>
      <c r="O2182" s="15">
        <v>1</v>
      </c>
      <c r="P2182" s="8">
        <f>F2182*30%</f>
        <v>99.64412639999999</v>
      </c>
      <c r="Q2182" s="41">
        <f t="shared" si="151"/>
        <v>730.84901439999999</v>
      </c>
    </row>
    <row r="2183" spans="1:17">
      <c r="A2183" s="1" t="s">
        <v>4760</v>
      </c>
      <c r="B2183" s="1">
        <v>31101038</v>
      </c>
      <c r="C2183" s="3" t="s">
        <v>1777</v>
      </c>
      <c r="D2183" s="4" t="s">
        <v>3697</v>
      </c>
      <c r="E2183" s="7"/>
      <c r="F2183" s="8">
        <f>VLOOKUP(D2183,'Parâmetro - Portes e Uco'!$A$8:$C$49,3,0)</f>
        <v>932.61823200000003</v>
      </c>
      <c r="G2183" s="36">
        <v>6</v>
      </c>
      <c r="H2183" s="8">
        <f>VLOOKUP(G2183,'Parâmetro - Portes e Uco'!$B$14:$E$41,4,0)</f>
        <v>954.3922</v>
      </c>
      <c r="I2183" s="9"/>
      <c r="J2183" s="16">
        <v>0</v>
      </c>
      <c r="K2183" s="16"/>
      <c r="L2183" s="17"/>
      <c r="M2183" s="2"/>
      <c r="N2183" s="8"/>
      <c r="O2183" s="15">
        <v>2</v>
      </c>
      <c r="P2183" s="8">
        <f>(F2183*30%)+(F2183*20%)</f>
        <v>466.30911600000002</v>
      </c>
      <c r="Q2183" s="41">
        <f t="shared" si="151"/>
        <v>2353.3195479999999</v>
      </c>
    </row>
    <row r="2184" spans="1:17">
      <c r="A2184" s="1" t="s">
        <v>4760</v>
      </c>
      <c r="B2184" s="1">
        <v>31101046</v>
      </c>
      <c r="C2184" s="3" t="s">
        <v>1778</v>
      </c>
      <c r="D2184" s="4" t="s">
        <v>3691</v>
      </c>
      <c r="E2184" s="7"/>
      <c r="F2184" s="8">
        <f>VLOOKUP(D2184,'Parâmetro - Portes e Uco'!$A$8:$C$49,3,0)</f>
        <v>721.04432400000007</v>
      </c>
      <c r="G2184" s="36">
        <v>5</v>
      </c>
      <c r="H2184" s="8">
        <f>VLOOKUP(G2184,'Parâmetro - Portes e Uco'!$B$14:$E$41,4,0)</f>
        <v>683.93320000000006</v>
      </c>
      <c r="I2184" s="9"/>
      <c r="J2184" s="16">
        <v>0</v>
      </c>
      <c r="K2184" s="16"/>
      <c r="L2184" s="17"/>
      <c r="M2184" s="2"/>
      <c r="N2184" s="8"/>
      <c r="O2184" s="15">
        <v>2</v>
      </c>
      <c r="P2184" s="8">
        <f>(F2184*30%)+(F2184*20%)</f>
        <v>360.52216200000004</v>
      </c>
      <c r="Q2184" s="41">
        <f t="shared" si="151"/>
        <v>1765.4996860000001</v>
      </c>
    </row>
    <row r="2185" spans="1:17">
      <c r="A2185" s="1" t="s">
        <v>4760</v>
      </c>
      <c r="B2185" s="1">
        <v>31101054</v>
      </c>
      <c r="C2185" s="3" t="s">
        <v>1779</v>
      </c>
      <c r="D2185" s="4" t="s">
        <v>3685</v>
      </c>
      <c r="E2185" s="7"/>
      <c r="F2185" s="8">
        <f>VLOOKUP(D2185,'Parâmetro - Portes e Uco'!$A$8:$C$49,3,0)</f>
        <v>564.99534000000006</v>
      </c>
      <c r="G2185" s="36">
        <v>4</v>
      </c>
      <c r="H2185" s="8">
        <f>VLOOKUP(G2185,'Parâmetro - Portes e Uco'!$B$14:$E$41,4,0)</f>
        <v>442.14720000000005</v>
      </c>
      <c r="I2185" s="9"/>
      <c r="J2185" s="16">
        <v>0</v>
      </c>
      <c r="K2185" s="16"/>
      <c r="L2185" s="17"/>
      <c r="M2185" s="2"/>
      <c r="N2185" s="8"/>
      <c r="O2185" s="15">
        <v>1</v>
      </c>
      <c r="P2185" s="8">
        <f>F2185*30%</f>
        <v>169.49860200000001</v>
      </c>
      <c r="Q2185" s="41">
        <f t="shared" si="151"/>
        <v>1176.6411419999999</v>
      </c>
    </row>
    <row r="2186" spans="1:17">
      <c r="A2186" s="1" t="s">
        <v>4760</v>
      </c>
      <c r="B2186" s="1">
        <v>31101062</v>
      </c>
      <c r="C2186" s="3" t="s">
        <v>1780</v>
      </c>
      <c r="D2186" s="4" t="s">
        <v>3710</v>
      </c>
      <c r="E2186" s="7"/>
      <c r="F2186" s="8">
        <f>VLOOKUP(D2186,'Parâmetro - Portes e Uco'!$A$8:$C$49,3,0)</f>
        <v>3156.0192300000003</v>
      </c>
      <c r="G2186" s="36">
        <v>8</v>
      </c>
      <c r="H2186" s="8">
        <f>VLOOKUP(G2186,'Parâmetro - Portes e Uco'!$B$14:$E$41,4,0)</f>
        <v>1791.4318000000001</v>
      </c>
      <c r="I2186" s="9"/>
      <c r="J2186" s="16">
        <v>0</v>
      </c>
      <c r="K2186" s="16"/>
      <c r="L2186" s="17"/>
      <c r="M2186" s="2"/>
      <c r="N2186" s="8"/>
      <c r="O2186" s="15">
        <v>2</v>
      </c>
      <c r="P2186" s="8">
        <f>(F2186*30%)+(F2186*20%)</f>
        <v>1578.0096150000002</v>
      </c>
      <c r="Q2186" s="41">
        <f t="shared" si="151"/>
        <v>6525.4606450000001</v>
      </c>
    </row>
    <row r="2187" spans="1:17">
      <c r="A2187" s="1" t="s">
        <v>4760</v>
      </c>
      <c r="B2187" s="1">
        <v>31101070</v>
      </c>
      <c r="C2187" s="3" t="s">
        <v>1781</v>
      </c>
      <c r="D2187" s="4" t="s">
        <v>3686</v>
      </c>
      <c r="E2187" s="7"/>
      <c r="F2187" s="8">
        <f>VLOOKUP(D2187,'Parâmetro - Portes e Uco'!$A$8:$C$49,3,0)</f>
        <v>639.47410800000011</v>
      </c>
      <c r="G2187" s="36">
        <v>3</v>
      </c>
      <c r="H2187" s="8">
        <f>VLOOKUP(G2187,'Parâmetro - Portes e Uco'!$B$14:$E$41,4,0)</f>
        <v>299.05779999999999</v>
      </c>
      <c r="I2187" s="9"/>
      <c r="J2187" s="16">
        <v>0</v>
      </c>
      <c r="K2187" s="16"/>
      <c r="L2187" s="17"/>
      <c r="M2187" s="2"/>
      <c r="N2187" s="8"/>
      <c r="O2187" s="15">
        <v>1</v>
      </c>
      <c r="P2187" s="8">
        <f>F2187*30%</f>
        <v>191.84223240000003</v>
      </c>
      <c r="Q2187" s="41">
        <f t="shared" si="151"/>
        <v>1130.3741404000002</v>
      </c>
    </row>
    <row r="2188" spans="1:17">
      <c r="A2188" s="1" t="s">
        <v>4760</v>
      </c>
      <c r="B2188" s="1">
        <v>31101089</v>
      </c>
      <c r="C2188" s="3" t="s">
        <v>1782</v>
      </c>
      <c r="D2188" s="4" t="s">
        <v>3683</v>
      </c>
      <c r="E2188" s="7"/>
      <c r="F2188" s="8">
        <f>VLOOKUP(D2188,'Parâmetro - Portes e Uco'!$A$8:$C$49,3,0)</f>
        <v>218.68392</v>
      </c>
      <c r="G2188" s="36">
        <v>1</v>
      </c>
      <c r="H2188" s="8">
        <f>VLOOKUP(G2188,'Parâmetro - Portes e Uco'!$B$14:$E$41,4,0)</f>
        <v>138.81760000000003</v>
      </c>
      <c r="I2188" s="9"/>
      <c r="J2188" s="16">
        <v>0</v>
      </c>
      <c r="K2188" s="16"/>
      <c r="L2188" s="17"/>
      <c r="M2188" s="2"/>
      <c r="N2188" s="8"/>
      <c r="O2188" s="15">
        <v>0</v>
      </c>
      <c r="P2188" s="15"/>
      <c r="Q2188" s="41">
        <f t="shared" si="151"/>
        <v>357.50152000000003</v>
      </c>
    </row>
    <row r="2189" spans="1:17">
      <c r="A2189" s="1" t="s">
        <v>4760</v>
      </c>
      <c r="B2189" s="1">
        <v>31101097</v>
      </c>
      <c r="C2189" s="3" t="s">
        <v>1783</v>
      </c>
      <c r="D2189" s="4" t="s">
        <v>3697</v>
      </c>
      <c r="E2189" s="7"/>
      <c r="F2189" s="8">
        <f>VLOOKUP(D2189,'Parâmetro - Portes e Uco'!$A$8:$C$49,3,0)</f>
        <v>932.61823200000003</v>
      </c>
      <c r="G2189" s="36">
        <v>5</v>
      </c>
      <c r="H2189" s="8">
        <f>VLOOKUP(G2189,'Parâmetro - Portes e Uco'!$B$14:$E$41,4,0)</f>
        <v>683.93320000000006</v>
      </c>
      <c r="I2189" s="9"/>
      <c r="J2189" s="16">
        <v>0</v>
      </c>
      <c r="K2189" s="16"/>
      <c r="L2189" s="17"/>
      <c r="M2189" s="2"/>
      <c r="N2189" s="8"/>
      <c r="O2189" s="15">
        <v>2</v>
      </c>
      <c r="P2189" s="8">
        <f>(F2189*30%)+(F2189*20%)</f>
        <v>466.30911600000002</v>
      </c>
      <c r="Q2189" s="41">
        <f t="shared" si="151"/>
        <v>2082.8605480000001</v>
      </c>
    </row>
    <row r="2190" spans="1:17">
      <c r="A2190" s="1" t="s">
        <v>4760</v>
      </c>
      <c r="B2190" s="1">
        <v>31101100</v>
      </c>
      <c r="C2190" s="3" t="s">
        <v>1784</v>
      </c>
      <c r="D2190" s="4" t="s">
        <v>3687</v>
      </c>
      <c r="E2190" s="7"/>
      <c r="F2190" s="8">
        <f>VLOOKUP(D2190,'Parâmetro - Portes e Uco'!$A$8:$C$49,3,0)</f>
        <v>678.47707200000002</v>
      </c>
      <c r="G2190" s="36">
        <v>5</v>
      </c>
      <c r="H2190" s="8">
        <f>VLOOKUP(G2190,'Parâmetro - Portes e Uco'!$B$14:$E$41,4,0)</f>
        <v>683.93320000000006</v>
      </c>
      <c r="I2190" s="9"/>
      <c r="J2190" s="16">
        <v>0</v>
      </c>
      <c r="K2190" s="16"/>
      <c r="L2190" s="17"/>
      <c r="M2190" s="2"/>
      <c r="N2190" s="8"/>
      <c r="O2190" s="15">
        <v>1</v>
      </c>
      <c r="P2190" s="8">
        <f>F2190*30%</f>
        <v>203.54312160000001</v>
      </c>
      <c r="Q2190" s="41">
        <f t="shared" si="151"/>
        <v>1565.9533936</v>
      </c>
    </row>
    <row r="2191" spans="1:17">
      <c r="A2191" s="1" t="s">
        <v>4760</v>
      </c>
      <c r="B2191" s="1">
        <v>31101119</v>
      </c>
      <c r="C2191" s="3" t="s">
        <v>1785</v>
      </c>
      <c r="D2191" s="4" t="s">
        <v>3674</v>
      </c>
      <c r="E2191" s="7"/>
      <c r="F2191" s="8">
        <f>VLOOKUP(D2191,'Parâmetro - Portes e Uco'!$A$8:$C$49,3,0)</f>
        <v>287.23149000000001</v>
      </c>
      <c r="G2191" s="36">
        <v>3</v>
      </c>
      <c r="H2191" s="8">
        <f>VLOOKUP(G2191,'Parâmetro - Portes e Uco'!$B$14:$E$41,4,0)</f>
        <v>299.05779999999999</v>
      </c>
      <c r="I2191" s="9"/>
      <c r="J2191" s="16">
        <v>0</v>
      </c>
      <c r="K2191" s="16"/>
      <c r="L2191" s="17"/>
      <c r="M2191" s="2"/>
      <c r="N2191" s="8"/>
      <c r="O2191" s="15">
        <v>2</v>
      </c>
      <c r="P2191" s="8">
        <f>(F2191*30%)+(F2191*20%)</f>
        <v>143.615745</v>
      </c>
      <c r="Q2191" s="41">
        <f t="shared" si="151"/>
        <v>729.905035</v>
      </c>
    </row>
    <row r="2192" spans="1:17">
      <c r="A2192" s="1" t="s">
        <v>4760</v>
      </c>
      <c r="B2192" s="1">
        <v>31101127</v>
      </c>
      <c r="C2192" s="3" t="s">
        <v>1786</v>
      </c>
      <c r="D2192" s="4" t="s">
        <v>3682</v>
      </c>
      <c r="E2192" s="7"/>
      <c r="F2192" s="8">
        <f>VLOOKUP(D2192,'Parâmetro - Portes e Uco'!$A$8:$C$49,3,0)</f>
        <v>431.44592399999999</v>
      </c>
      <c r="G2192" s="36">
        <v>3</v>
      </c>
      <c r="H2192" s="8">
        <f>VLOOKUP(G2192,'Parâmetro - Portes e Uco'!$B$14:$E$41,4,0)</f>
        <v>299.05779999999999</v>
      </c>
      <c r="I2192" s="9"/>
      <c r="J2192" s="16">
        <v>0</v>
      </c>
      <c r="K2192" s="16"/>
      <c r="L2192" s="17"/>
      <c r="M2192" s="2"/>
      <c r="N2192" s="8"/>
      <c r="O2192" s="15">
        <v>2</v>
      </c>
      <c r="P2192" s="8">
        <f>(F2192*30%)+(F2192*20%)</f>
        <v>215.722962</v>
      </c>
      <c r="Q2192" s="41">
        <f t="shared" si="151"/>
        <v>946.22668599999997</v>
      </c>
    </row>
    <row r="2193" spans="1:17">
      <c r="A2193" s="1" t="s">
        <v>4760</v>
      </c>
      <c r="B2193" s="1">
        <v>31101135</v>
      </c>
      <c r="C2193" s="3" t="s">
        <v>1787</v>
      </c>
      <c r="D2193" s="4" t="s">
        <v>3686</v>
      </c>
      <c r="E2193" s="7"/>
      <c r="F2193" s="8">
        <f>VLOOKUP(D2193,'Parâmetro - Portes e Uco'!$A$8:$C$49,3,0)</f>
        <v>639.47410800000011</v>
      </c>
      <c r="G2193" s="36">
        <v>3</v>
      </c>
      <c r="H2193" s="8">
        <f>VLOOKUP(G2193,'Parâmetro - Portes e Uco'!$B$14:$E$41,4,0)</f>
        <v>299.05779999999999</v>
      </c>
      <c r="I2193" s="9"/>
      <c r="J2193" s="16">
        <v>0</v>
      </c>
      <c r="K2193" s="16"/>
      <c r="L2193" s="17"/>
      <c r="M2193" s="2"/>
      <c r="N2193" s="8"/>
      <c r="O2193" s="15">
        <v>1</v>
      </c>
      <c r="P2193" s="8">
        <f>F2193*30%</f>
        <v>191.84223240000003</v>
      </c>
      <c r="Q2193" s="41">
        <f t="shared" si="151"/>
        <v>1130.3741404000002</v>
      </c>
    </row>
    <row r="2194" spans="1:17">
      <c r="A2194" s="1" t="s">
        <v>4760</v>
      </c>
      <c r="B2194" s="1">
        <v>31101151</v>
      </c>
      <c r="C2194" s="3" t="s">
        <v>1788</v>
      </c>
      <c r="D2194" s="4" t="s">
        <v>3698</v>
      </c>
      <c r="E2194" s="7"/>
      <c r="F2194" s="8">
        <f>VLOOKUP(D2194,'Parâmetro - Portes e Uco'!$A$8:$C$49,3,0)</f>
        <v>1186.7593919999999</v>
      </c>
      <c r="G2194" s="36">
        <v>5</v>
      </c>
      <c r="H2194" s="8">
        <f>VLOOKUP(G2194,'Parâmetro - Portes e Uco'!$B$14:$E$41,4,0)</f>
        <v>683.93320000000006</v>
      </c>
      <c r="I2194" s="9"/>
      <c r="J2194" s="16">
        <v>0</v>
      </c>
      <c r="K2194" s="16"/>
      <c r="L2194" s="17"/>
      <c r="M2194" s="2"/>
      <c r="N2194" s="8"/>
      <c r="O2194" s="15">
        <v>2</v>
      </c>
      <c r="P2194" s="8">
        <f t="shared" ref="P2194:P2202" si="152">(F2194*30%)+(F2194*20%)</f>
        <v>593.37969599999997</v>
      </c>
      <c r="Q2194" s="41">
        <f t="shared" si="151"/>
        <v>2464.0722879999998</v>
      </c>
    </row>
    <row r="2195" spans="1:17">
      <c r="A2195" s="1" t="s">
        <v>4760</v>
      </c>
      <c r="B2195" s="1">
        <v>31101160</v>
      </c>
      <c r="C2195" s="3" t="s">
        <v>1789</v>
      </c>
      <c r="D2195" s="4" t="s">
        <v>3698</v>
      </c>
      <c r="E2195" s="7"/>
      <c r="F2195" s="8">
        <f>VLOOKUP(D2195,'Parâmetro - Portes e Uco'!$A$8:$C$49,3,0)</f>
        <v>1186.7593919999999</v>
      </c>
      <c r="G2195" s="36">
        <v>4</v>
      </c>
      <c r="H2195" s="8">
        <f>VLOOKUP(G2195,'Parâmetro - Portes e Uco'!$B$14:$E$41,4,0)</f>
        <v>442.14720000000005</v>
      </c>
      <c r="I2195" s="9"/>
      <c r="J2195" s="16">
        <v>0</v>
      </c>
      <c r="K2195" s="16"/>
      <c r="L2195" s="17"/>
      <c r="M2195" s="2"/>
      <c r="N2195" s="8"/>
      <c r="O2195" s="15">
        <v>2</v>
      </c>
      <c r="P2195" s="8">
        <f t="shared" si="152"/>
        <v>593.37969599999997</v>
      </c>
      <c r="Q2195" s="41">
        <f t="shared" si="151"/>
        <v>2222.2862880000002</v>
      </c>
    </row>
    <row r="2196" spans="1:17">
      <c r="A2196" s="1" t="s">
        <v>4760</v>
      </c>
      <c r="B2196" s="1">
        <v>31101178</v>
      </c>
      <c r="C2196" s="3" t="s">
        <v>1790</v>
      </c>
      <c r="D2196" s="4" t="s">
        <v>3684</v>
      </c>
      <c r="E2196" s="7"/>
      <c r="F2196" s="8">
        <f>VLOOKUP(D2196,'Parâmetro - Portes e Uco'!$A$8:$C$49,3,0)</f>
        <v>2900.6899740000003</v>
      </c>
      <c r="G2196" s="36">
        <v>6</v>
      </c>
      <c r="H2196" s="8">
        <f>VLOOKUP(G2196,'Parâmetro - Portes e Uco'!$B$14:$E$41,4,0)</f>
        <v>954.3922</v>
      </c>
      <c r="I2196" s="9"/>
      <c r="J2196" s="16">
        <v>0</v>
      </c>
      <c r="K2196" s="16"/>
      <c r="L2196" s="17"/>
      <c r="M2196" s="2"/>
      <c r="N2196" s="8"/>
      <c r="O2196" s="15">
        <v>2</v>
      </c>
      <c r="P2196" s="8">
        <f t="shared" si="152"/>
        <v>1450.3449870000002</v>
      </c>
      <c r="Q2196" s="41">
        <f t="shared" si="151"/>
        <v>5305.4271610000005</v>
      </c>
    </row>
    <row r="2197" spans="1:17">
      <c r="A2197" s="1" t="s">
        <v>4760</v>
      </c>
      <c r="B2197" s="1">
        <v>31101186</v>
      </c>
      <c r="C2197" s="3" t="s">
        <v>1791</v>
      </c>
      <c r="D2197" s="4" t="s">
        <v>3704</v>
      </c>
      <c r="E2197" s="7"/>
      <c r="F2197" s="8">
        <f>VLOOKUP(D2197,'Parâmetro - Portes e Uco'!$A$8:$C$49,3,0)</f>
        <v>1301.410656</v>
      </c>
      <c r="G2197" s="36">
        <v>5</v>
      </c>
      <c r="H2197" s="8">
        <f>VLOOKUP(G2197,'Parâmetro - Portes e Uco'!$B$14:$E$41,4,0)</f>
        <v>683.93320000000006</v>
      </c>
      <c r="I2197" s="9"/>
      <c r="J2197" s="16">
        <v>0</v>
      </c>
      <c r="K2197" s="16"/>
      <c r="L2197" s="17"/>
      <c r="M2197" s="2"/>
      <c r="N2197" s="8"/>
      <c r="O2197" s="15">
        <v>2</v>
      </c>
      <c r="P2197" s="8">
        <f t="shared" si="152"/>
        <v>650.70532800000001</v>
      </c>
      <c r="Q2197" s="41">
        <f t="shared" si="151"/>
        <v>2636.049184</v>
      </c>
    </row>
    <row r="2198" spans="1:17">
      <c r="A2198" s="1" t="s">
        <v>4760</v>
      </c>
      <c r="B2198" s="1">
        <v>31101194</v>
      </c>
      <c r="C2198" s="3" t="s">
        <v>1792</v>
      </c>
      <c r="D2198" s="4" t="s">
        <v>3696</v>
      </c>
      <c r="E2198" s="7"/>
      <c r="F2198" s="8">
        <f>VLOOKUP(D2198,'Parâmetro - Portes e Uco'!$A$8:$C$49,3,0)</f>
        <v>1010.6334419999999</v>
      </c>
      <c r="G2198" s="36">
        <v>5</v>
      </c>
      <c r="H2198" s="8">
        <f>VLOOKUP(G2198,'Parâmetro - Portes e Uco'!$B$14:$E$41,4,0)</f>
        <v>683.93320000000006</v>
      </c>
      <c r="I2198" s="9"/>
      <c r="J2198" s="16">
        <v>0</v>
      </c>
      <c r="K2198" s="16"/>
      <c r="L2198" s="17"/>
      <c r="M2198" s="2"/>
      <c r="N2198" s="8"/>
      <c r="O2198" s="15">
        <v>2</v>
      </c>
      <c r="P2198" s="8">
        <f t="shared" si="152"/>
        <v>505.31672100000003</v>
      </c>
      <c r="Q2198" s="41">
        <f t="shared" si="151"/>
        <v>2199.8833629999999</v>
      </c>
    </row>
    <row r="2199" spans="1:17">
      <c r="A2199" s="1" t="s">
        <v>4760</v>
      </c>
      <c r="B2199" s="1">
        <v>31101208</v>
      </c>
      <c r="C2199" s="3" t="s">
        <v>1793</v>
      </c>
      <c r="D2199" s="4" t="s">
        <v>3700</v>
      </c>
      <c r="E2199" s="7"/>
      <c r="F2199" s="8">
        <f>VLOOKUP(D2199,'Parâmetro - Portes e Uco'!$A$8:$C$49,3,0)</f>
        <v>1121.7389820000001</v>
      </c>
      <c r="G2199" s="36">
        <v>5</v>
      </c>
      <c r="H2199" s="8">
        <f>VLOOKUP(G2199,'Parâmetro - Portes e Uco'!$B$14:$E$41,4,0)</f>
        <v>683.93320000000006</v>
      </c>
      <c r="I2199" s="9"/>
      <c r="J2199" s="16">
        <v>0</v>
      </c>
      <c r="K2199" s="16"/>
      <c r="L2199" s="17"/>
      <c r="M2199" s="2"/>
      <c r="N2199" s="8"/>
      <c r="O2199" s="15">
        <v>2</v>
      </c>
      <c r="P2199" s="8">
        <f t="shared" si="152"/>
        <v>560.86949100000004</v>
      </c>
      <c r="Q2199" s="41">
        <f t="shared" si="151"/>
        <v>2366.5416730000002</v>
      </c>
    </row>
    <row r="2200" spans="1:17">
      <c r="A2200" s="1" t="s">
        <v>4760</v>
      </c>
      <c r="B2200" s="1">
        <v>31101216</v>
      </c>
      <c r="C2200" s="3" t="s">
        <v>1794</v>
      </c>
      <c r="D2200" s="4" t="s">
        <v>3698</v>
      </c>
      <c r="E2200" s="7"/>
      <c r="F2200" s="8">
        <f>VLOOKUP(D2200,'Parâmetro - Portes e Uco'!$A$8:$C$49,3,0)</f>
        <v>1186.7593919999999</v>
      </c>
      <c r="G2200" s="36">
        <v>6</v>
      </c>
      <c r="H2200" s="8">
        <f>VLOOKUP(G2200,'Parâmetro - Portes e Uco'!$B$14:$E$41,4,0)</f>
        <v>954.3922</v>
      </c>
      <c r="I2200" s="9"/>
      <c r="J2200" s="16">
        <v>0</v>
      </c>
      <c r="K2200" s="16"/>
      <c r="L2200" s="17"/>
      <c r="M2200" s="2"/>
      <c r="N2200" s="8"/>
      <c r="O2200" s="15">
        <v>2</v>
      </c>
      <c r="P2200" s="8">
        <f t="shared" si="152"/>
        <v>593.37969599999997</v>
      </c>
      <c r="Q2200" s="41">
        <f t="shared" si="151"/>
        <v>2734.5312880000001</v>
      </c>
    </row>
    <row r="2201" spans="1:17">
      <c r="A2201" s="1" t="s">
        <v>4760</v>
      </c>
      <c r="B2201" s="1">
        <v>31101224</v>
      </c>
      <c r="C2201" s="3" t="s">
        <v>1795</v>
      </c>
      <c r="D2201" s="4" t="s">
        <v>3697</v>
      </c>
      <c r="E2201" s="7"/>
      <c r="F2201" s="8">
        <f>VLOOKUP(D2201,'Parâmetro - Portes e Uco'!$A$8:$C$49,3,0)</f>
        <v>932.61823200000003</v>
      </c>
      <c r="G2201" s="36">
        <v>5</v>
      </c>
      <c r="H2201" s="8">
        <f>VLOOKUP(G2201,'Parâmetro - Portes e Uco'!$B$14:$E$41,4,0)</f>
        <v>683.93320000000006</v>
      </c>
      <c r="I2201" s="9"/>
      <c r="J2201" s="16">
        <v>0</v>
      </c>
      <c r="K2201" s="16"/>
      <c r="L2201" s="17"/>
      <c r="M2201" s="2"/>
      <c r="N2201" s="8"/>
      <c r="O2201" s="15">
        <v>2</v>
      </c>
      <c r="P2201" s="8">
        <f t="shared" si="152"/>
        <v>466.30911600000002</v>
      </c>
      <c r="Q2201" s="41">
        <f t="shared" si="151"/>
        <v>2082.8605480000001</v>
      </c>
    </row>
    <row r="2202" spans="1:17">
      <c r="A2202" s="1" t="s">
        <v>4760</v>
      </c>
      <c r="B2202" s="1">
        <v>31101232</v>
      </c>
      <c r="C2202" s="3" t="s">
        <v>1796</v>
      </c>
      <c r="D2202" s="4" t="s">
        <v>3690</v>
      </c>
      <c r="E2202" s="7"/>
      <c r="F2202" s="8">
        <f>VLOOKUP(D2202,'Parâmetro - Portes e Uco'!$A$8:$C$49,3,0)</f>
        <v>788.42236200000002</v>
      </c>
      <c r="G2202" s="36">
        <v>4</v>
      </c>
      <c r="H2202" s="8">
        <f>VLOOKUP(G2202,'Parâmetro - Portes e Uco'!$B$14:$E$41,4,0)</f>
        <v>442.14720000000005</v>
      </c>
      <c r="I2202" s="9"/>
      <c r="J2202" s="16">
        <v>0</v>
      </c>
      <c r="K2202" s="16"/>
      <c r="L2202" s="17"/>
      <c r="M2202" s="2"/>
      <c r="N2202" s="8"/>
      <c r="O2202" s="15">
        <v>2</v>
      </c>
      <c r="P2202" s="8">
        <f t="shared" si="152"/>
        <v>394.21118100000001</v>
      </c>
      <c r="Q2202" s="41">
        <f t="shared" si="151"/>
        <v>1624.7807430000003</v>
      </c>
    </row>
    <row r="2203" spans="1:17">
      <c r="A2203" s="1" t="s">
        <v>4760</v>
      </c>
      <c r="B2203" s="1">
        <v>31101240</v>
      </c>
      <c r="C2203" s="3" t="s">
        <v>1797</v>
      </c>
      <c r="D2203" s="4" t="s">
        <v>3695</v>
      </c>
      <c r="E2203" s="7"/>
      <c r="F2203" s="8">
        <f>VLOOKUP(D2203,'Parâmetro - Portes e Uco'!$A$8:$C$49,3,0)</f>
        <v>609.92950200000007</v>
      </c>
      <c r="G2203" s="36">
        <v>4</v>
      </c>
      <c r="H2203" s="8">
        <f>VLOOKUP(G2203,'Parâmetro - Portes e Uco'!$B$14:$E$41,4,0)</f>
        <v>442.14720000000005</v>
      </c>
      <c r="I2203" s="9"/>
      <c r="J2203" s="16">
        <v>0</v>
      </c>
      <c r="K2203" s="16"/>
      <c r="L2203" s="17"/>
      <c r="M2203" s="2"/>
      <c r="N2203" s="8"/>
      <c r="O2203" s="15">
        <v>0</v>
      </c>
      <c r="P2203" s="15"/>
      <c r="Q2203" s="41">
        <f t="shared" si="151"/>
        <v>1052.0767020000001</v>
      </c>
    </row>
    <row r="2204" spans="1:17" ht="22.5">
      <c r="A2204" s="1" t="s">
        <v>4760</v>
      </c>
      <c r="B2204" s="1">
        <v>31101259</v>
      </c>
      <c r="C2204" s="3" t="s">
        <v>1798</v>
      </c>
      <c r="D2204" s="4" t="s">
        <v>3675</v>
      </c>
      <c r="E2204" s="7"/>
      <c r="F2204" s="8">
        <f>VLOOKUP(D2204,'Parâmetro - Portes e Uco'!$A$8:$C$49,3,0)</f>
        <v>247.04971200000003</v>
      </c>
      <c r="G2204" s="36">
        <v>4</v>
      </c>
      <c r="H2204" s="8">
        <f>VLOOKUP(G2204,'Parâmetro - Portes e Uco'!$B$14:$E$41,4,0)</f>
        <v>442.14720000000005</v>
      </c>
      <c r="I2204" s="9"/>
      <c r="J2204" s="16">
        <v>0</v>
      </c>
      <c r="K2204" s="16"/>
      <c r="L2204" s="17"/>
      <c r="M2204" s="2"/>
      <c r="N2204" s="8"/>
      <c r="O2204" s="15">
        <v>0</v>
      </c>
      <c r="P2204" s="15"/>
      <c r="Q2204" s="41">
        <f t="shared" si="151"/>
        <v>689.19691200000011</v>
      </c>
    </row>
    <row r="2205" spans="1:17" ht="22.5">
      <c r="A2205" s="1" t="s">
        <v>4760</v>
      </c>
      <c r="B2205" s="1">
        <v>31101275</v>
      </c>
      <c r="C2205" s="3" t="s">
        <v>1799</v>
      </c>
      <c r="D2205" s="4" t="s">
        <v>3700</v>
      </c>
      <c r="E2205" s="7"/>
      <c r="F2205" s="8">
        <f>VLOOKUP(D2205,'Parâmetro - Portes e Uco'!$A$8:$C$49,3,0)</f>
        <v>1121.7389820000001</v>
      </c>
      <c r="G2205" s="36">
        <v>6</v>
      </c>
      <c r="H2205" s="8">
        <f>VLOOKUP(G2205,'Parâmetro - Portes e Uco'!$B$14:$E$41,4,0)</f>
        <v>954.3922</v>
      </c>
      <c r="I2205" s="9"/>
      <c r="J2205" s="16">
        <v>0</v>
      </c>
      <c r="K2205" s="16"/>
      <c r="L2205" s="17"/>
      <c r="M2205" s="2"/>
      <c r="N2205" s="8"/>
      <c r="O2205" s="15">
        <v>2</v>
      </c>
      <c r="P2205" s="8">
        <f>(F2205*30%)+(F2205*20%)</f>
        <v>560.86949100000004</v>
      </c>
      <c r="Q2205" s="41">
        <f t="shared" si="151"/>
        <v>2637.000673</v>
      </c>
    </row>
    <row r="2206" spans="1:17">
      <c r="A2206" s="1" t="s">
        <v>4760</v>
      </c>
      <c r="B2206" s="1">
        <v>31101283</v>
      </c>
      <c r="C2206" s="3" t="s">
        <v>1801</v>
      </c>
      <c r="D2206" s="4" t="s">
        <v>3686</v>
      </c>
      <c r="E2206" s="7"/>
      <c r="F2206" s="8">
        <f>VLOOKUP(D2206,'Parâmetro - Portes e Uco'!$A$8:$C$49,3,0)</f>
        <v>639.47410800000011</v>
      </c>
      <c r="G2206" s="36">
        <v>3</v>
      </c>
      <c r="H2206" s="8">
        <f>VLOOKUP(G2206,'Parâmetro - Portes e Uco'!$B$14:$E$41,4,0)</f>
        <v>299.05779999999999</v>
      </c>
      <c r="I2206" s="9"/>
      <c r="J2206" s="16">
        <v>0</v>
      </c>
      <c r="K2206" s="16"/>
      <c r="L2206" s="17"/>
      <c r="M2206" s="2"/>
      <c r="N2206" s="8"/>
      <c r="O2206" s="15">
        <v>1</v>
      </c>
      <c r="P2206" s="8">
        <f>F2206*30%</f>
        <v>191.84223240000003</v>
      </c>
      <c r="Q2206" s="41">
        <f t="shared" si="151"/>
        <v>1130.3741404000002</v>
      </c>
    </row>
    <row r="2207" spans="1:17">
      <c r="A2207" s="1" t="s">
        <v>4760</v>
      </c>
      <c r="B2207" s="1">
        <v>31101291</v>
      </c>
      <c r="C2207" s="3" t="s">
        <v>1802</v>
      </c>
      <c r="D2207" s="4" t="s">
        <v>3687</v>
      </c>
      <c r="E2207" s="7"/>
      <c r="F2207" s="8">
        <f>VLOOKUP(D2207,'Parâmetro - Portes e Uco'!$A$8:$C$49,3,0)</f>
        <v>678.47707200000002</v>
      </c>
      <c r="G2207" s="36">
        <v>4</v>
      </c>
      <c r="H2207" s="8">
        <f>VLOOKUP(G2207,'Parâmetro - Portes e Uco'!$B$14:$E$41,4,0)</f>
        <v>442.14720000000005</v>
      </c>
      <c r="I2207" s="9"/>
      <c r="J2207" s="16">
        <v>0</v>
      </c>
      <c r="K2207" s="16"/>
      <c r="L2207" s="17"/>
      <c r="M2207" s="2"/>
      <c r="N2207" s="8"/>
      <c r="O2207" s="15">
        <v>1</v>
      </c>
      <c r="P2207" s="8">
        <f>F2207*30%</f>
        <v>203.54312160000001</v>
      </c>
      <c r="Q2207" s="41">
        <f t="shared" si="151"/>
        <v>1324.1673936</v>
      </c>
    </row>
    <row r="2208" spans="1:17">
      <c r="A2208" s="1" t="s">
        <v>4760</v>
      </c>
      <c r="B2208" s="1">
        <v>31101305</v>
      </c>
      <c r="C2208" s="3" t="s">
        <v>1803</v>
      </c>
      <c r="D2208" s="4" t="s">
        <v>3687</v>
      </c>
      <c r="E2208" s="7"/>
      <c r="F2208" s="8">
        <f>VLOOKUP(D2208,'Parâmetro - Portes e Uco'!$A$8:$C$49,3,0)</f>
        <v>678.47707200000002</v>
      </c>
      <c r="G2208" s="36">
        <v>3</v>
      </c>
      <c r="H2208" s="8">
        <f>VLOOKUP(G2208,'Parâmetro - Portes e Uco'!$B$14:$E$41,4,0)</f>
        <v>299.05779999999999</v>
      </c>
      <c r="I2208" s="9"/>
      <c r="J2208" s="16">
        <v>0</v>
      </c>
      <c r="K2208" s="16"/>
      <c r="L2208" s="17"/>
      <c r="M2208" s="2"/>
      <c r="N2208" s="8"/>
      <c r="O2208" s="15">
        <v>1</v>
      </c>
      <c r="P2208" s="8">
        <f>F2208*30%</f>
        <v>203.54312160000001</v>
      </c>
      <c r="Q2208" s="41">
        <f t="shared" si="151"/>
        <v>1181.0779935999999</v>
      </c>
    </row>
    <row r="2209" spans="1:17">
      <c r="A2209" s="1" t="s">
        <v>4760</v>
      </c>
      <c r="B2209" s="1">
        <v>31101313</v>
      </c>
      <c r="C2209" s="3" t="s">
        <v>1804</v>
      </c>
      <c r="D2209" s="4" t="s">
        <v>3686</v>
      </c>
      <c r="E2209" s="7"/>
      <c r="F2209" s="8">
        <f>VLOOKUP(D2209,'Parâmetro - Portes e Uco'!$A$8:$C$49,3,0)</f>
        <v>639.47410800000011</v>
      </c>
      <c r="G2209" s="36">
        <v>3</v>
      </c>
      <c r="H2209" s="8">
        <f>VLOOKUP(G2209,'Parâmetro - Portes e Uco'!$B$14:$E$41,4,0)</f>
        <v>299.05779999999999</v>
      </c>
      <c r="I2209" s="9"/>
      <c r="J2209" s="16">
        <v>0</v>
      </c>
      <c r="K2209" s="16"/>
      <c r="L2209" s="17"/>
      <c r="M2209" s="2"/>
      <c r="N2209" s="8"/>
      <c r="O2209" s="15">
        <v>1</v>
      </c>
      <c r="P2209" s="8">
        <f>F2209*30%</f>
        <v>191.84223240000003</v>
      </c>
      <c r="Q2209" s="41">
        <f t="shared" si="151"/>
        <v>1130.3741404000002</v>
      </c>
    </row>
    <row r="2210" spans="1:17">
      <c r="A2210" s="1" t="s">
        <v>4760</v>
      </c>
      <c r="B2210" s="1">
        <v>31101321</v>
      </c>
      <c r="C2210" s="3" t="s">
        <v>1805</v>
      </c>
      <c r="D2210" s="4" t="s">
        <v>3700</v>
      </c>
      <c r="E2210" s="7"/>
      <c r="F2210" s="8">
        <f>VLOOKUP(D2210,'Parâmetro - Portes e Uco'!$A$8:$C$49,3,0)</f>
        <v>1121.7389820000001</v>
      </c>
      <c r="G2210" s="36">
        <v>6</v>
      </c>
      <c r="H2210" s="8">
        <f>VLOOKUP(G2210,'Parâmetro - Portes e Uco'!$B$14:$E$41,4,0)</f>
        <v>954.3922</v>
      </c>
      <c r="I2210" s="9"/>
      <c r="J2210" s="16">
        <v>0</v>
      </c>
      <c r="K2210" s="16"/>
      <c r="L2210" s="17"/>
      <c r="M2210" s="2"/>
      <c r="N2210" s="8"/>
      <c r="O2210" s="15">
        <v>2</v>
      </c>
      <c r="P2210" s="8">
        <f t="shared" ref="P2210:P2216" si="153">(F2210*30%)+(F2210*20%)</f>
        <v>560.86949100000004</v>
      </c>
      <c r="Q2210" s="41">
        <f t="shared" si="151"/>
        <v>2637.000673</v>
      </c>
    </row>
    <row r="2211" spans="1:17">
      <c r="A2211" s="1" t="s">
        <v>4760</v>
      </c>
      <c r="B2211" s="1">
        <v>31101330</v>
      </c>
      <c r="C2211" s="3" t="s">
        <v>1806</v>
      </c>
      <c r="D2211" s="4" t="s">
        <v>3691</v>
      </c>
      <c r="E2211" s="7"/>
      <c r="F2211" s="8">
        <f>VLOOKUP(D2211,'Parâmetro - Portes e Uco'!$A$8:$C$49,3,0)</f>
        <v>721.04432400000007</v>
      </c>
      <c r="G2211" s="36">
        <v>5</v>
      </c>
      <c r="H2211" s="8">
        <f>VLOOKUP(G2211,'Parâmetro - Portes e Uco'!$B$14:$E$41,4,0)</f>
        <v>683.93320000000006</v>
      </c>
      <c r="I2211" s="9"/>
      <c r="J2211" s="16">
        <v>0</v>
      </c>
      <c r="K2211" s="16"/>
      <c r="L2211" s="17"/>
      <c r="M2211" s="2"/>
      <c r="N2211" s="8"/>
      <c r="O2211" s="15">
        <v>2</v>
      </c>
      <c r="P2211" s="8">
        <f t="shared" si="153"/>
        <v>360.52216200000004</v>
      </c>
      <c r="Q2211" s="41">
        <f t="shared" si="151"/>
        <v>1765.4996860000001</v>
      </c>
    </row>
    <row r="2212" spans="1:17">
      <c r="A2212" s="1" t="s">
        <v>4760</v>
      </c>
      <c r="B2212" s="1">
        <v>31101348</v>
      </c>
      <c r="C2212" s="3" t="s">
        <v>1807</v>
      </c>
      <c r="D2212" s="4" t="s">
        <v>3691</v>
      </c>
      <c r="E2212" s="7"/>
      <c r="F2212" s="8">
        <f>VLOOKUP(D2212,'Parâmetro - Portes e Uco'!$A$8:$C$49,3,0)</f>
        <v>721.04432400000007</v>
      </c>
      <c r="G2212" s="36">
        <v>4</v>
      </c>
      <c r="H2212" s="8">
        <f>VLOOKUP(G2212,'Parâmetro - Portes e Uco'!$B$14:$E$41,4,0)</f>
        <v>442.14720000000005</v>
      </c>
      <c r="I2212" s="9"/>
      <c r="J2212" s="16">
        <v>0</v>
      </c>
      <c r="K2212" s="16"/>
      <c r="L2212" s="17"/>
      <c r="M2212" s="2"/>
      <c r="N2212" s="8"/>
      <c r="O2212" s="15">
        <v>2</v>
      </c>
      <c r="P2212" s="8">
        <f t="shared" si="153"/>
        <v>360.52216200000004</v>
      </c>
      <c r="Q2212" s="41">
        <f t="shared" si="151"/>
        <v>1523.7136860000001</v>
      </c>
    </row>
    <row r="2213" spans="1:17">
      <c r="A2213" s="1" t="s">
        <v>4760</v>
      </c>
      <c r="B2213" s="1">
        <v>31101356</v>
      </c>
      <c r="C2213" s="3" t="s">
        <v>1808</v>
      </c>
      <c r="D2213" s="4" t="s">
        <v>3695</v>
      </c>
      <c r="E2213" s="7"/>
      <c r="F2213" s="8">
        <f>VLOOKUP(D2213,'Parâmetro - Portes e Uco'!$A$8:$C$49,3,0)</f>
        <v>609.92950200000007</v>
      </c>
      <c r="G2213" s="36">
        <v>3</v>
      </c>
      <c r="H2213" s="8">
        <f>VLOOKUP(G2213,'Parâmetro - Portes e Uco'!$B$14:$E$41,4,0)</f>
        <v>299.05779999999999</v>
      </c>
      <c r="I2213" s="9"/>
      <c r="J2213" s="16">
        <v>0</v>
      </c>
      <c r="K2213" s="16"/>
      <c r="L2213" s="17"/>
      <c r="M2213" s="2"/>
      <c r="N2213" s="8"/>
      <c r="O2213" s="15">
        <v>2</v>
      </c>
      <c r="P2213" s="8">
        <f t="shared" si="153"/>
        <v>304.96475100000004</v>
      </c>
      <c r="Q2213" s="41">
        <f t="shared" si="151"/>
        <v>1213.952053</v>
      </c>
    </row>
    <row r="2214" spans="1:17">
      <c r="A2214" s="1" t="s">
        <v>4760</v>
      </c>
      <c r="B2214" s="1">
        <v>31101364</v>
      </c>
      <c r="C2214" s="3" t="s">
        <v>1809</v>
      </c>
      <c r="D2214" s="4" t="s">
        <v>3688</v>
      </c>
      <c r="E2214" s="7"/>
      <c r="F2214" s="8">
        <f>VLOOKUP(D2214,'Parâmetro - Portes e Uco'!$A$8:$C$49,3,0)</f>
        <v>868.77663600000005</v>
      </c>
      <c r="G2214" s="36">
        <v>5</v>
      </c>
      <c r="H2214" s="8">
        <f>VLOOKUP(G2214,'Parâmetro - Portes e Uco'!$B$14:$E$41,4,0)</f>
        <v>683.93320000000006</v>
      </c>
      <c r="I2214" s="9"/>
      <c r="J2214" s="16">
        <v>0</v>
      </c>
      <c r="K2214" s="16"/>
      <c r="L2214" s="17"/>
      <c r="M2214" s="2"/>
      <c r="N2214" s="8"/>
      <c r="O2214" s="15">
        <v>2</v>
      </c>
      <c r="P2214" s="8">
        <f t="shared" si="153"/>
        <v>434.38831800000003</v>
      </c>
      <c r="Q2214" s="41">
        <f t="shared" si="151"/>
        <v>1987.098154</v>
      </c>
    </row>
    <row r="2215" spans="1:17">
      <c r="A2215" s="1" t="s">
        <v>4760</v>
      </c>
      <c r="B2215" s="1">
        <v>31101372</v>
      </c>
      <c r="C2215" s="3" t="s">
        <v>1810</v>
      </c>
      <c r="D2215" s="4" t="s">
        <v>3674</v>
      </c>
      <c r="E2215" s="7"/>
      <c r="F2215" s="8">
        <f>VLOOKUP(D2215,'Parâmetro - Portes e Uco'!$A$8:$C$49,3,0)</f>
        <v>287.23149000000001</v>
      </c>
      <c r="G2215" s="36">
        <v>3</v>
      </c>
      <c r="H2215" s="8">
        <f>VLOOKUP(G2215,'Parâmetro - Portes e Uco'!$B$14:$E$41,4,0)</f>
        <v>299.05779999999999</v>
      </c>
      <c r="I2215" s="9"/>
      <c r="J2215" s="16">
        <v>0</v>
      </c>
      <c r="K2215" s="16"/>
      <c r="L2215" s="17"/>
      <c r="M2215" s="2"/>
      <c r="N2215" s="8"/>
      <c r="O2215" s="15">
        <v>2</v>
      </c>
      <c r="P2215" s="8">
        <f t="shared" si="153"/>
        <v>143.615745</v>
      </c>
      <c r="Q2215" s="41">
        <f t="shared" si="151"/>
        <v>729.905035</v>
      </c>
    </row>
    <row r="2216" spans="1:17">
      <c r="A2216" s="1" t="s">
        <v>4760</v>
      </c>
      <c r="B2216" s="1">
        <v>31101380</v>
      </c>
      <c r="C2216" s="3" t="s">
        <v>1811</v>
      </c>
      <c r="D2216" s="4" t="s">
        <v>3686</v>
      </c>
      <c r="E2216" s="7"/>
      <c r="F2216" s="8">
        <f>VLOOKUP(D2216,'Parâmetro - Portes e Uco'!$A$8:$C$49,3,0)</f>
        <v>639.47410800000011</v>
      </c>
      <c r="G2216" s="36">
        <v>3</v>
      </c>
      <c r="H2216" s="8">
        <f>VLOOKUP(G2216,'Parâmetro - Portes e Uco'!$B$14:$E$41,4,0)</f>
        <v>299.05779999999999</v>
      </c>
      <c r="I2216" s="9"/>
      <c r="J2216" s="16">
        <v>0</v>
      </c>
      <c r="K2216" s="16"/>
      <c r="L2216" s="17"/>
      <c r="M2216" s="2"/>
      <c r="N2216" s="8"/>
      <c r="O2216" s="15">
        <v>2</v>
      </c>
      <c r="P2216" s="8">
        <f t="shared" si="153"/>
        <v>319.73705400000006</v>
      </c>
      <c r="Q2216" s="41">
        <f t="shared" si="151"/>
        <v>1258.2689620000001</v>
      </c>
    </row>
    <row r="2217" spans="1:17" ht="22.5">
      <c r="A2217" s="1" t="s">
        <v>4760</v>
      </c>
      <c r="B2217" s="1">
        <v>31101399</v>
      </c>
      <c r="C2217" s="3" t="s">
        <v>1812</v>
      </c>
      <c r="D2217" s="4" t="s">
        <v>3677</v>
      </c>
      <c r="E2217" s="7"/>
      <c r="F2217" s="8">
        <f>VLOOKUP(D2217,'Parâmetro - Portes e Uco'!$A$8:$C$49,3,0)</f>
        <v>146.53493400000002</v>
      </c>
      <c r="G2217" s="36">
        <v>2</v>
      </c>
      <c r="H2217" s="8">
        <f>VLOOKUP(G2217,'Parâmetro - Portes e Uco'!$B$14:$E$41,4,0)</f>
        <v>203.1808</v>
      </c>
      <c r="I2217" s="9"/>
      <c r="J2217" s="16">
        <v>0</v>
      </c>
      <c r="K2217" s="16"/>
      <c r="L2217" s="17"/>
      <c r="M2217" s="2"/>
      <c r="N2217" s="8"/>
      <c r="O2217" s="15">
        <v>0</v>
      </c>
      <c r="P2217" s="15"/>
      <c r="Q2217" s="41">
        <f t="shared" si="151"/>
        <v>349.715734</v>
      </c>
    </row>
    <row r="2218" spans="1:17">
      <c r="A2218" s="1" t="s">
        <v>4760</v>
      </c>
      <c r="B2218" s="1">
        <v>31101402</v>
      </c>
      <c r="C2218" s="3" t="s">
        <v>1813</v>
      </c>
      <c r="D2218" s="4" t="s">
        <v>3676</v>
      </c>
      <c r="E2218" s="7"/>
      <c r="F2218" s="8">
        <f>VLOOKUP(D2218,'Parâmetro - Portes e Uco'!$A$8:$C$49,3,0)</f>
        <v>199.76720399999999</v>
      </c>
      <c r="G2218" s="36"/>
      <c r="H2218" s="15"/>
      <c r="I2218" s="9"/>
      <c r="J2218" s="16">
        <v>0</v>
      </c>
      <c r="K2218" s="16"/>
      <c r="L2218" s="17"/>
      <c r="M2218" s="2"/>
      <c r="N2218" s="8"/>
      <c r="O2218" s="15">
        <v>0</v>
      </c>
      <c r="P2218" s="15"/>
      <c r="Q2218" s="41">
        <f t="shared" si="151"/>
        <v>199.76720399999999</v>
      </c>
    </row>
    <row r="2219" spans="1:17">
      <c r="A2219" s="1" t="s">
        <v>4760</v>
      </c>
      <c r="B2219" s="1">
        <v>31101410</v>
      </c>
      <c r="C2219" s="3" t="s">
        <v>1814</v>
      </c>
      <c r="D2219" s="4" t="s">
        <v>3692</v>
      </c>
      <c r="E2219" s="7"/>
      <c r="F2219" s="8">
        <f>VLOOKUP(D2219,'Parâmetro - Portes e Uco'!$A$8:$C$49,3,0)</f>
        <v>1427.8964699999999</v>
      </c>
      <c r="G2219" s="36">
        <v>6</v>
      </c>
      <c r="H2219" s="8">
        <f>VLOOKUP(G2219,'Parâmetro - Portes e Uco'!$B$14:$E$41,4,0)</f>
        <v>954.3922</v>
      </c>
      <c r="I2219" s="9"/>
      <c r="J2219" s="16">
        <v>0</v>
      </c>
      <c r="K2219" s="16"/>
      <c r="L2219" s="17"/>
      <c r="M2219" s="2"/>
      <c r="N2219" s="8"/>
      <c r="O2219" s="15">
        <v>2</v>
      </c>
      <c r="P2219" s="8">
        <f t="shared" ref="P2219:P2234" si="154">(F2219*30%)+(F2219*20%)</f>
        <v>713.94823499999995</v>
      </c>
      <c r="Q2219" s="41">
        <f t="shared" si="151"/>
        <v>3096.2369049999998</v>
      </c>
    </row>
    <row r="2220" spans="1:17">
      <c r="A2220" s="1" t="s">
        <v>4760</v>
      </c>
      <c r="B2220" s="1">
        <v>31101429</v>
      </c>
      <c r="C2220" s="3" t="s">
        <v>1815</v>
      </c>
      <c r="D2220" s="4" t="s">
        <v>3686</v>
      </c>
      <c r="E2220" s="7"/>
      <c r="F2220" s="8">
        <f>VLOOKUP(D2220,'Parâmetro - Portes e Uco'!$A$8:$C$49,3,0)</f>
        <v>639.47410800000011</v>
      </c>
      <c r="G2220" s="36">
        <v>4</v>
      </c>
      <c r="H2220" s="8">
        <f>VLOOKUP(G2220,'Parâmetro - Portes e Uco'!$B$14:$E$41,4,0)</f>
        <v>442.14720000000005</v>
      </c>
      <c r="I2220" s="9"/>
      <c r="J2220" s="16">
        <v>0</v>
      </c>
      <c r="K2220" s="16"/>
      <c r="L2220" s="17"/>
      <c r="M2220" s="2"/>
      <c r="N2220" s="8"/>
      <c r="O2220" s="15">
        <v>2</v>
      </c>
      <c r="P2220" s="8">
        <f t="shared" si="154"/>
        <v>319.73705400000006</v>
      </c>
      <c r="Q2220" s="41">
        <f t="shared" si="151"/>
        <v>1401.3583620000004</v>
      </c>
    </row>
    <row r="2221" spans="1:17">
      <c r="A2221" s="1" t="s">
        <v>4760</v>
      </c>
      <c r="B2221" s="1">
        <v>31101437</v>
      </c>
      <c r="C2221" s="3" t="s">
        <v>1816</v>
      </c>
      <c r="D2221" s="4" t="s">
        <v>3695</v>
      </c>
      <c r="E2221" s="7"/>
      <c r="F2221" s="8">
        <f>VLOOKUP(D2221,'Parâmetro - Portes e Uco'!$A$8:$C$49,3,0)</f>
        <v>609.92950200000007</v>
      </c>
      <c r="G2221" s="36">
        <v>5</v>
      </c>
      <c r="H2221" s="8">
        <f>VLOOKUP(G2221,'Parâmetro - Portes e Uco'!$B$14:$E$41,4,0)</f>
        <v>683.93320000000006</v>
      </c>
      <c r="I2221" s="9"/>
      <c r="J2221" s="16">
        <v>0</v>
      </c>
      <c r="K2221" s="16"/>
      <c r="L2221" s="17"/>
      <c r="M2221" s="2"/>
      <c r="N2221" s="8"/>
      <c r="O2221" s="15">
        <v>2</v>
      </c>
      <c r="P2221" s="8">
        <f t="shared" si="154"/>
        <v>304.96475100000004</v>
      </c>
      <c r="Q2221" s="41">
        <f t="shared" si="151"/>
        <v>1598.8274530000001</v>
      </c>
    </row>
    <row r="2222" spans="1:17">
      <c r="A2222" s="1" t="s">
        <v>4760</v>
      </c>
      <c r="B2222" s="1">
        <v>31101445</v>
      </c>
      <c r="C2222" s="3" t="s">
        <v>1817</v>
      </c>
      <c r="D2222" s="4" t="s">
        <v>3690</v>
      </c>
      <c r="E2222" s="7"/>
      <c r="F2222" s="8">
        <f>VLOOKUP(D2222,'Parâmetro - Portes e Uco'!$A$8:$C$49,3,0)</f>
        <v>788.42236200000002</v>
      </c>
      <c r="G2222" s="36">
        <v>4</v>
      </c>
      <c r="H2222" s="8">
        <f>VLOOKUP(G2222,'Parâmetro - Portes e Uco'!$B$14:$E$41,4,0)</f>
        <v>442.14720000000005</v>
      </c>
      <c r="I2222" s="9"/>
      <c r="J2222" s="16">
        <v>0</v>
      </c>
      <c r="K2222" s="16"/>
      <c r="L2222" s="17"/>
      <c r="M2222" s="2"/>
      <c r="N2222" s="8"/>
      <c r="O2222" s="15">
        <v>2</v>
      </c>
      <c r="P2222" s="8">
        <f t="shared" si="154"/>
        <v>394.21118100000001</v>
      </c>
      <c r="Q2222" s="41">
        <f t="shared" si="151"/>
        <v>1624.7807430000003</v>
      </c>
    </row>
    <row r="2223" spans="1:17">
      <c r="A2223" s="1" t="s">
        <v>4760</v>
      </c>
      <c r="B2223" s="1">
        <v>31101453</v>
      </c>
      <c r="C2223" s="3" t="s">
        <v>1818</v>
      </c>
      <c r="D2223" s="4" t="s">
        <v>3697</v>
      </c>
      <c r="E2223" s="7"/>
      <c r="F2223" s="8">
        <f>VLOOKUP(D2223,'Parâmetro - Portes e Uco'!$A$8:$C$49,3,0)</f>
        <v>932.61823200000003</v>
      </c>
      <c r="G2223" s="36">
        <v>4</v>
      </c>
      <c r="H2223" s="8">
        <f>VLOOKUP(G2223,'Parâmetro - Portes e Uco'!$B$14:$E$41,4,0)</f>
        <v>442.14720000000005</v>
      </c>
      <c r="I2223" s="9"/>
      <c r="J2223" s="16">
        <v>0</v>
      </c>
      <c r="K2223" s="16"/>
      <c r="L2223" s="17"/>
      <c r="M2223" s="2"/>
      <c r="N2223" s="8"/>
      <c r="O2223" s="15">
        <v>2</v>
      </c>
      <c r="P2223" s="8">
        <f t="shared" si="154"/>
        <v>466.30911600000002</v>
      </c>
      <c r="Q2223" s="41">
        <f t="shared" si="151"/>
        <v>1841.074548</v>
      </c>
    </row>
    <row r="2224" spans="1:17">
      <c r="A2224" s="1" t="s">
        <v>4760</v>
      </c>
      <c r="B2224" s="1">
        <v>31101461</v>
      </c>
      <c r="C2224" s="3" t="s">
        <v>1819</v>
      </c>
      <c r="D2224" s="4" t="s">
        <v>3692</v>
      </c>
      <c r="E2224" s="7"/>
      <c r="F2224" s="8">
        <f>VLOOKUP(D2224,'Parâmetro - Portes e Uco'!$A$8:$C$49,3,0)</f>
        <v>1427.8964699999999</v>
      </c>
      <c r="G2224" s="36">
        <v>6</v>
      </c>
      <c r="H2224" s="8">
        <f>VLOOKUP(G2224,'Parâmetro - Portes e Uco'!$B$14:$E$41,4,0)</f>
        <v>954.3922</v>
      </c>
      <c r="I2224" s="9"/>
      <c r="J2224" s="16">
        <v>0</v>
      </c>
      <c r="K2224" s="16"/>
      <c r="L2224" s="17"/>
      <c r="M2224" s="2"/>
      <c r="N2224" s="8"/>
      <c r="O2224" s="15">
        <v>2</v>
      </c>
      <c r="P2224" s="8">
        <f t="shared" si="154"/>
        <v>713.94823499999995</v>
      </c>
      <c r="Q2224" s="41">
        <f t="shared" si="151"/>
        <v>3096.2369049999998</v>
      </c>
    </row>
    <row r="2225" spans="1:17" ht="22.5">
      <c r="A2225" s="1" t="s">
        <v>4760</v>
      </c>
      <c r="B2225" s="1">
        <v>31101470</v>
      </c>
      <c r="C2225" s="3" t="s">
        <v>1820</v>
      </c>
      <c r="D2225" s="4" t="s">
        <v>3707</v>
      </c>
      <c r="E2225" s="7"/>
      <c r="F2225" s="8">
        <f>VLOOKUP(D2225,'Parâmetro - Portes e Uco'!$A$8:$C$49,3,0)</f>
        <v>1479.8942339999999</v>
      </c>
      <c r="G2225" s="36">
        <v>5</v>
      </c>
      <c r="H2225" s="8">
        <f>VLOOKUP(G2225,'Parâmetro - Portes e Uco'!$B$14:$E$41,4,0)</f>
        <v>683.93320000000006</v>
      </c>
      <c r="I2225" s="9"/>
      <c r="J2225" s="16">
        <v>0</v>
      </c>
      <c r="K2225" s="16"/>
      <c r="L2225" s="17"/>
      <c r="M2225" s="2"/>
      <c r="N2225" s="8"/>
      <c r="O2225" s="15">
        <v>2</v>
      </c>
      <c r="P2225" s="8">
        <f t="shared" si="154"/>
        <v>739.94711699999993</v>
      </c>
      <c r="Q2225" s="41">
        <f t="shared" si="151"/>
        <v>2903.7745509999995</v>
      </c>
    </row>
    <row r="2226" spans="1:17">
      <c r="A2226" s="1" t="s">
        <v>4760</v>
      </c>
      <c r="B2226" s="1">
        <v>31101488</v>
      </c>
      <c r="C2226" s="3" t="s">
        <v>1776</v>
      </c>
      <c r="D2226" s="4" t="s">
        <v>3692</v>
      </c>
      <c r="E2226" s="7"/>
      <c r="F2226" s="8">
        <f>VLOOKUP(D2226,'Parâmetro - Portes e Uco'!$A$8:$C$49,3,0)</f>
        <v>1427.8964699999999</v>
      </c>
      <c r="G2226" s="36">
        <v>7</v>
      </c>
      <c r="H2226" s="8">
        <f>VLOOKUP(G2226,'Parâmetro - Portes e Uco'!$B$14:$E$41,4,0)</f>
        <v>1357.8812</v>
      </c>
      <c r="I2226" s="9"/>
      <c r="J2226" s="16">
        <v>0</v>
      </c>
      <c r="K2226" s="16"/>
      <c r="L2226" s="17"/>
      <c r="M2226" s="2"/>
      <c r="N2226" s="8"/>
      <c r="O2226" s="15">
        <v>2</v>
      </c>
      <c r="P2226" s="8">
        <f t="shared" si="154"/>
        <v>713.94823499999995</v>
      </c>
      <c r="Q2226" s="41">
        <f t="shared" si="151"/>
        <v>3499.7259049999998</v>
      </c>
    </row>
    <row r="2227" spans="1:17">
      <c r="A2227" s="1" t="s">
        <v>4760</v>
      </c>
      <c r="B2227" s="1">
        <v>31101518</v>
      </c>
      <c r="C2227" s="3" t="s">
        <v>4036</v>
      </c>
      <c r="D2227" s="4" t="s">
        <v>3697</v>
      </c>
      <c r="E2227" s="7"/>
      <c r="F2227" s="8">
        <f>VLOOKUP(D2227,'Parâmetro - Portes e Uco'!$A$8:$C$49,3,0)</f>
        <v>932.61823200000003</v>
      </c>
      <c r="G2227" s="36">
        <v>5</v>
      </c>
      <c r="H2227" s="8">
        <f>VLOOKUP(G2227,'Parâmetro - Portes e Uco'!$B$14:$E$41,4,0)</f>
        <v>683.93320000000006</v>
      </c>
      <c r="I2227" s="9"/>
      <c r="J2227" s="16">
        <v>0</v>
      </c>
      <c r="K2227" s="16"/>
      <c r="L2227" s="17"/>
      <c r="M2227" s="2"/>
      <c r="N2227" s="8"/>
      <c r="O2227" s="15">
        <v>2</v>
      </c>
      <c r="P2227" s="8">
        <f t="shared" si="154"/>
        <v>466.30911600000002</v>
      </c>
      <c r="Q2227" s="41">
        <f t="shared" si="151"/>
        <v>2082.8605480000001</v>
      </c>
    </row>
    <row r="2228" spans="1:17">
      <c r="A2228" s="1" t="s">
        <v>4760</v>
      </c>
      <c r="B2228" s="1">
        <v>31101526</v>
      </c>
      <c r="C2228" s="3" t="s">
        <v>4024</v>
      </c>
      <c r="D2228" s="4" t="s">
        <v>3692</v>
      </c>
      <c r="E2228" s="7"/>
      <c r="F2228" s="8">
        <f>VLOOKUP(D2228,'Parâmetro - Portes e Uco'!$A$8:$C$49,3,0)</f>
        <v>1427.8964699999999</v>
      </c>
      <c r="G2228" s="36">
        <v>6</v>
      </c>
      <c r="H2228" s="8">
        <f>VLOOKUP(G2228,'Parâmetro - Portes e Uco'!$B$14:$E$41,4,0)</f>
        <v>954.3922</v>
      </c>
      <c r="I2228" s="9"/>
      <c r="J2228" s="16">
        <v>0</v>
      </c>
      <c r="K2228" s="16"/>
      <c r="L2228" s="17"/>
      <c r="M2228" s="2"/>
      <c r="N2228" s="8"/>
      <c r="O2228" s="15">
        <v>2</v>
      </c>
      <c r="P2228" s="8">
        <f t="shared" si="154"/>
        <v>713.94823499999995</v>
      </c>
      <c r="Q2228" s="41">
        <f t="shared" si="151"/>
        <v>3096.2369049999998</v>
      </c>
    </row>
    <row r="2229" spans="1:17">
      <c r="A2229" s="1" t="s">
        <v>4760</v>
      </c>
      <c r="B2229" s="1">
        <v>31101534</v>
      </c>
      <c r="C2229" s="3" t="s">
        <v>4025</v>
      </c>
      <c r="D2229" s="4" t="s">
        <v>3697</v>
      </c>
      <c r="E2229" s="7"/>
      <c r="F2229" s="8">
        <f>VLOOKUP(D2229,'Parâmetro - Portes e Uco'!$A$8:$C$49,3,0)</f>
        <v>932.61823200000003</v>
      </c>
      <c r="G2229" s="36">
        <v>5</v>
      </c>
      <c r="H2229" s="8">
        <f>VLOOKUP(G2229,'Parâmetro - Portes e Uco'!$B$14:$E$41,4,0)</f>
        <v>683.93320000000006</v>
      </c>
      <c r="I2229" s="9"/>
      <c r="J2229" s="16">
        <v>0</v>
      </c>
      <c r="K2229" s="16"/>
      <c r="L2229" s="17"/>
      <c r="M2229" s="2"/>
      <c r="N2229" s="8"/>
      <c r="O2229" s="15">
        <v>2</v>
      </c>
      <c r="P2229" s="8">
        <f t="shared" si="154"/>
        <v>466.30911600000002</v>
      </c>
      <c r="Q2229" s="41">
        <f t="shared" si="151"/>
        <v>2082.8605480000001</v>
      </c>
    </row>
    <row r="2230" spans="1:17" ht="22.5">
      <c r="A2230" s="1" t="s">
        <v>4760</v>
      </c>
      <c r="B2230" s="1">
        <v>31101542</v>
      </c>
      <c r="C2230" s="3" t="s">
        <v>4023</v>
      </c>
      <c r="D2230" s="4" t="s">
        <v>3705</v>
      </c>
      <c r="E2230" s="7"/>
      <c r="F2230" s="8">
        <f>VLOOKUP(D2230,'Parâmetro - Portes e Uco'!$A$8:$C$49,3,0)</f>
        <v>1949.1550259999999</v>
      </c>
      <c r="G2230" s="36">
        <v>6</v>
      </c>
      <c r="H2230" s="8">
        <f>VLOOKUP(G2230,'Parâmetro - Portes e Uco'!$B$14:$E$41,4,0)</f>
        <v>954.3922</v>
      </c>
      <c r="I2230" s="9"/>
      <c r="J2230" s="16">
        <v>0</v>
      </c>
      <c r="K2230" s="16"/>
      <c r="L2230" s="17"/>
      <c r="M2230" s="2"/>
      <c r="N2230" s="8"/>
      <c r="O2230" s="15">
        <v>2</v>
      </c>
      <c r="P2230" s="8">
        <f t="shared" si="154"/>
        <v>974.57751299999995</v>
      </c>
      <c r="Q2230" s="41">
        <f t="shared" si="151"/>
        <v>3878.1247389999999</v>
      </c>
    </row>
    <row r="2231" spans="1:17">
      <c r="A2231" s="1" t="s">
        <v>4760</v>
      </c>
      <c r="B2231" s="1">
        <v>31101550</v>
      </c>
      <c r="C2231" s="3" t="s">
        <v>4020</v>
      </c>
      <c r="D2231" s="4" t="s">
        <v>3705</v>
      </c>
      <c r="E2231" s="7"/>
      <c r="F2231" s="8">
        <f>VLOOKUP(D2231,'Parâmetro - Portes e Uco'!$A$8:$C$49,3,0)</f>
        <v>1949.1550259999999</v>
      </c>
      <c r="G2231" s="36">
        <v>6</v>
      </c>
      <c r="H2231" s="8">
        <f>VLOOKUP(G2231,'Parâmetro - Portes e Uco'!$B$14:$E$41,4,0)</f>
        <v>954.3922</v>
      </c>
      <c r="I2231" s="9"/>
      <c r="J2231" s="16">
        <v>0</v>
      </c>
      <c r="K2231" s="16"/>
      <c r="L2231" s="17"/>
      <c r="M2231" s="2"/>
      <c r="N2231" s="8"/>
      <c r="O2231" s="15">
        <v>2</v>
      </c>
      <c r="P2231" s="8">
        <f t="shared" si="154"/>
        <v>974.57751299999995</v>
      </c>
      <c r="Q2231" s="41">
        <f t="shared" si="151"/>
        <v>3878.1247389999999</v>
      </c>
    </row>
    <row r="2232" spans="1:17">
      <c r="A2232" s="1" t="s">
        <v>4760</v>
      </c>
      <c r="B2232" s="1">
        <v>31101569</v>
      </c>
      <c r="C2232" s="3" t="s">
        <v>4005</v>
      </c>
      <c r="D2232" s="4" t="s">
        <v>3705</v>
      </c>
      <c r="E2232" s="7"/>
      <c r="F2232" s="8">
        <f>VLOOKUP(D2232,'Parâmetro - Portes e Uco'!$A$8:$C$49,3,0)</f>
        <v>1949.1550259999999</v>
      </c>
      <c r="G2232" s="36">
        <v>5</v>
      </c>
      <c r="H2232" s="8">
        <f>VLOOKUP(G2232,'Parâmetro - Portes e Uco'!$B$14:$E$41,4,0)</f>
        <v>683.93320000000006</v>
      </c>
      <c r="I2232" s="9"/>
      <c r="J2232" s="16">
        <v>0</v>
      </c>
      <c r="K2232" s="16"/>
      <c r="L2232" s="17"/>
      <c r="M2232" s="2"/>
      <c r="N2232" s="8"/>
      <c r="O2232" s="15">
        <v>2</v>
      </c>
      <c r="P2232" s="8">
        <f t="shared" si="154"/>
        <v>974.57751299999995</v>
      </c>
      <c r="Q2232" s="41">
        <f t="shared" si="151"/>
        <v>3607.665739</v>
      </c>
    </row>
    <row r="2233" spans="1:17">
      <c r="A2233" s="1" t="s">
        <v>4760</v>
      </c>
      <c r="B2233" s="1">
        <v>31101577</v>
      </c>
      <c r="C2233" s="3" t="s">
        <v>1800</v>
      </c>
      <c r="D2233" s="4" t="s">
        <v>3697</v>
      </c>
      <c r="E2233" s="7"/>
      <c r="F2233" s="8">
        <f>VLOOKUP(D2233,'Parâmetro - Portes e Uco'!$A$8:$C$49,3,0)</f>
        <v>932.61823200000003</v>
      </c>
      <c r="G2233" s="36">
        <v>6</v>
      </c>
      <c r="H2233" s="8">
        <f>VLOOKUP(G2233,'Parâmetro - Portes e Uco'!$B$14:$E$41,4,0)</f>
        <v>954.3922</v>
      </c>
      <c r="I2233" s="9"/>
      <c r="J2233" s="16">
        <v>0</v>
      </c>
      <c r="K2233" s="16"/>
      <c r="L2233" s="17"/>
      <c r="M2233" s="2"/>
      <c r="N2233" s="8"/>
      <c r="O2233" s="15">
        <v>2</v>
      </c>
      <c r="P2233" s="8">
        <f t="shared" si="154"/>
        <v>466.30911600000002</v>
      </c>
      <c r="Q2233" s="41">
        <f t="shared" si="151"/>
        <v>2353.3195479999999</v>
      </c>
    </row>
    <row r="2234" spans="1:17">
      <c r="A2234" s="1" t="s">
        <v>4760</v>
      </c>
      <c r="B2234" s="1">
        <v>31101585</v>
      </c>
      <c r="C2234" s="3" t="s">
        <v>4021</v>
      </c>
      <c r="D2234" s="4" t="s">
        <v>3707</v>
      </c>
      <c r="E2234" s="7"/>
      <c r="F2234" s="8">
        <f>VLOOKUP(D2234,'Parâmetro - Portes e Uco'!$A$8:$C$49,3,0)</f>
        <v>1479.8942339999999</v>
      </c>
      <c r="G2234" s="36">
        <v>6</v>
      </c>
      <c r="H2234" s="8">
        <f>VLOOKUP(G2234,'Parâmetro - Portes e Uco'!$B$14:$E$41,4,0)</f>
        <v>954.3922</v>
      </c>
      <c r="I2234" s="9"/>
      <c r="J2234" s="16">
        <v>0</v>
      </c>
      <c r="K2234" s="16"/>
      <c r="L2234" s="17"/>
      <c r="M2234" s="2"/>
      <c r="N2234" s="8"/>
      <c r="O2234" s="15">
        <v>2</v>
      </c>
      <c r="P2234" s="8">
        <f t="shared" si="154"/>
        <v>739.94711699999993</v>
      </c>
      <c r="Q2234" s="41">
        <f t="shared" si="151"/>
        <v>3174.2335509999994</v>
      </c>
    </row>
    <row r="2235" spans="1:17">
      <c r="A2235" s="3"/>
      <c r="B2235" s="135">
        <v>31102000</v>
      </c>
      <c r="C2235" s="263" t="s">
        <v>3876</v>
      </c>
      <c r="D2235" s="264"/>
      <c r="E2235" s="264"/>
      <c r="F2235" s="264"/>
      <c r="G2235" s="264"/>
      <c r="H2235" s="264"/>
      <c r="I2235" s="264"/>
      <c r="J2235" s="264"/>
      <c r="K2235" s="264"/>
      <c r="L2235" s="264"/>
      <c r="M2235" s="266"/>
      <c r="N2235" s="264"/>
      <c r="O2235" s="264"/>
      <c r="P2235" s="264"/>
      <c r="Q2235" s="265"/>
    </row>
    <row r="2236" spans="1:17">
      <c r="A2236" s="1" t="s">
        <v>4760</v>
      </c>
      <c r="B2236" s="1">
        <v>31102018</v>
      </c>
      <c r="C2236" s="3" t="s">
        <v>1821</v>
      </c>
      <c r="D2236" s="4" t="s">
        <v>3689</v>
      </c>
      <c r="E2236" s="7"/>
      <c r="F2236" s="8">
        <f>VLOOKUP(D2236,'Parâmetro - Portes e Uco'!$A$8:$C$49,3,0)</f>
        <v>332.147088</v>
      </c>
      <c r="G2236" s="36">
        <v>1</v>
      </c>
      <c r="H2236" s="8">
        <f>VLOOKUP(G2236,'Parâmetro - Portes e Uco'!$B$14:$E$41,4,0)</f>
        <v>138.81760000000003</v>
      </c>
      <c r="I2236" s="9"/>
      <c r="J2236" s="16">
        <v>0</v>
      </c>
      <c r="K2236" s="16"/>
      <c r="L2236" s="17"/>
      <c r="M2236" s="2"/>
      <c r="N2236" s="8"/>
      <c r="O2236" s="15">
        <v>1</v>
      </c>
      <c r="P2236" s="8">
        <f t="shared" ref="P2236:P2245" si="155">F2236*30%</f>
        <v>99.64412639999999</v>
      </c>
      <c r="Q2236" s="41">
        <f t="shared" ref="Q2236:Q2279" si="156">F2236+H2236+K2236+N2236+P2236</f>
        <v>570.60881440000003</v>
      </c>
    </row>
    <row r="2237" spans="1:17">
      <c r="A2237" s="1" t="s">
        <v>4760</v>
      </c>
      <c r="B2237" s="1">
        <v>31102026</v>
      </c>
      <c r="C2237" s="3" t="s">
        <v>1822</v>
      </c>
      <c r="D2237" s="4" t="s">
        <v>3674</v>
      </c>
      <c r="E2237" s="7"/>
      <c r="F2237" s="8">
        <f>VLOOKUP(D2237,'Parâmetro - Portes e Uco'!$A$8:$C$49,3,0)</f>
        <v>287.23149000000001</v>
      </c>
      <c r="G2237" s="36">
        <v>1</v>
      </c>
      <c r="H2237" s="8">
        <f>VLOOKUP(G2237,'Parâmetro - Portes e Uco'!$B$14:$E$41,4,0)</f>
        <v>138.81760000000003</v>
      </c>
      <c r="I2237" s="9"/>
      <c r="J2237" s="16">
        <v>0</v>
      </c>
      <c r="K2237" s="16"/>
      <c r="L2237" s="17"/>
      <c r="M2237" s="2"/>
      <c r="N2237" s="8"/>
      <c r="O2237" s="15">
        <v>1</v>
      </c>
      <c r="P2237" s="8">
        <f t="shared" si="155"/>
        <v>86.169447000000005</v>
      </c>
      <c r="Q2237" s="41">
        <f t="shared" si="156"/>
        <v>512.21853700000008</v>
      </c>
    </row>
    <row r="2238" spans="1:17">
      <c r="A2238" s="1" t="s">
        <v>4760</v>
      </c>
      <c r="B2238" s="1">
        <v>31102034</v>
      </c>
      <c r="C2238" s="3" t="s">
        <v>1823</v>
      </c>
      <c r="D2238" s="4" t="s">
        <v>3673</v>
      </c>
      <c r="E2238" s="7"/>
      <c r="F2238" s="8">
        <f>VLOOKUP(D2238,'Parâmetro - Portes e Uco'!$A$8:$C$49,3,0)</f>
        <v>167.84640600000003</v>
      </c>
      <c r="G2238" s="36">
        <v>2</v>
      </c>
      <c r="H2238" s="8">
        <f>VLOOKUP(G2238,'Parâmetro - Portes e Uco'!$B$14:$E$41,4,0)</f>
        <v>203.1808</v>
      </c>
      <c r="I2238" s="9"/>
      <c r="J2238" s="16">
        <v>0</v>
      </c>
      <c r="K2238" s="16"/>
      <c r="L2238" s="17"/>
      <c r="M2238" s="2"/>
      <c r="N2238" s="8"/>
      <c r="O2238" s="15">
        <v>1</v>
      </c>
      <c r="P2238" s="8">
        <f t="shared" si="155"/>
        <v>50.353921800000009</v>
      </c>
      <c r="Q2238" s="41">
        <f t="shared" si="156"/>
        <v>421.38112780000006</v>
      </c>
    </row>
    <row r="2239" spans="1:17">
      <c r="A2239" s="1" t="s">
        <v>4760</v>
      </c>
      <c r="B2239" s="1">
        <v>31102042</v>
      </c>
      <c r="C2239" s="3" t="s">
        <v>1824</v>
      </c>
      <c r="D2239" s="4" t="s">
        <v>3689</v>
      </c>
      <c r="E2239" s="7"/>
      <c r="F2239" s="8">
        <f>VLOOKUP(D2239,'Parâmetro - Portes e Uco'!$A$8:$C$49,3,0)</f>
        <v>332.147088</v>
      </c>
      <c r="G2239" s="36">
        <v>3</v>
      </c>
      <c r="H2239" s="8">
        <f>VLOOKUP(G2239,'Parâmetro - Portes e Uco'!$B$14:$E$41,4,0)</f>
        <v>299.05779999999999</v>
      </c>
      <c r="I2239" s="9"/>
      <c r="J2239" s="16">
        <v>0</v>
      </c>
      <c r="K2239" s="16"/>
      <c r="L2239" s="17"/>
      <c r="M2239" s="2"/>
      <c r="N2239" s="8"/>
      <c r="O2239" s="15">
        <v>1</v>
      </c>
      <c r="P2239" s="8">
        <f t="shared" si="155"/>
        <v>99.64412639999999</v>
      </c>
      <c r="Q2239" s="41">
        <f t="shared" si="156"/>
        <v>730.84901439999999</v>
      </c>
    </row>
    <row r="2240" spans="1:17">
      <c r="A2240" s="1" t="s">
        <v>4760</v>
      </c>
      <c r="B2240" s="1">
        <v>31102050</v>
      </c>
      <c r="C2240" s="3" t="s">
        <v>1825</v>
      </c>
      <c r="D2240" s="4" t="s">
        <v>3674</v>
      </c>
      <c r="E2240" s="7"/>
      <c r="F2240" s="8">
        <f>VLOOKUP(D2240,'Parâmetro - Portes e Uco'!$A$8:$C$49,3,0)</f>
        <v>287.23149000000001</v>
      </c>
      <c r="G2240" s="36">
        <v>2</v>
      </c>
      <c r="H2240" s="8">
        <f>VLOOKUP(G2240,'Parâmetro - Portes e Uco'!$B$14:$E$41,4,0)</f>
        <v>203.1808</v>
      </c>
      <c r="I2240" s="9"/>
      <c r="J2240" s="16">
        <v>0</v>
      </c>
      <c r="K2240" s="16"/>
      <c r="L2240" s="17"/>
      <c r="M2240" s="2"/>
      <c r="N2240" s="8"/>
      <c r="O2240" s="15">
        <v>1</v>
      </c>
      <c r="P2240" s="8">
        <f t="shared" si="155"/>
        <v>86.169447000000005</v>
      </c>
      <c r="Q2240" s="41">
        <f t="shared" si="156"/>
        <v>576.58173699999998</v>
      </c>
    </row>
    <row r="2241" spans="1:17">
      <c r="A2241" s="1" t="s">
        <v>4760</v>
      </c>
      <c r="B2241" s="1">
        <v>31102069</v>
      </c>
      <c r="C2241" s="3" t="s">
        <v>1826</v>
      </c>
      <c r="D2241" s="4" t="s">
        <v>3699</v>
      </c>
      <c r="E2241" s="7"/>
      <c r="F2241" s="8">
        <f>VLOOKUP(D2241,'Parâmetro - Portes e Uco'!$A$8:$C$49,3,0)</f>
        <v>365.25598200000002</v>
      </c>
      <c r="G2241" s="36">
        <v>3</v>
      </c>
      <c r="H2241" s="8">
        <f>VLOOKUP(G2241,'Parâmetro - Portes e Uco'!$B$14:$E$41,4,0)</f>
        <v>299.05779999999999</v>
      </c>
      <c r="I2241" s="9"/>
      <c r="J2241" s="16">
        <v>0</v>
      </c>
      <c r="K2241" s="16"/>
      <c r="L2241" s="17"/>
      <c r="M2241" s="2"/>
      <c r="N2241" s="8"/>
      <c r="O2241" s="15">
        <v>1</v>
      </c>
      <c r="P2241" s="8">
        <f t="shared" si="155"/>
        <v>109.5767946</v>
      </c>
      <c r="Q2241" s="41">
        <f t="shared" si="156"/>
        <v>773.89057659999992</v>
      </c>
    </row>
    <row r="2242" spans="1:17">
      <c r="A2242" s="1" t="s">
        <v>4760</v>
      </c>
      <c r="B2242" s="1">
        <v>31102077</v>
      </c>
      <c r="C2242" s="3" t="s">
        <v>1827</v>
      </c>
      <c r="D2242" s="4" t="s">
        <v>3689</v>
      </c>
      <c r="E2242" s="7"/>
      <c r="F2242" s="8">
        <f>VLOOKUP(D2242,'Parâmetro - Portes e Uco'!$A$8:$C$49,3,0)</f>
        <v>332.147088</v>
      </c>
      <c r="G2242" s="36">
        <v>3</v>
      </c>
      <c r="H2242" s="8">
        <f>VLOOKUP(G2242,'Parâmetro - Portes e Uco'!$B$14:$E$41,4,0)</f>
        <v>299.05779999999999</v>
      </c>
      <c r="I2242" s="9"/>
      <c r="J2242" s="16">
        <v>0</v>
      </c>
      <c r="K2242" s="16"/>
      <c r="L2242" s="17"/>
      <c r="M2242" s="2"/>
      <c r="N2242" s="8"/>
      <c r="O2242" s="15">
        <v>1</v>
      </c>
      <c r="P2242" s="8">
        <f t="shared" si="155"/>
        <v>99.64412639999999</v>
      </c>
      <c r="Q2242" s="41">
        <f t="shared" si="156"/>
        <v>730.84901439999999</v>
      </c>
    </row>
    <row r="2243" spans="1:17">
      <c r="A2243" s="1" t="s">
        <v>4760</v>
      </c>
      <c r="B2243" s="1">
        <v>31102085</v>
      </c>
      <c r="C2243" s="3" t="s">
        <v>1829</v>
      </c>
      <c r="D2243" s="4" t="s">
        <v>3675</v>
      </c>
      <c r="E2243" s="7"/>
      <c r="F2243" s="8">
        <f>VLOOKUP(D2243,'Parâmetro - Portes e Uco'!$A$8:$C$49,3,0)</f>
        <v>247.04971200000003</v>
      </c>
      <c r="G2243" s="36">
        <v>1</v>
      </c>
      <c r="H2243" s="8">
        <f>VLOOKUP(G2243,'Parâmetro - Portes e Uco'!$B$14:$E$41,4,0)</f>
        <v>138.81760000000003</v>
      </c>
      <c r="I2243" s="9"/>
      <c r="J2243" s="16">
        <v>0</v>
      </c>
      <c r="K2243" s="16"/>
      <c r="L2243" s="17"/>
      <c r="M2243" s="2"/>
      <c r="N2243" s="8"/>
      <c r="O2243" s="15">
        <v>1</v>
      </c>
      <c r="P2243" s="8">
        <f t="shared" si="155"/>
        <v>74.114913600000008</v>
      </c>
      <c r="Q2243" s="41">
        <f t="shared" si="156"/>
        <v>459.98222560000011</v>
      </c>
    </row>
    <row r="2244" spans="1:17">
      <c r="A2244" s="1" t="s">
        <v>4760</v>
      </c>
      <c r="B2244" s="1">
        <v>31102093</v>
      </c>
      <c r="C2244" s="3" t="s">
        <v>1830</v>
      </c>
      <c r="D2244" s="4" t="s">
        <v>3687</v>
      </c>
      <c r="E2244" s="7"/>
      <c r="F2244" s="8">
        <f>VLOOKUP(D2244,'Parâmetro - Portes e Uco'!$A$8:$C$49,3,0)</f>
        <v>678.47707200000002</v>
      </c>
      <c r="G2244" s="36">
        <v>5</v>
      </c>
      <c r="H2244" s="8">
        <f>VLOOKUP(G2244,'Parâmetro - Portes e Uco'!$B$14:$E$41,4,0)</f>
        <v>683.93320000000006</v>
      </c>
      <c r="I2244" s="9"/>
      <c r="J2244" s="16">
        <v>0</v>
      </c>
      <c r="K2244" s="16"/>
      <c r="L2244" s="17"/>
      <c r="M2244" s="2"/>
      <c r="N2244" s="8"/>
      <c r="O2244" s="15">
        <v>1</v>
      </c>
      <c r="P2244" s="8">
        <f t="shared" si="155"/>
        <v>203.54312160000001</v>
      </c>
      <c r="Q2244" s="41">
        <f t="shared" si="156"/>
        <v>1565.9533936</v>
      </c>
    </row>
    <row r="2245" spans="1:17" ht="22.5">
      <c r="A2245" s="1" t="s">
        <v>4760</v>
      </c>
      <c r="B2245" s="1">
        <v>31102107</v>
      </c>
      <c r="C2245" s="3" t="s">
        <v>1831</v>
      </c>
      <c r="D2245" s="4" t="s">
        <v>3686</v>
      </c>
      <c r="E2245" s="7"/>
      <c r="F2245" s="8">
        <f>VLOOKUP(D2245,'Parâmetro - Portes e Uco'!$A$8:$C$49,3,0)</f>
        <v>639.47410800000011</v>
      </c>
      <c r="G2245" s="36">
        <v>4</v>
      </c>
      <c r="H2245" s="8">
        <f>VLOOKUP(G2245,'Parâmetro - Portes e Uco'!$B$14:$E$41,4,0)</f>
        <v>442.14720000000005</v>
      </c>
      <c r="I2245" s="9"/>
      <c r="J2245" s="16">
        <v>0</v>
      </c>
      <c r="K2245" s="16"/>
      <c r="L2245" s="17"/>
      <c r="M2245" s="2"/>
      <c r="N2245" s="8"/>
      <c r="O2245" s="15">
        <v>1</v>
      </c>
      <c r="P2245" s="8">
        <f t="shared" si="155"/>
        <v>191.84223240000003</v>
      </c>
      <c r="Q2245" s="41">
        <f t="shared" si="156"/>
        <v>1273.4635404000003</v>
      </c>
    </row>
    <row r="2246" spans="1:17" ht="22.5">
      <c r="A2246" s="1" t="s">
        <v>4760</v>
      </c>
      <c r="B2246" s="1">
        <v>31102115</v>
      </c>
      <c r="C2246" s="3" t="s">
        <v>1832</v>
      </c>
      <c r="D2246" s="4" t="s">
        <v>3690</v>
      </c>
      <c r="E2246" s="7"/>
      <c r="F2246" s="8">
        <f>VLOOKUP(D2246,'Parâmetro - Portes e Uco'!$A$8:$C$49,3,0)</f>
        <v>788.42236200000002</v>
      </c>
      <c r="G2246" s="36">
        <v>4</v>
      </c>
      <c r="H2246" s="8">
        <f>VLOOKUP(G2246,'Parâmetro - Portes e Uco'!$B$14:$E$41,4,0)</f>
        <v>442.14720000000005</v>
      </c>
      <c r="I2246" s="9"/>
      <c r="J2246" s="16">
        <v>0</v>
      </c>
      <c r="K2246" s="16"/>
      <c r="L2246" s="17"/>
      <c r="M2246" s="2"/>
      <c r="N2246" s="8"/>
      <c r="O2246" s="15">
        <v>2</v>
      </c>
      <c r="P2246" s="8">
        <f>(F2246*30%)+(F2246*20%)</f>
        <v>394.21118100000001</v>
      </c>
      <c r="Q2246" s="41">
        <f t="shared" si="156"/>
        <v>1624.7807430000003</v>
      </c>
    </row>
    <row r="2247" spans="1:17">
      <c r="A2247" s="1" t="s">
        <v>4760</v>
      </c>
      <c r="B2247" s="1">
        <v>31102123</v>
      </c>
      <c r="C2247" s="3" t="s">
        <v>1833</v>
      </c>
      <c r="D2247" s="4" t="s">
        <v>3688</v>
      </c>
      <c r="E2247" s="7"/>
      <c r="F2247" s="8">
        <f>VLOOKUP(D2247,'Parâmetro - Portes e Uco'!$A$8:$C$49,3,0)</f>
        <v>868.77663600000005</v>
      </c>
      <c r="G2247" s="36">
        <v>4</v>
      </c>
      <c r="H2247" s="8">
        <f>VLOOKUP(G2247,'Parâmetro - Portes e Uco'!$B$14:$E$41,4,0)</f>
        <v>442.14720000000005</v>
      </c>
      <c r="I2247" s="9"/>
      <c r="J2247" s="16">
        <v>0</v>
      </c>
      <c r="K2247" s="16"/>
      <c r="L2247" s="17"/>
      <c r="M2247" s="2"/>
      <c r="N2247" s="8"/>
      <c r="O2247" s="15">
        <v>2</v>
      </c>
      <c r="P2247" s="8">
        <f>(F2247*30%)+(F2247*20%)</f>
        <v>434.38831800000003</v>
      </c>
      <c r="Q2247" s="41">
        <f t="shared" si="156"/>
        <v>1745.3121540000002</v>
      </c>
    </row>
    <row r="2248" spans="1:17">
      <c r="A2248" s="1" t="s">
        <v>4760</v>
      </c>
      <c r="B2248" s="1">
        <v>31102131</v>
      </c>
      <c r="C2248" s="3" t="s">
        <v>1834</v>
      </c>
      <c r="D2248" s="4" t="s">
        <v>3675</v>
      </c>
      <c r="E2248" s="7"/>
      <c r="F2248" s="8">
        <f>VLOOKUP(D2248,'Parâmetro - Portes e Uco'!$A$8:$C$49,3,0)</f>
        <v>247.04971200000003</v>
      </c>
      <c r="G2248" s="36">
        <v>1</v>
      </c>
      <c r="H2248" s="8">
        <f>VLOOKUP(G2248,'Parâmetro - Portes e Uco'!$B$14:$E$41,4,0)</f>
        <v>138.81760000000003</v>
      </c>
      <c r="I2248" s="9"/>
      <c r="J2248" s="16">
        <v>0</v>
      </c>
      <c r="K2248" s="16"/>
      <c r="L2248" s="17"/>
      <c r="M2248" s="2"/>
      <c r="N2248" s="8"/>
      <c r="O2248" s="15">
        <v>1</v>
      </c>
      <c r="P2248" s="8">
        <f>F2248*30%</f>
        <v>74.114913600000008</v>
      </c>
      <c r="Q2248" s="41">
        <f t="shared" si="156"/>
        <v>459.98222560000011</v>
      </c>
    </row>
    <row r="2249" spans="1:17">
      <c r="A2249" s="1" t="s">
        <v>4760</v>
      </c>
      <c r="B2249" s="1">
        <v>31102174</v>
      </c>
      <c r="C2249" s="3" t="s">
        <v>1837</v>
      </c>
      <c r="D2249" s="4" t="s">
        <v>3688</v>
      </c>
      <c r="E2249" s="7"/>
      <c r="F2249" s="8">
        <f>VLOOKUP(D2249,'Parâmetro - Portes e Uco'!$A$8:$C$49,3,0)</f>
        <v>868.77663600000005</v>
      </c>
      <c r="G2249" s="36">
        <v>5</v>
      </c>
      <c r="H2249" s="8">
        <f>VLOOKUP(G2249,'Parâmetro - Portes e Uco'!$B$14:$E$41,4,0)</f>
        <v>683.93320000000006</v>
      </c>
      <c r="I2249" s="9"/>
      <c r="J2249" s="16">
        <v>0</v>
      </c>
      <c r="K2249" s="16"/>
      <c r="L2249" s="17"/>
      <c r="M2249" s="2"/>
      <c r="N2249" s="8"/>
      <c r="O2249" s="15">
        <v>2</v>
      </c>
      <c r="P2249" s="8">
        <f>(F2249*30%)+(F2249*20%)</f>
        <v>434.38831800000003</v>
      </c>
      <c r="Q2249" s="41">
        <f t="shared" si="156"/>
        <v>1987.098154</v>
      </c>
    </row>
    <row r="2250" spans="1:17" ht="22.5">
      <c r="A2250" s="1" t="s">
        <v>4760</v>
      </c>
      <c r="B2250" s="1">
        <v>31102182</v>
      </c>
      <c r="C2250" s="3" t="s">
        <v>1835</v>
      </c>
      <c r="D2250" s="4" t="s">
        <v>3688</v>
      </c>
      <c r="E2250" s="7"/>
      <c r="F2250" s="8">
        <f>VLOOKUP(D2250,'Parâmetro - Portes e Uco'!$A$8:$C$49,3,0)</f>
        <v>868.77663600000005</v>
      </c>
      <c r="G2250" s="36">
        <v>5</v>
      </c>
      <c r="H2250" s="8">
        <f>VLOOKUP(G2250,'Parâmetro - Portes e Uco'!$B$14:$E$41,4,0)</f>
        <v>683.93320000000006</v>
      </c>
      <c r="I2250" s="9"/>
      <c r="J2250" s="16">
        <v>0</v>
      </c>
      <c r="K2250" s="16"/>
      <c r="L2250" s="17"/>
      <c r="M2250" s="2"/>
      <c r="N2250" s="8"/>
      <c r="O2250" s="15">
        <v>1</v>
      </c>
      <c r="P2250" s="8">
        <f>F2250*30%</f>
        <v>260.63299080000002</v>
      </c>
      <c r="Q2250" s="41">
        <f t="shared" si="156"/>
        <v>1813.3428268</v>
      </c>
    </row>
    <row r="2251" spans="1:17">
      <c r="A2251" s="1" t="s">
        <v>4760</v>
      </c>
      <c r="B2251" s="1">
        <v>31102204</v>
      </c>
      <c r="C2251" s="3" t="s">
        <v>1839</v>
      </c>
      <c r="D2251" s="4" t="s">
        <v>3688</v>
      </c>
      <c r="E2251" s="7"/>
      <c r="F2251" s="8">
        <f>VLOOKUP(D2251,'Parâmetro - Portes e Uco'!$A$8:$C$49,3,0)</f>
        <v>868.77663600000005</v>
      </c>
      <c r="G2251" s="36">
        <v>5</v>
      </c>
      <c r="H2251" s="8">
        <f>VLOOKUP(G2251,'Parâmetro - Portes e Uco'!$B$14:$E$41,4,0)</f>
        <v>683.93320000000006</v>
      </c>
      <c r="I2251" s="9"/>
      <c r="J2251" s="16">
        <v>0</v>
      </c>
      <c r="K2251" s="16"/>
      <c r="L2251" s="17"/>
      <c r="M2251" s="2"/>
      <c r="N2251" s="8"/>
      <c r="O2251" s="15">
        <v>2</v>
      </c>
      <c r="P2251" s="8">
        <f>(F2251*30%)+(F2251*20%)</f>
        <v>434.38831800000003</v>
      </c>
      <c r="Q2251" s="41">
        <f t="shared" si="156"/>
        <v>1987.098154</v>
      </c>
    </row>
    <row r="2252" spans="1:17">
      <c r="A2252" s="1" t="s">
        <v>4760</v>
      </c>
      <c r="B2252" s="1">
        <v>31102220</v>
      </c>
      <c r="C2252" s="3" t="s">
        <v>1840</v>
      </c>
      <c r="D2252" s="4" t="s">
        <v>3699</v>
      </c>
      <c r="E2252" s="7"/>
      <c r="F2252" s="8">
        <f>VLOOKUP(D2252,'Parâmetro - Portes e Uco'!$A$8:$C$49,3,0)</f>
        <v>365.25598200000002</v>
      </c>
      <c r="G2252" s="36">
        <v>3</v>
      </c>
      <c r="H2252" s="8">
        <f>VLOOKUP(G2252,'Parâmetro - Portes e Uco'!$B$14:$E$41,4,0)</f>
        <v>299.05779999999999</v>
      </c>
      <c r="I2252" s="9"/>
      <c r="J2252" s="16">
        <v>0</v>
      </c>
      <c r="K2252" s="16"/>
      <c r="L2252" s="17"/>
      <c r="M2252" s="2"/>
      <c r="N2252" s="8"/>
      <c r="O2252" s="15">
        <v>1</v>
      </c>
      <c r="P2252" s="8">
        <f>F2252*30%</f>
        <v>109.5767946</v>
      </c>
      <c r="Q2252" s="41">
        <f t="shared" si="156"/>
        <v>773.89057659999992</v>
      </c>
    </row>
    <row r="2253" spans="1:17">
      <c r="A2253" s="1" t="s">
        <v>4760</v>
      </c>
      <c r="B2253" s="1">
        <v>31102239</v>
      </c>
      <c r="C2253" s="3" t="s">
        <v>1841</v>
      </c>
      <c r="D2253" s="4" t="s">
        <v>3697</v>
      </c>
      <c r="E2253" s="7"/>
      <c r="F2253" s="8">
        <f>VLOOKUP(D2253,'Parâmetro - Portes e Uco'!$A$8:$C$49,3,0)</f>
        <v>932.61823200000003</v>
      </c>
      <c r="G2253" s="36">
        <v>3</v>
      </c>
      <c r="H2253" s="8">
        <f>VLOOKUP(G2253,'Parâmetro - Portes e Uco'!$B$14:$E$41,4,0)</f>
        <v>299.05779999999999</v>
      </c>
      <c r="I2253" s="9"/>
      <c r="J2253" s="16">
        <v>0</v>
      </c>
      <c r="K2253" s="16"/>
      <c r="L2253" s="17"/>
      <c r="M2253" s="2"/>
      <c r="N2253" s="8"/>
      <c r="O2253" s="15">
        <v>2</v>
      </c>
      <c r="P2253" s="8">
        <f>(F2253*30%)+(F2253*20%)</f>
        <v>466.30911600000002</v>
      </c>
      <c r="Q2253" s="41">
        <f t="shared" si="156"/>
        <v>1697.9851480000002</v>
      </c>
    </row>
    <row r="2254" spans="1:17">
      <c r="A2254" s="1" t="s">
        <v>4760</v>
      </c>
      <c r="B2254" s="1">
        <v>31102247</v>
      </c>
      <c r="C2254" s="3" t="s">
        <v>1842</v>
      </c>
      <c r="D2254" s="4" t="s">
        <v>3695</v>
      </c>
      <c r="E2254" s="7"/>
      <c r="F2254" s="8">
        <f>VLOOKUP(D2254,'Parâmetro - Portes e Uco'!$A$8:$C$49,3,0)</f>
        <v>609.92950200000007</v>
      </c>
      <c r="G2254" s="36">
        <v>3</v>
      </c>
      <c r="H2254" s="8">
        <f>VLOOKUP(G2254,'Parâmetro - Portes e Uco'!$B$14:$E$41,4,0)</f>
        <v>299.05779999999999</v>
      </c>
      <c r="I2254" s="9"/>
      <c r="J2254" s="16">
        <v>0</v>
      </c>
      <c r="K2254" s="16"/>
      <c r="L2254" s="17"/>
      <c r="M2254" s="2"/>
      <c r="N2254" s="8"/>
      <c r="O2254" s="15">
        <v>1</v>
      </c>
      <c r="P2254" s="8">
        <f>F2254*30%</f>
        <v>182.97885060000002</v>
      </c>
      <c r="Q2254" s="41">
        <f t="shared" si="156"/>
        <v>1091.9661526</v>
      </c>
    </row>
    <row r="2255" spans="1:17">
      <c r="A2255" s="1" t="s">
        <v>4760</v>
      </c>
      <c r="B2255" s="1">
        <v>31102255</v>
      </c>
      <c r="C2255" s="3" t="s">
        <v>1843</v>
      </c>
      <c r="D2255" s="4" t="s">
        <v>3695</v>
      </c>
      <c r="E2255" s="7"/>
      <c r="F2255" s="8">
        <f>VLOOKUP(D2255,'Parâmetro - Portes e Uco'!$A$8:$C$49,3,0)</f>
        <v>609.92950200000007</v>
      </c>
      <c r="G2255" s="36">
        <v>3</v>
      </c>
      <c r="H2255" s="8">
        <f>VLOOKUP(G2255,'Parâmetro - Portes e Uco'!$B$14:$E$41,4,0)</f>
        <v>299.05779999999999</v>
      </c>
      <c r="I2255" s="9"/>
      <c r="J2255" s="16">
        <v>0</v>
      </c>
      <c r="K2255" s="16"/>
      <c r="L2255" s="17"/>
      <c r="M2255" s="2"/>
      <c r="N2255" s="8"/>
      <c r="O2255" s="15">
        <v>1</v>
      </c>
      <c r="P2255" s="8">
        <f>F2255*30%</f>
        <v>182.97885060000002</v>
      </c>
      <c r="Q2255" s="41">
        <f t="shared" si="156"/>
        <v>1091.9661526</v>
      </c>
    </row>
    <row r="2256" spans="1:17">
      <c r="A2256" s="1" t="s">
        <v>4760</v>
      </c>
      <c r="B2256" s="1">
        <v>31102263</v>
      </c>
      <c r="C2256" s="3" t="s">
        <v>1844</v>
      </c>
      <c r="D2256" s="4" t="s">
        <v>3685</v>
      </c>
      <c r="E2256" s="7"/>
      <c r="F2256" s="8">
        <f>VLOOKUP(D2256,'Parâmetro - Portes e Uco'!$A$8:$C$49,3,0)</f>
        <v>564.99534000000006</v>
      </c>
      <c r="G2256" s="36">
        <v>3</v>
      </c>
      <c r="H2256" s="8">
        <f>VLOOKUP(G2256,'Parâmetro - Portes e Uco'!$B$14:$E$41,4,0)</f>
        <v>299.05779999999999</v>
      </c>
      <c r="I2256" s="9"/>
      <c r="J2256" s="16">
        <v>0</v>
      </c>
      <c r="K2256" s="16"/>
      <c r="L2256" s="17"/>
      <c r="M2256" s="2"/>
      <c r="N2256" s="8"/>
      <c r="O2256" s="15">
        <v>1</v>
      </c>
      <c r="P2256" s="8">
        <f>F2256*30%</f>
        <v>169.49860200000001</v>
      </c>
      <c r="Q2256" s="41">
        <f t="shared" si="156"/>
        <v>1033.5517420000001</v>
      </c>
    </row>
    <row r="2257" spans="1:17">
      <c r="A2257" s="1" t="s">
        <v>4760</v>
      </c>
      <c r="B2257" s="1">
        <v>31102271</v>
      </c>
      <c r="C2257" s="3" t="s">
        <v>1845</v>
      </c>
      <c r="D2257" s="4" t="s">
        <v>3697</v>
      </c>
      <c r="E2257" s="7"/>
      <c r="F2257" s="8">
        <f>VLOOKUP(D2257,'Parâmetro - Portes e Uco'!$A$8:$C$49,3,0)</f>
        <v>932.61823200000003</v>
      </c>
      <c r="G2257" s="36">
        <v>7</v>
      </c>
      <c r="H2257" s="8">
        <f>VLOOKUP(G2257,'Parâmetro - Portes e Uco'!$B$14:$E$41,4,0)</f>
        <v>1357.8812</v>
      </c>
      <c r="I2257" s="9"/>
      <c r="J2257" s="16">
        <v>0</v>
      </c>
      <c r="K2257" s="16"/>
      <c r="L2257" s="17"/>
      <c r="M2257" s="2"/>
      <c r="N2257" s="8"/>
      <c r="O2257" s="15">
        <v>2</v>
      </c>
      <c r="P2257" s="8">
        <f>(F2257*30%)+(F2257*20%)</f>
        <v>466.30911600000002</v>
      </c>
      <c r="Q2257" s="41">
        <f t="shared" si="156"/>
        <v>2756.808548</v>
      </c>
    </row>
    <row r="2258" spans="1:17">
      <c r="A2258" s="1" t="s">
        <v>4760</v>
      </c>
      <c r="B2258" s="1">
        <v>31102280</v>
      </c>
      <c r="C2258" s="3" t="s">
        <v>1846</v>
      </c>
      <c r="D2258" s="4" t="s">
        <v>3696</v>
      </c>
      <c r="E2258" s="7"/>
      <c r="F2258" s="8">
        <f>VLOOKUP(D2258,'Parâmetro - Portes e Uco'!$A$8:$C$49,3,0)</f>
        <v>1010.6334419999999</v>
      </c>
      <c r="G2258" s="36">
        <v>5</v>
      </c>
      <c r="H2258" s="8">
        <f>VLOOKUP(G2258,'Parâmetro - Portes e Uco'!$B$14:$E$41,4,0)</f>
        <v>683.93320000000006</v>
      </c>
      <c r="I2258" s="9"/>
      <c r="J2258" s="16">
        <v>0</v>
      </c>
      <c r="K2258" s="16"/>
      <c r="L2258" s="17"/>
      <c r="M2258" s="2"/>
      <c r="N2258" s="8"/>
      <c r="O2258" s="15">
        <v>2</v>
      </c>
      <c r="P2258" s="8">
        <f>(F2258*30%)+(F2258*20%)</f>
        <v>505.31672100000003</v>
      </c>
      <c r="Q2258" s="41">
        <f t="shared" si="156"/>
        <v>2199.8833629999999</v>
      </c>
    </row>
    <row r="2259" spans="1:17">
      <c r="A2259" s="1" t="s">
        <v>4760</v>
      </c>
      <c r="B2259" s="1">
        <v>31102298</v>
      </c>
      <c r="C2259" s="3" t="s">
        <v>1847</v>
      </c>
      <c r="D2259" s="4" t="s">
        <v>3699</v>
      </c>
      <c r="E2259" s="7"/>
      <c r="F2259" s="8">
        <f>VLOOKUP(D2259,'Parâmetro - Portes e Uco'!$A$8:$C$49,3,0)</f>
        <v>365.25598200000002</v>
      </c>
      <c r="G2259" s="36">
        <v>4</v>
      </c>
      <c r="H2259" s="8">
        <f>VLOOKUP(G2259,'Parâmetro - Portes e Uco'!$B$14:$E$41,4,0)</f>
        <v>442.14720000000005</v>
      </c>
      <c r="I2259" s="9"/>
      <c r="J2259" s="16">
        <v>0</v>
      </c>
      <c r="K2259" s="16"/>
      <c r="L2259" s="17"/>
      <c r="M2259" s="2"/>
      <c r="N2259" s="8"/>
      <c r="O2259" s="15">
        <v>1</v>
      </c>
      <c r="P2259" s="8">
        <f>F2259*30%</f>
        <v>109.5767946</v>
      </c>
      <c r="Q2259" s="41">
        <f t="shared" si="156"/>
        <v>916.97997659999999</v>
      </c>
    </row>
    <row r="2260" spans="1:17">
      <c r="A2260" s="1" t="s">
        <v>4760</v>
      </c>
      <c r="B2260" s="1">
        <v>31102301</v>
      </c>
      <c r="C2260" s="3" t="s">
        <v>1848</v>
      </c>
      <c r="D2260" s="4" t="s">
        <v>3682</v>
      </c>
      <c r="E2260" s="7"/>
      <c r="F2260" s="8">
        <f>VLOOKUP(D2260,'Parâmetro - Portes e Uco'!$A$8:$C$49,3,0)</f>
        <v>431.44592399999999</v>
      </c>
      <c r="G2260" s="36">
        <v>3</v>
      </c>
      <c r="H2260" s="8">
        <f>VLOOKUP(G2260,'Parâmetro - Portes e Uco'!$B$14:$E$41,4,0)</f>
        <v>299.05779999999999</v>
      </c>
      <c r="I2260" s="9"/>
      <c r="J2260" s="16">
        <v>0</v>
      </c>
      <c r="K2260" s="16"/>
      <c r="L2260" s="17"/>
      <c r="M2260" s="2"/>
      <c r="N2260" s="8"/>
      <c r="O2260" s="15">
        <v>1</v>
      </c>
      <c r="P2260" s="8">
        <f>F2260*30%</f>
        <v>129.43377719999998</v>
      </c>
      <c r="Q2260" s="41">
        <f t="shared" si="156"/>
        <v>859.93750119999993</v>
      </c>
    </row>
    <row r="2261" spans="1:17">
      <c r="A2261" s="1" t="s">
        <v>4760</v>
      </c>
      <c r="B2261" s="1">
        <v>31102310</v>
      </c>
      <c r="C2261" s="3" t="s">
        <v>1849</v>
      </c>
      <c r="D2261" s="4" t="s">
        <v>3695</v>
      </c>
      <c r="E2261" s="7"/>
      <c r="F2261" s="8">
        <f>VLOOKUP(D2261,'Parâmetro - Portes e Uco'!$A$8:$C$49,3,0)</f>
        <v>609.92950200000007</v>
      </c>
      <c r="G2261" s="36">
        <v>4</v>
      </c>
      <c r="H2261" s="8">
        <f>VLOOKUP(G2261,'Parâmetro - Portes e Uco'!$B$14:$E$41,4,0)</f>
        <v>442.14720000000005</v>
      </c>
      <c r="I2261" s="9"/>
      <c r="J2261" s="16">
        <v>0</v>
      </c>
      <c r="K2261" s="16"/>
      <c r="L2261" s="17"/>
      <c r="M2261" s="2"/>
      <c r="N2261" s="8"/>
      <c r="O2261" s="15">
        <v>0</v>
      </c>
      <c r="P2261" s="15"/>
      <c r="Q2261" s="41">
        <f t="shared" si="156"/>
        <v>1052.0767020000001</v>
      </c>
    </row>
    <row r="2262" spans="1:17" ht="22.5">
      <c r="A2262" s="1" t="s">
        <v>4760</v>
      </c>
      <c r="B2262" s="1">
        <v>31102328</v>
      </c>
      <c r="C2262" s="3" t="s">
        <v>1850</v>
      </c>
      <c r="D2262" s="4" t="s">
        <v>3675</v>
      </c>
      <c r="E2262" s="7"/>
      <c r="F2262" s="8">
        <f>VLOOKUP(D2262,'Parâmetro - Portes e Uco'!$A$8:$C$49,3,0)</f>
        <v>247.04971200000003</v>
      </c>
      <c r="G2262" s="36">
        <v>4</v>
      </c>
      <c r="H2262" s="8">
        <f>VLOOKUP(G2262,'Parâmetro - Portes e Uco'!$B$14:$E$41,4,0)</f>
        <v>442.14720000000005</v>
      </c>
      <c r="I2262" s="9"/>
      <c r="J2262" s="16">
        <v>0</v>
      </c>
      <c r="K2262" s="16"/>
      <c r="L2262" s="17"/>
      <c r="M2262" s="2"/>
      <c r="N2262" s="8"/>
      <c r="O2262" s="15">
        <v>0</v>
      </c>
      <c r="P2262" s="15"/>
      <c r="Q2262" s="41">
        <f t="shared" si="156"/>
        <v>689.19691200000011</v>
      </c>
    </row>
    <row r="2263" spans="1:17">
      <c r="A2263" s="1" t="s">
        <v>4760</v>
      </c>
      <c r="B2263" s="1">
        <v>31102344</v>
      </c>
      <c r="C2263" s="3" t="s">
        <v>1851</v>
      </c>
      <c r="D2263" s="4" t="s">
        <v>3688</v>
      </c>
      <c r="E2263" s="7"/>
      <c r="F2263" s="8">
        <f>VLOOKUP(D2263,'Parâmetro - Portes e Uco'!$A$8:$C$49,3,0)</f>
        <v>868.77663600000005</v>
      </c>
      <c r="G2263" s="36">
        <v>4</v>
      </c>
      <c r="H2263" s="8">
        <f>VLOOKUP(G2263,'Parâmetro - Portes e Uco'!$B$14:$E$41,4,0)</f>
        <v>442.14720000000005</v>
      </c>
      <c r="I2263" s="9"/>
      <c r="J2263" s="16">
        <v>0</v>
      </c>
      <c r="K2263" s="16"/>
      <c r="L2263" s="17"/>
      <c r="M2263" s="2"/>
      <c r="N2263" s="8"/>
      <c r="O2263" s="15">
        <v>2</v>
      </c>
      <c r="P2263" s="8">
        <f>(F2263*30%)+(F2263*20%)</f>
        <v>434.38831800000003</v>
      </c>
      <c r="Q2263" s="41">
        <f t="shared" si="156"/>
        <v>1745.3121540000002</v>
      </c>
    </row>
    <row r="2264" spans="1:17">
      <c r="A2264" s="1" t="s">
        <v>4760</v>
      </c>
      <c r="B2264" s="1">
        <v>31102352</v>
      </c>
      <c r="C2264" s="3" t="s">
        <v>1852</v>
      </c>
      <c r="D2264" s="4" t="s">
        <v>3691</v>
      </c>
      <c r="E2264" s="7"/>
      <c r="F2264" s="8">
        <f>VLOOKUP(D2264,'Parâmetro - Portes e Uco'!$A$8:$C$49,3,0)</f>
        <v>721.04432400000007</v>
      </c>
      <c r="G2264" s="36">
        <v>5</v>
      </c>
      <c r="H2264" s="8">
        <f>VLOOKUP(G2264,'Parâmetro - Portes e Uco'!$B$14:$E$41,4,0)</f>
        <v>683.93320000000006</v>
      </c>
      <c r="I2264" s="9"/>
      <c r="J2264" s="16">
        <v>0</v>
      </c>
      <c r="K2264" s="16"/>
      <c r="L2264" s="17"/>
      <c r="M2264" s="2"/>
      <c r="N2264" s="8"/>
      <c r="O2264" s="15">
        <v>1</v>
      </c>
      <c r="P2264" s="8">
        <f>F2264*30%</f>
        <v>216.31329720000002</v>
      </c>
      <c r="Q2264" s="41">
        <f t="shared" si="156"/>
        <v>1621.2908212000002</v>
      </c>
    </row>
    <row r="2265" spans="1:17">
      <c r="A2265" s="1" t="s">
        <v>4760</v>
      </c>
      <c r="B2265" s="1">
        <v>31102360</v>
      </c>
      <c r="C2265" s="3" t="s">
        <v>1853</v>
      </c>
      <c r="D2265" s="4" t="s">
        <v>3698</v>
      </c>
      <c r="E2265" s="7"/>
      <c r="F2265" s="8">
        <f>VLOOKUP(D2265,'Parâmetro - Portes e Uco'!$A$8:$C$49,3,0)</f>
        <v>1186.7593919999999</v>
      </c>
      <c r="G2265" s="36">
        <v>5</v>
      </c>
      <c r="H2265" s="8">
        <f>VLOOKUP(G2265,'Parâmetro - Portes e Uco'!$B$14:$E$41,4,0)</f>
        <v>683.93320000000006</v>
      </c>
      <c r="I2265" s="9"/>
      <c r="J2265" s="16">
        <v>0</v>
      </c>
      <c r="K2265" s="16"/>
      <c r="L2265" s="17"/>
      <c r="M2265" s="2"/>
      <c r="N2265" s="8"/>
      <c r="O2265" s="15">
        <v>1</v>
      </c>
      <c r="P2265" s="8">
        <f>F2265*30%</f>
        <v>356.02781759999999</v>
      </c>
      <c r="Q2265" s="41">
        <f t="shared" si="156"/>
        <v>2226.7204096</v>
      </c>
    </row>
    <row r="2266" spans="1:17">
      <c r="A2266" s="1" t="s">
        <v>4760</v>
      </c>
      <c r="B2266" s="1">
        <v>31102379</v>
      </c>
      <c r="C2266" s="3" t="s">
        <v>1854</v>
      </c>
      <c r="D2266" s="4" t="s">
        <v>3696</v>
      </c>
      <c r="E2266" s="7"/>
      <c r="F2266" s="8">
        <f>VLOOKUP(D2266,'Parâmetro - Portes e Uco'!$A$8:$C$49,3,0)</f>
        <v>1010.6334419999999</v>
      </c>
      <c r="G2266" s="36">
        <v>6</v>
      </c>
      <c r="H2266" s="8">
        <f>VLOOKUP(G2266,'Parâmetro - Portes e Uco'!$B$14:$E$41,4,0)</f>
        <v>954.3922</v>
      </c>
      <c r="I2266" s="9"/>
      <c r="J2266" s="16">
        <v>0</v>
      </c>
      <c r="K2266" s="16"/>
      <c r="L2266" s="17"/>
      <c r="M2266" s="2"/>
      <c r="N2266" s="8"/>
      <c r="O2266" s="15">
        <v>1</v>
      </c>
      <c r="P2266" s="8">
        <f>F2266*30%</f>
        <v>303.19003259999999</v>
      </c>
      <c r="Q2266" s="41">
        <f t="shared" si="156"/>
        <v>2268.2156746000001</v>
      </c>
    </row>
    <row r="2267" spans="1:17">
      <c r="A2267" s="1" t="s">
        <v>4760</v>
      </c>
      <c r="B2267" s="1">
        <v>31102409</v>
      </c>
      <c r="C2267" s="3" t="s">
        <v>1856</v>
      </c>
      <c r="D2267" s="4" t="s">
        <v>3697</v>
      </c>
      <c r="E2267" s="7"/>
      <c r="F2267" s="8">
        <f>VLOOKUP(D2267,'Parâmetro - Portes e Uco'!$A$8:$C$49,3,0)</f>
        <v>932.61823200000003</v>
      </c>
      <c r="G2267" s="36">
        <v>5</v>
      </c>
      <c r="H2267" s="8">
        <f>VLOOKUP(G2267,'Parâmetro - Portes e Uco'!$B$14:$E$41,4,0)</f>
        <v>683.93320000000006</v>
      </c>
      <c r="I2267" s="9"/>
      <c r="J2267" s="16">
        <v>0</v>
      </c>
      <c r="K2267" s="16"/>
      <c r="L2267" s="17"/>
      <c r="M2267" s="2"/>
      <c r="N2267" s="8"/>
      <c r="O2267" s="15">
        <v>2</v>
      </c>
      <c r="P2267" s="8">
        <f>(F2267*30%)+(F2267*20%)</f>
        <v>466.30911600000002</v>
      </c>
      <c r="Q2267" s="41">
        <f t="shared" si="156"/>
        <v>2082.8605480000001</v>
      </c>
    </row>
    <row r="2268" spans="1:17">
      <c r="A2268" s="1" t="s">
        <v>4760</v>
      </c>
      <c r="B2268" s="1">
        <v>31102417</v>
      </c>
      <c r="C2268" s="3" t="s">
        <v>1857</v>
      </c>
      <c r="D2268" s="4" t="s">
        <v>3697</v>
      </c>
      <c r="E2268" s="7"/>
      <c r="F2268" s="8">
        <f>VLOOKUP(D2268,'Parâmetro - Portes e Uco'!$A$8:$C$49,3,0)</f>
        <v>932.61823200000003</v>
      </c>
      <c r="G2268" s="36">
        <v>5</v>
      </c>
      <c r="H2268" s="8">
        <f>VLOOKUP(G2268,'Parâmetro - Portes e Uco'!$B$14:$E$41,4,0)</f>
        <v>683.93320000000006</v>
      </c>
      <c r="I2268" s="9"/>
      <c r="J2268" s="16">
        <v>0</v>
      </c>
      <c r="K2268" s="16"/>
      <c r="L2268" s="17"/>
      <c r="M2268" s="2"/>
      <c r="N2268" s="8"/>
      <c r="O2268" s="15">
        <v>2</v>
      </c>
      <c r="P2268" s="8">
        <f>(F2268*30%)+(F2268*20%)</f>
        <v>466.30911600000002</v>
      </c>
      <c r="Q2268" s="41">
        <f t="shared" si="156"/>
        <v>2082.8605480000001</v>
      </c>
    </row>
    <row r="2269" spans="1:17">
      <c r="A2269" s="1" t="s">
        <v>4760</v>
      </c>
      <c r="B2269" s="1">
        <v>31102425</v>
      </c>
      <c r="C2269" s="3" t="s">
        <v>1858</v>
      </c>
      <c r="D2269" s="4" t="s">
        <v>3695</v>
      </c>
      <c r="E2269" s="7"/>
      <c r="F2269" s="8">
        <f>VLOOKUP(D2269,'Parâmetro - Portes e Uco'!$A$8:$C$49,3,0)</f>
        <v>609.92950200000007</v>
      </c>
      <c r="G2269" s="36">
        <v>3</v>
      </c>
      <c r="H2269" s="8">
        <f>VLOOKUP(G2269,'Parâmetro - Portes e Uco'!$B$14:$E$41,4,0)</f>
        <v>299.05779999999999</v>
      </c>
      <c r="I2269" s="9"/>
      <c r="J2269" s="16">
        <v>0</v>
      </c>
      <c r="K2269" s="16"/>
      <c r="L2269" s="17"/>
      <c r="M2269" s="2"/>
      <c r="N2269" s="8"/>
      <c r="O2269" s="15">
        <v>2</v>
      </c>
      <c r="P2269" s="8">
        <f>(F2269*30%)+(F2269*20%)</f>
        <v>304.96475100000004</v>
      </c>
      <c r="Q2269" s="41">
        <f t="shared" si="156"/>
        <v>1213.952053</v>
      </c>
    </row>
    <row r="2270" spans="1:17">
      <c r="A2270" s="1" t="s">
        <v>4760</v>
      </c>
      <c r="B2270" s="1">
        <v>31102433</v>
      </c>
      <c r="C2270" s="3" t="s">
        <v>1859</v>
      </c>
      <c r="D2270" s="4" t="s">
        <v>3691</v>
      </c>
      <c r="E2270" s="7"/>
      <c r="F2270" s="8">
        <f>VLOOKUP(D2270,'Parâmetro - Portes e Uco'!$A$8:$C$49,3,0)</f>
        <v>721.04432400000007</v>
      </c>
      <c r="G2270" s="36">
        <v>4</v>
      </c>
      <c r="H2270" s="8">
        <f>VLOOKUP(G2270,'Parâmetro - Portes e Uco'!$B$14:$E$41,4,0)</f>
        <v>442.14720000000005</v>
      </c>
      <c r="I2270" s="9"/>
      <c r="J2270" s="16">
        <v>0</v>
      </c>
      <c r="K2270" s="16"/>
      <c r="L2270" s="17"/>
      <c r="M2270" s="2"/>
      <c r="N2270" s="8"/>
      <c r="O2270" s="15">
        <v>1</v>
      </c>
      <c r="P2270" s="8">
        <f>F2270*30%</f>
        <v>216.31329720000002</v>
      </c>
      <c r="Q2270" s="41">
        <f t="shared" si="156"/>
        <v>1379.5048212000002</v>
      </c>
    </row>
    <row r="2271" spans="1:17">
      <c r="A2271" s="1" t="s">
        <v>4760</v>
      </c>
      <c r="B2271" s="1">
        <v>31102441</v>
      </c>
      <c r="C2271" s="3" t="s">
        <v>1860</v>
      </c>
      <c r="D2271" s="4" t="s">
        <v>3703</v>
      </c>
      <c r="E2271" s="7"/>
      <c r="F2271" s="8">
        <f>VLOOKUP(D2271,'Parâmetro - Portes e Uco'!$A$8:$C$49,3,0)</f>
        <v>399.525126</v>
      </c>
      <c r="G2271" s="36">
        <v>4</v>
      </c>
      <c r="H2271" s="8">
        <f>VLOOKUP(G2271,'Parâmetro - Portes e Uco'!$B$14:$E$41,4,0)</f>
        <v>442.14720000000005</v>
      </c>
      <c r="I2271" s="9"/>
      <c r="J2271" s="16">
        <v>0</v>
      </c>
      <c r="K2271" s="16"/>
      <c r="L2271" s="17"/>
      <c r="M2271" s="2"/>
      <c r="N2271" s="8"/>
      <c r="O2271" s="15">
        <v>1</v>
      </c>
      <c r="P2271" s="8">
        <f>F2271*30%</f>
        <v>119.85753779999999</v>
      </c>
      <c r="Q2271" s="41">
        <f t="shared" si="156"/>
        <v>961.52986380000016</v>
      </c>
    </row>
    <row r="2272" spans="1:17">
      <c r="A2272" s="1" t="s">
        <v>4760</v>
      </c>
      <c r="B2272" s="1">
        <v>31102450</v>
      </c>
      <c r="C2272" s="3" t="s">
        <v>1861</v>
      </c>
      <c r="D2272" s="4" t="s">
        <v>3689</v>
      </c>
      <c r="E2272" s="7"/>
      <c r="F2272" s="8">
        <f>VLOOKUP(D2272,'Parâmetro - Portes e Uco'!$A$8:$C$49,3,0)</f>
        <v>332.147088</v>
      </c>
      <c r="G2272" s="36">
        <v>4</v>
      </c>
      <c r="H2272" s="8">
        <f>VLOOKUP(G2272,'Parâmetro - Portes e Uco'!$B$14:$E$41,4,0)</f>
        <v>442.14720000000005</v>
      </c>
      <c r="I2272" s="9"/>
      <c r="J2272" s="16">
        <v>0</v>
      </c>
      <c r="K2272" s="16"/>
      <c r="L2272" s="17"/>
      <c r="M2272" s="2"/>
      <c r="N2272" s="8"/>
      <c r="O2272" s="15">
        <v>1</v>
      </c>
      <c r="P2272" s="8">
        <f>F2272*30%</f>
        <v>99.64412639999999</v>
      </c>
      <c r="Q2272" s="41">
        <f t="shared" si="156"/>
        <v>873.93841440000006</v>
      </c>
    </row>
    <row r="2273" spans="1:17">
      <c r="A2273" s="1" t="s">
        <v>4760</v>
      </c>
      <c r="B2273" s="1">
        <v>31102468</v>
      </c>
      <c r="C2273" s="3" t="s">
        <v>1862</v>
      </c>
      <c r="D2273" s="4" t="s">
        <v>3697</v>
      </c>
      <c r="E2273" s="7"/>
      <c r="F2273" s="8">
        <f>VLOOKUP(D2273,'Parâmetro - Portes e Uco'!$A$8:$C$49,3,0)</f>
        <v>932.61823200000003</v>
      </c>
      <c r="G2273" s="36">
        <v>5</v>
      </c>
      <c r="H2273" s="8">
        <f>VLOOKUP(G2273,'Parâmetro - Portes e Uco'!$B$14:$E$41,4,0)</f>
        <v>683.93320000000006</v>
      </c>
      <c r="I2273" s="9"/>
      <c r="J2273" s="16">
        <v>0</v>
      </c>
      <c r="K2273" s="16"/>
      <c r="L2273" s="17"/>
      <c r="M2273" s="2"/>
      <c r="N2273" s="8"/>
      <c r="O2273" s="15">
        <v>2</v>
      </c>
      <c r="P2273" s="8">
        <f t="shared" ref="P2273:P2278" si="157">(F2273*30%)+(F2273*20%)</f>
        <v>466.30911600000002</v>
      </c>
      <c r="Q2273" s="41">
        <f t="shared" si="156"/>
        <v>2082.8605480000001</v>
      </c>
    </row>
    <row r="2274" spans="1:17">
      <c r="A2274" s="1" t="s">
        <v>4760</v>
      </c>
      <c r="B2274" s="1">
        <v>31102476</v>
      </c>
      <c r="C2274" s="3" t="s">
        <v>1863</v>
      </c>
      <c r="D2274" s="4" t="s">
        <v>3690</v>
      </c>
      <c r="E2274" s="7"/>
      <c r="F2274" s="8">
        <f>VLOOKUP(D2274,'Parâmetro - Portes e Uco'!$A$8:$C$49,3,0)</f>
        <v>788.42236200000002</v>
      </c>
      <c r="G2274" s="36">
        <v>4</v>
      </c>
      <c r="H2274" s="8">
        <f>VLOOKUP(G2274,'Parâmetro - Portes e Uco'!$B$14:$E$41,4,0)</f>
        <v>442.14720000000005</v>
      </c>
      <c r="I2274" s="9"/>
      <c r="J2274" s="16">
        <v>0</v>
      </c>
      <c r="K2274" s="16"/>
      <c r="L2274" s="17"/>
      <c r="M2274" s="2"/>
      <c r="N2274" s="8"/>
      <c r="O2274" s="15">
        <v>2</v>
      </c>
      <c r="P2274" s="8">
        <f t="shared" si="157"/>
        <v>394.21118100000001</v>
      </c>
      <c r="Q2274" s="41">
        <f t="shared" si="156"/>
        <v>1624.7807430000003</v>
      </c>
    </row>
    <row r="2275" spans="1:17">
      <c r="A2275" s="1" t="s">
        <v>4760</v>
      </c>
      <c r="B2275" s="1">
        <v>31102514</v>
      </c>
      <c r="C2275" s="3" t="s">
        <v>4026</v>
      </c>
      <c r="D2275" s="4" t="s">
        <v>3698</v>
      </c>
      <c r="E2275" s="7"/>
      <c r="F2275" s="8">
        <f>VLOOKUP(D2275,'Parâmetro - Portes e Uco'!$A$8:$C$49,3,0)</f>
        <v>1186.7593919999999</v>
      </c>
      <c r="G2275" s="36">
        <v>5</v>
      </c>
      <c r="H2275" s="8">
        <f>VLOOKUP(G2275,'Parâmetro - Portes e Uco'!$B$14:$E$41,4,0)</f>
        <v>683.93320000000006</v>
      </c>
      <c r="I2275" s="9"/>
      <c r="J2275" s="16">
        <v>0</v>
      </c>
      <c r="K2275" s="16"/>
      <c r="L2275" s="17"/>
      <c r="M2275" s="2"/>
      <c r="N2275" s="8"/>
      <c r="O2275" s="15">
        <v>2</v>
      </c>
      <c r="P2275" s="8">
        <f t="shared" si="157"/>
        <v>593.37969599999997</v>
      </c>
      <c r="Q2275" s="41">
        <f t="shared" si="156"/>
        <v>2464.0722879999998</v>
      </c>
    </row>
    <row r="2276" spans="1:17" ht="22.5">
      <c r="A2276" s="1" t="s">
        <v>4760</v>
      </c>
      <c r="B2276" s="1">
        <v>31102530</v>
      </c>
      <c r="C2276" s="3" t="s">
        <v>1828</v>
      </c>
      <c r="D2276" s="4" t="s">
        <v>3692</v>
      </c>
      <c r="E2276" s="7"/>
      <c r="F2276" s="8">
        <f>VLOOKUP(D2276,'Parâmetro - Portes e Uco'!$A$8:$C$49,3,0)</f>
        <v>1427.8964699999999</v>
      </c>
      <c r="G2276" s="36">
        <v>6</v>
      </c>
      <c r="H2276" s="8">
        <f>VLOOKUP(G2276,'Parâmetro - Portes e Uco'!$B$14:$E$41,4,0)</f>
        <v>954.3922</v>
      </c>
      <c r="I2276" s="9"/>
      <c r="J2276" s="16">
        <v>0</v>
      </c>
      <c r="K2276" s="16"/>
      <c r="L2276" s="17"/>
      <c r="M2276" s="2"/>
      <c r="N2276" s="8"/>
      <c r="O2276" s="15">
        <v>2</v>
      </c>
      <c r="P2276" s="8">
        <f t="shared" si="157"/>
        <v>713.94823499999995</v>
      </c>
      <c r="Q2276" s="41">
        <f t="shared" si="156"/>
        <v>3096.2369049999998</v>
      </c>
    </row>
    <row r="2277" spans="1:17">
      <c r="A2277" s="1" t="s">
        <v>4760</v>
      </c>
      <c r="B2277" s="1">
        <v>31102549</v>
      </c>
      <c r="C2277" s="3" t="s">
        <v>1838</v>
      </c>
      <c r="D2277" s="4" t="s">
        <v>3692</v>
      </c>
      <c r="E2277" s="7"/>
      <c r="F2277" s="8">
        <f>VLOOKUP(D2277,'Parâmetro - Portes e Uco'!$A$8:$C$49,3,0)</f>
        <v>1427.8964699999999</v>
      </c>
      <c r="G2277" s="36">
        <v>6</v>
      </c>
      <c r="H2277" s="8">
        <f>VLOOKUP(G2277,'Parâmetro - Portes e Uco'!$B$14:$E$41,4,0)</f>
        <v>954.3922</v>
      </c>
      <c r="I2277" s="9"/>
      <c r="J2277" s="16">
        <v>0</v>
      </c>
      <c r="K2277" s="16"/>
      <c r="L2277" s="17"/>
      <c r="M2277" s="2"/>
      <c r="N2277" s="8"/>
      <c r="O2277" s="15">
        <v>2</v>
      </c>
      <c r="P2277" s="8">
        <f t="shared" si="157"/>
        <v>713.94823499999995</v>
      </c>
      <c r="Q2277" s="41">
        <f t="shared" si="156"/>
        <v>3096.2369049999998</v>
      </c>
    </row>
    <row r="2278" spans="1:17">
      <c r="A2278" s="1" t="s">
        <v>4760</v>
      </c>
      <c r="B2278" s="1">
        <v>31102557</v>
      </c>
      <c r="C2278" s="3" t="s">
        <v>1836</v>
      </c>
      <c r="D2278" s="4" t="s">
        <v>3692</v>
      </c>
      <c r="E2278" s="7"/>
      <c r="F2278" s="8">
        <f>VLOOKUP(D2278,'Parâmetro - Portes e Uco'!$A$8:$C$49,3,0)</f>
        <v>1427.8964699999999</v>
      </c>
      <c r="G2278" s="36">
        <v>6</v>
      </c>
      <c r="H2278" s="8">
        <f>VLOOKUP(G2278,'Parâmetro - Portes e Uco'!$B$14:$E$41,4,0)</f>
        <v>954.3922</v>
      </c>
      <c r="I2278" s="9"/>
      <c r="J2278" s="16">
        <v>0</v>
      </c>
      <c r="K2278" s="16"/>
      <c r="L2278" s="17"/>
      <c r="M2278" s="2"/>
      <c r="N2278" s="8"/>
      <c r="O2278" s="15">
        <v>2</v>
      </c>
      <c r="P2278" s="8">
        <f t="shared" si="157"/>
        <v>713.94823499999995</v>
      </c>
      <c r="Q2278" s="41">
        <f t="shared" si="156"/>
        <v>3096.2369049999998</v>
      </c>
    </row>
    <row r="2279" spans="1:17">
      <c r="A2279" s="1" t="s">
        <v>4760</v>
      </c>
      <c r="B2279" s="1">
        <v>31102565</v>
      </c>
      <c r="C2279" s="3" t="s">
        <v>1855</v>
      </c>
      <c r="D2279" s="4" t="s">
        <v>3696</v>
      </c>
      <c r="E2279" s="7"/>
      <c r="F2279" s="8">
        <f>VLOOKUP(D2279,'Parâmetro - Portes e Uco'!$A$8:$C$49,3,0)</f>
        <v>1010.6334419999999</v>
      </c>
      <c r="G2279" s="36">
        <v>6</v>
      </c>
      <c r="H2279" s="8">
        <f>VLOOKUP(G2279,'Parâmetro - Portes e Uco'!$B$14:$E$41,4,0)</f>
        <v>954.3922</v>
      </c>
      <c r="I2279" s="9"/>
      <c r="J2279" s="16">
        <v>0</v>
      </c>
      <c r="K2279" s="16"/>
      <c r="L2279" s="17"/>
      <c r="M2279" s="2"/>
      <c r="N2279" s="8"/>
      <c r="O2279" s="15">
        <v>1</v>
      </c>
      <c r="P2279" s="8">
        <f>F2279*30%</f>
        <v>303.19003259999999</v>
      </c>
      <c r="Q2279" s="41">
        <f t="shared" si="156"/>
        <v>2268.2156746000001</v>
      </c>
    </row>
    <row r="2280" spans="1:17">
      <c r="A2280" s="1" t="s">
        <v>4760</v>
      </c>
      <c r="B2280" s="1">
        <v>31102590</v>
      </c>
      <c r="C2280" s="3" t="s">
        <v>4764</v>
      </c>
      <c r="D2280" s="4" t="s">
        <v>3691</v>
      </c>
      <c r="E2280" s="7"/>
      <c r="F2280" s="8">
        <f>VLOOKUP(D2280,'Parâmetro - Portes e Uco'!$A$8:$C$49,3,0)</f>
        <v>721.04432400000007</v>
      </c>
      <c r="G2280" s="36">
        <v>4</v>
      </c>
      <c r="H2280" s="8">
        <f>VLOOKUP(G2280,'Parâmetro - Portes e Uco'!$B$14:$E$41,4,0)</f>
        <v>442.14720000000005</v>
      </c>
      <c r="I2280" s="9"/>
      <c r="J2280" s="16">
        <v>0</v>
      </c>
      <c r="K2280" s="16"/>
      <c r="L2280" s="17">
        <v>2.78</v>
      </c>
      <c r="M2280" s="2">
        <v>50</v>
      </c>
      <c r="N2280" s="8">
        <f>(('Parâmetro - Portes e Uco'!$H$4*'TABELA HONORÁRIOS MÉDICOS201819'!M2280)/100)*'TABELA HONORÁRIOS MÉDICOS201819'!L2280</f>
        <v>20.321799999999996</v>
      </c>
      <c r="O2280" s="15">
        <v>1</v>
      </c>
      <c r="P2280" s="8">
        <f>F2280*30%</f>
        <v>216.31329720000002</v>
      </c>
      <c r="Q2280" s="41">
        <f t="shared" ref="Q2280" si="158">F2280+H2280+K2280+N2280+P2280</f>
        <v>1399.8266212000001</v>
      </c>
    </row>
    <row r="2281" spans="1:17">
      <c r="A2281" s="3"/>
      <c r="B2281" s="135">
        <v>31103006</v>
      </c>
      <c r="C2281" s="263" t="s">
        <v>3877</v>
      </c>
      <c r="D2281" s="264"/>
      <c r="E2281" s="264"/>
      <c r="F2281" s="264"/>
      <c r="G2281" s="264"/>
      <c r="H2281" s="264"/>
      <c r="I2281" s="264"/>
      <c r="J2281" s="264"/>
      <c r="K2281" s="264"/>
      <c r="L2281" s="264"/>
      <c r="M2281" s="266"/>
      <c r="N2281" s="264"/>
      <c r="O2281" s="264"/>
      <c r="P2281" s="264"/>
      <c r="Q2281" s="265"/>
    </row>
    <row r="2282" spans="1:17">
      <c r="A2282" s="1" t="s">
        <v>4760</v>
      </c>
      <c r="B2282" s="1">
        <v>31103014</v>
      </c>
      <c r="C2282" s="3" t="s">
        <v>1864</v>
      </c>
      <c r="D2282" s="4" t="s">
        <v>3698</v>
      </c>
      <c r="E2282" s="7"/>
      <c r="F2282" s="8">
        <f>VLOOKUP(D2282,'Parâmetro - Portes e Uco'!$A$8:$C$49,3,0)</f>
        <v>1186.7593919999999</v>
      </c>
      <c r="G2282" s="36">
        <v>5</v>
      </c>
      <c r="H2282" s="8">
        <f>VLOOKUP(G2282,'Parâmetro - Portes e Uco'!$B$14:$E$41,4,0)</f>
        <v>683.93320000000006</v>
      </c>
      <c r="I2282" s="9"/>
      <c r="J2282" s="16">
        <v>0</v>
      </c>
      <c r="K2282" s="16"/>
      <c r="L2282" s="17"/>
      <c r="M2282" s="2"/>
      <c r="N2282" s="8"/>
      <c r="O2282" s="15">
        <v>2</v>
      </c>
      <c r="P2282" s="8">
        <f>(F2282*30%)+(F2282*20%)</f>
        <v>593.37969599999997</v>
      </c>
      <c r="Q2282" s="41">
        <f t="shared" ref="Q2282:Q2332" si="159">F2282+H2282+K2282+N2282+P2282</f>
        <v>2464.0722879999998</v>
      </c>
    </row>
    <row r="2283" spans="1:17">
      <c r="A2283" s="1" t="s">
        <v>4760</v>
      </c>
      <c r="B2283" s="1">
        <v>31103022</v>
      </c>
      <c r="C2283" s="3" t="s">
        <v>1865</v>
      </c>
      <c r="D2283" s="4" t="s">
        <v>3687</v>
      </c>
      <c r="E2283" s="7"/>
      <c r="F2283" s="8">
        <f>VLOOKUP(D2283,'Parâmetro - Portes e Uco'!$A$8:$C$49,3,0)</f>
        <v>678.47707200000002</v>
      </c>
      <c r="G2283" s="36">
        <v>3</v>
      </c>
      <c r="H2283" s="8">
        <f>VLOOKUP(G2283,'Parâmetro - Portes e Uco'!$B$14:$E$41,4,0)</f>
        <v>299.05779999999999</v>
      </c>
      <c r="I2283" s="9"/>
      <c r="J2283" s="16">
        <v>0</v>
      </c>
      <c r="K2283" s="16"/>
      <c r="L2283" s="17"/>
      <c r="M2283" s="2"/>
      <c r="N2283" s="8"/>
      <c r="O2283" s="15">
        <v>2</v>
      </c>
      <c r="P2283" s="8">
        <f>(F2283*30%)+(F2283*20%)</f>
        <v>339.23853600000001</v>
      </c>
      <c r="Q2283" s="41">
        <f t="shared" si="159"/>
        <v>1316.773408</v>
      </c>
    </row>
    <row r="2284" spans="1:17">
      <c r="A2284" s="1" t="s">
        <v>4760</v>
      </c>
      <c r="B2284" s="1">
        <v>31103030</v>
      </c>
      <c r="C2284" s="3" t="s">
        <v>1866</v>
      </c>
      <c r="D2284" s="4" t="s">
        <v>3673</v>
      </c>
      <c r="E2284" s="7"/>
      <c r="F2284" s="8">
        <f>VLOOKUP(D2284,'Parâmetro - Portes e Uco'!$A$8:$C$49,3,0)</f>
        <v>167.84640600000003</v>
      </c>
      <c r="G2284" s="36">
        <v>2</v>
      </c>
      <c r="H2284" s="8">
        <f>VLOOKUP(G2284,'Parâmetro - Portes e Uco'!$B$14:$E$41,4,0)</f>
        <v>203.1808</v>
      </c>
      <c r="I2284" s="9"/>
      <c r="J2284" s="16">
        <v>0</v>
      </c>
      <c r="K2284" s="16"/>
      <c r="L2284" s="17"/>
      <c r="M2284" s="2"/>
      <c r="N2284" s="8"/>
      <c r="O2284" s="15">
        <v>1</v>
      </c>
      <c r="P2284" s="8">
        <f>F2284*30%</f>
        <v>50.353921800000009</v>
      </c>
      <c r="Q2284" s="41">
        <f t="shared" si="159"/>
        <v>421.38112780000006</v>
      </c>
    </row>
    <row r="2285" spans="1:17">
      <c r="A2285" s="1" t="s">
        <v>4760</v>
      </c>
      <c r="B2285" s="1">
        <v>31103049</v>
      </c>
      <c r="C2285" s="3" t="s">
        <v>1867</v>
      </c>
      <c r="D2285" s="4" t="s">
        <v>3674</v>
      </c>
      <c r="E2285" s="7"/>
      <c r="F2285" s="8">
        <f>VLOOKUP(D2285,'Parâmetro - Portes e Uco'!$A$8:$C$49,3,0)</f>
        <v>287.23149000000001</v>
      </c>
      <c r="G2285" s="36">
        <v>2</v>
      </c>
      <c r="H2285" s="8">
        <f>VLOOKUP(G2285,'Parâmetro - Portes e Uco'!$B$14:$E$41,4,0)</f>
        <v>203.1808</v>
      </c>
      <c r="I2285" s="9"/>
      <c r="J2285" s="16">
        <v>0</v>
      </c>
      <c r="K2285" s="16"/>
      <c r="L2285" s="17"/>
      <c r="M2285" s="2"/>
      <c r="N2285" s="8"/>
      <c r="O2285" s="15">
        <v>1</v>
      </c>
      <c r="P2285" s="8">
        <f>F2285*30%</f>
        <v>86.169447000000005</v>
      </c>
      <c r="Q2285" s="41">
        <f t="shared" si="159"/>
        <v>576.58173699999998</v>
      </c>
    </row>
    <row r="2286" spans="1:17">
      <c r="A2286" s="1" t="s">
        <v>4760</v>
      </c>
      <c r="B2286" s="1">
        <v>31103057</v>
      </c>
      <c r="C2286" s="3" t="s">
        <v>1868</v>
      </c>
      <c r="D2286" s="4" t="s">
        <v>3693</v>
      </c>
      <c r="E2286" s="7"/>
      <c r="F2286" s="8">
        <f>VLOOKUP(D2286,'Parâmetro - Portes e Uco'!$A$8:$C$49,3,0)</f>
        <v>304.950828</v>
      </c>
      <c r="G2286" s="36">
        <v>5</v>
      </c>
      <c r="H2286" s="8">
        <f>VLOOKUP(G2286,'Parâmetro - Portes e Uco'!$B$14:$E$41,4,0)</f>
        <v>683.93320000000006</v>
      </c>
      <c r="I2286" s="9"/>
      <c r="J2286" s="16">
        <v>0</v>
      </c>
      <c r="K2286" s="16"/>
      <c r="L2286" s="17"/>
      <c r="M2286" s="2"/>
      <c r="N2286" s="8"/>
      <c r="O2286" s="15">
        <v>1</v>
      </c>
      <c r="P2286" s="8">
        <f>F2286*30%</f>
        <v>91.485248400000003</v>
      </c>
      <c r="Q2286" s="41">
        <f t="shared" si="159"/>
        <v>1080.3692764</v>
      </c>
    </row>
    <row r="2287" spans="1:17">
      <c r="A2287" s="1" t="s">
        <v>4760</v>
      </c>
      <c r="B2287" s="1">
        <v>31103065</v>
      </c>
      <c r="C2287" s="3" t="s">
        <v>1869</v>
      </c>
      <c r="D2287" s="4" t="s">
        <v>3688</v>
      </c>
      <c r="E2287" s="7"/>
      <c r="F2287" s="8">
        <f>VLOOKUP(D2287,'Parâmetro - Portes e Uco'!$A$8:$C$49,3,0)</f>
        <v>868.77663600000005</v>
      </c>
      <c r="G2287" s="36">
        <v>4</v>
      </c>
      <c r="H2287" s="8">
        <f>VLOOKUP(G2287,'Parâmetro - Portes e Uco'!$B$14:$E$41,4,0)</f>
        <v>442.14720000000005</v>
      </c>
      <c r="I2287" s="9"/>
      <c r="J2287" s="16">
        <v>0</v>
      </c>
      <c r="K2287" s="16"/>
      <c r="L2287" s="17"/>
      <c r="M2287" s="2"/>
      <c r="N2287" s="8"/>
      <c r="O2287" s="15">
        <v>1</v>
      </c>
      <c r="P2287" s="8">
        <f>F2287*30%</f>
        <v>260.63299080000002</v>
      </c>
      <c r="Q2287" s="41">
        <f t="shared" si="159"/>
        <v>1571.5568268000002</v>
      </c>
    </row>
    <row r="2288" spans="1:17">
      <c r="A2288" s="1" t="s">
        <v>4760</v>
      </c>
      <c r="B2288" s="1">
        <v>31103073</v>
      </c>
      <c r="C2288" s="3" t="s">
        <v>1870</v>
      </c>
      <c r="D2288" s="4" t="s">
        <v>3692</v>
      </c>
      <c r="E2288" s="7"/>
      <c r="F2288" s="8">
        <f>VLOOKUP(D2288,'Parâmetro - Portes e Uco'!$A$8:$C$49,3,0)</f>
        <v>1427.8964699999999</v>
      </c>
      <c r="G2288" s="36">
        <v>6</v>
      </c>
      <c r="H2288" s="8">
        <f>VLOOKUP(G2288,'Parâmetro - Portes e Uco'!$B$14:$E$41,4,0)</f>
        <v>954.3922</v>
      </c>
      <c r="I2288" s="9"/>
      <c r="J2288" s="16">
        <v>0</v>
      </c>
      <c r="K2288" s="16"/>
      <c r="L2288" s="17"/>
      <c r="M2288" s="2"/>
      <c r="N2288" s="8"/>
      <c r="O2288" s="15">
        <v>2</v>
      </c>
      <c r="P2288" s="8">
        <f>(F2288*30%)+(F2288*20%)</f>
        <v>713.94823499999995</v>
      </c>
      <c r="Q2288" s="41">
        <f t="shared" si="159"/>
        <v>3096.2369049999998</v>
      </c>
    </row>
    <row r="2289" spans="1:17">
      <c r="A2289" s="1" t="s">
        <v>4760</v>
      </c>
      <c r="B2289" s="1">
        <v>31103081</v>
      </c>
      <c r="C2289" s="3" t="s">
        <v>1871</v>
      </c>
      <c r="D2289" s="4" t="s">
        <v>3696</v>
      </c>
      <c r="E2289" s="7"/>
      <c r="F2289" s="8">
        <f>VLOOKUP(D2289,'Parâmetro - Portes e Uco'!$A$8:$C$49,3,0)</f>
        <v>1010.6334419999999</v>
      </c>
      <c r="G2289" s="36">
        <v>5</v>
      </c>
      <c r="H2289" s="8">
        <f>VLOOKUP(G2289,'Parâmetro - Portes e Uco'!$B$14:$E$41,4,0)</f>
        <v>683.93320000000006</v>
      </c>
      <c r="I2289" s="9"/>
      <c r="J2289" s="16">
        <v>0</v>
      </c>
      <c r="K2289" s="16"/>
      <c r="L2289" s="17"/>
      <c r="M2289" s="2"/>
      <c r="N2289" s="8"/>
      <c r="O2289" s="15">
        <v>2</v>
      </c>
      <c r="P2289" s="8">
        <f>(F2289*30%)+(F2289*20%)</f>
        <v>505.31672100000003</v>
      </c>
      <c r="Q2289" s="41">
        <f t="shared" si="159"/>
        <v>2199.8833629999999</v>
      </c>
    </row>
    <row r="2290" spans="1:17">
      <c r="A2290" s="1" t="s">
        <v>4760</v>
      </c>
      <c r="B2290" s="1">
        <v>31103090</v>
      </c>
      <c r="C2290" s="3" t="s">
        <v>1872</v>
      </c>
      <c r="D2290" s="4" t="s">
        <v>3689</v>
      </c>
      <c r="E2290" s="7"/>
      <c r="F2290" s="8">
        <f>VLOOKUP(D2290,'Parâmetro - Portes e Uco'!$A$8:$C$49,3,0)</f>
        <v>332.147088</v>
      </c>
      <c r="G2290" s="36">
        <v>2</v>
      </c>
      <c r="H2290" s="8">
        <f>VLOOKUP(G2290,'Parâmetro - Portes e Uco'!$B$14:$E$41,4,0)</f>
        <v>203.1808</v>
      </c>
      <c r="I2290" s="9"/>
      <c r="J2290" s="16">
        <v>0</v>
      </c>
      <c r="K2290" s="16"/>
      <c r="L2290" s="17"/>
      <c r="M2290" s="2"/>
      <c r="N2290" s="8"/>
      <c r="O2290" s="15">
        <v>1</v>
      </c>
      <c r="P2290" s="8">
        <f>F2290*30%</f>
        <v>99.64412639999999</v>
      </c>
      <c r="Q2290" s="41">
        <f t="shared" si="159"/>
        <v>634.97201440000003</v>
      </c>
    </row>
    <row r="2291" spans="1:17">
      <c r="A2291" s="1" t="s">
        <v>4760</v>
      </c>
      <c r="B2291" s="1">
        <v>31103103</v>
      </c>
      <c r="C2291" s="3" t="s">
        <v>1874</v>
      </c>
      <c r="D2291" s="4" t="s">
        <v>3695</v>
      </c>
      <c r="E2291" s="7"/>
      <c r="F2291" s="8">
        <f>VLOOKUP(D2291,'Parâmetro - Portes e Uco'!$A$8:$C$49,3,0)</f>
        <v>609.92950200000007</v>
      </c>
      <c r="G2291" s="36">
        <v>3</v>
      </c>
      <c r="H2291" s="8">
        <f>VLOOKUP(G2291,'Parâmetro - Portes e Uco'!$B$14:$E$41,4,0)</f>
        <v>299.05779999999999</v>
      </c>
      <c r="I2291" s="9"/>
      <c r="J2291" s="16">
        <v>0</v>
      </c>
      <c r="K2291" s="16"/>
      <c r="L2291" s="17"/>
      <c r="M2291" s="2"/>
      <c r="N2291" s="8"/>
      <c r="O2291" s="15">
        <v>0</v>
      </c>
      <c r="P2291" s="15"/>
      <c r="Q2291" s="41">
        <f t="shared" si="159"/>
        <v>908.987302</v>
      </c>
    </row>
    <row r="2292" spans="1:17" ht="22.5">
      <c r="A2292" s="1" t="s">
        <v>4760</v>
      </c>
      <c r="B2292" s="1">
        <v>31103111</v>
      </c>
      <c r="C2292" s="3" t="s">
        <v>1875</v>
      </c>
      <c r="D2292" s="4" t="s">
        <v>3675</v>
      </c>
      <c r="E2292" s="7"/>
      <c r="F2292" s="8">
        <f>VLOOKUP(D2292,'Parâmetro - Portes e Uco'!$A$8:$C$49,3,0)</f>
        <v>247.04971200000003</v>
      </c>
      <c r="G2292" s="36">
        <v>3</v>
      </c>
      <c r="H2292" s="8">
        <f>VLOOKUP(G2292,'Parâmetro - Portes e Uco'!$B$14:$E$41,4,0)</f>
        <v>299.05779999999999</v>
      </c>
      <c r="I2292" s="9"/>
      <c r="J2292" s="16">
        <v>0</v>
      </c>
      <c r="K2292" s="16"/>
      <c r="L2292" s="17"/>
      <c r="M2292" s="2"/>
      <c r="N2292" s="8"/>
      <c r="O2292" s="15">
        <v>0</v>
      </c>
      <c r="P2292" s="15"/>
      <c r="Q2292" s="41">
        <f t="shared" si="159"/>
        <v>546.10751200000004</v>
      </c>
    </row>
    <row r="2293" spans="1:17">
      <c r="A2293" s="1" t="s">
        <v>4760</v>
      </c>
      <c r="B2293" s="1">
        <v>31103138</v>
      </c>
      <c r="C2293" s="3" t="s">
        <v>1876</v>
      </c>
      <c r="D2293" s="4" t="s">
        <v>3703</v>
      </c>
      <c r="E2293" s="7"/>
      <c r="F2293" s="8">
        <f>VLOOKUP(D2293,'Parâmetro - Portes e Uco'!$A$8:$C$49,3,0)</f>
        <v>399.525126</v>
      </c>
      <c r="G2293" s="36">
        <v>4</v>
      </c>
      <c r="H2293" s="8">
        <f>VLOOKUP(G2293,'Parâmetro - Portes e Uco'!$B$14:$E$41,4,0)</f>
        <v>442.14720000000005</v>
      </c>
      <c r="I2293" s="9"/>
      <c r="J2293" s="16">
        <v>0</v>
      </c>
      <c r="K2293" s="16"/>
      <c r="L2293" s="17"/>
      <c r="M2293" s="2"/>
      <c r="N2293" s="8"/>
      <c r="O2293" s="15">
        <v>1</v>
      </c>
      <c r="P2293" s="8">
        <f>F2293*30%</f>
        <v>119.85753779999999</v>
      </c>
      <c r="Q2293" s="41">
        <f t="shared" si="159"/>
        <v>961.52986380000016</v>
      </c>
    </row>
    <row r="2294" spans="1:17">
      <c r="A2294" s="1" t="s">
        <v>4760</v>
      </c>
      <c r="B2294" s="1">
        <v>31103146</v>
      </c>
      <c r="C2294" s="3" t="s">
        <v>1877</v>
      </c>
      <c r="D2294" s="4" t="s">
        <v>3689</v>
      </c>
      <c r="E2294" s="7"/>
      <c r="F2294" s="8">
        <f>VLOOKUP(D2294,'Parâmetro - Portes e Uco'!$A$8:$C$49,3,0)</f>
        <v>332.147088</v>
      </c>
      <c r="G2294" s="36">
        <v>3</v>
      </c>
      <c r="H2294" s="8">
        <f>VLOOKUP(G2294,'Parâmetro - Portes e Uco'!$B$14:$E$41,4,0)</f>
        <v>299.05779999999999</v>
      </c>
      <c r="I2294" s="9"/>
      <c r="J2294" s="16">
        <v>0</v>
      </c>
      <c r="K2294" s="16"/>
      <c r="L2294" s="17"/>
      <c r="M2294" s="2"/>
      <c r="N2294" s="8"/>
      <c r="O2294" s="15">
        <v>1</v>
      </c>
      <c r="P2294" s="8">
        <f>F2294*30%</f>
        <v>99.64412639999999</v>
      </c>
      <c r="Q2294" s="41">
        <f t="shared" si="159"/>
        <v>730.84901439999999</v>
      </c>
    </row>
    <row r="2295" spans="1:17">
      <c r="A2295" s="1" t="s">
        <v>4760</v>
      </c>
      <c r="B2295" s="1">
        <v>31103154</v>
      </c>
      <c r="C2295" s="3" t="s">
        <v>1878</v>
      </c>
      <c r="D2295" s="4" t="s">
        <v>3690</v>
      </c>
      <c r="E2295" s="7"/>
      <c r="F2295" s="8">
        <f>VLOOKUP(D2295,'Parâmetro - Portes e Uco'!$A$8:$C$49,3,0)</f>
        <v>788.42236200000002</v>
      </c>
      <c r="G2295" s="36">
        <v>3</v>
      </c>
      <c r="H2295" s="8">
        <f>VLOOKUP(G2295,'Parâmetro - Portes e Uco'!$B$14:$E$41,4,0)</f>
        <v>299.05779999999999</v>
      </c>
      <c r="I2295" s="9"/>
      <c r="J2295" s="16">
        <v>0</v>
      </c>
      <c r="K2295" s="16"/>
      <c r="L2295" s="17"/>
      <c r="M2295" s="2"/>
      <c r="N2295" s="8"/>
      <c r="O2295" s="15">
        <v>2</v>
      </c>
      <c r="P2295" s="8">
        <f>(F2295*30%)+(F2295*20%)</f>
        <v>394.21118100000001</v>
      </c>
      <c r="Q2295" s="41">
        <f t="shared" si="159"/>
        <v>1481.691343</v>
      </c>
    </row>
    <row r="2296" spans="1:17">
      <c r="A2296" s="1" t="s">
        <v>4760</v>
      </c>
      <c r="B2296" s="1">
        <v>31103162</v>
      </c>
      <c r="C2296" s="3" t="s">
        <v>1879</v>
      </c>
      <c r="D2296" s="4" t="s">
        <v>3695</v>
      </c>
      <c r="E2296" s="7"/>
      <c r="F2296" s="8">
        <f>VLOOKUP(D2296,'Parâmetro - Portes e Uco'!$A$8:$C$49,3,0)</f>
        <v>609.92950200000007</v>
      </c>
      <c r="G2296" s="36">
        <v>3</v>
      </c>
      <c r="H2296" s="8">
        <f>VLOOKUP(G2296,'Parâmetro - Portes e Uco'!$B$14:$E$41,4,0)</f>
        <v>299.05779999999999</v>
      </c>
      <c r="I2296" s="9"/>
      <c r="J2296" s="16">
        <v>0</v>
      </c>
      <c r="K2296" s="16"/>
      <c r="L2296" s="17"/>
      <c r="M2296" s="2"/>
      <c r="N2296" s="8"/>
      <c r="O2296" s="15">
        <v>1</v>
      </c>
      <c r="P2296" s="8">
        <f>F2296*30%</f>
        <v>182.97885060000002</v>
      </c>
      <c r="Q2296" s="41">
        <f t="shared" si="159"/>
        <v>1091.9661526</v>
      </c>
    </row>
    <row r="2297" spans="1:17">
      <c r="A2297" s="1" t="s">
        <v>4760</v>
      </c>
      <c r="B2297" s="1">
        <v>31103170</v>
      </c>
      <c r="C2297" s="3" t="s">
        <v>1880</v>
      </c>
      <c r="D2297" s="4" t="s">
        <v>3674</v>
      </c>
      <c r="E2297" s="7"/>
      <c r="F2297" s="8">
        <f>VLOOKUP(D2297,'Parâmetro - Portes e Uco'!$A$8:$C$49,3,0)</f>
        <v>287.23149000000001</v>
      </c>
      <c r="G2297" s="36">
        <v>2</v>
      </c>
      <c r="H2297" s="8">
        <f>VLOOKUP(G2297,'Parâmetro - Portes e Uco'!$B$14:$E$41,4,0)</f>
        <v>203.1808</v>
      </c>
      <c r="I2297" s="9"/>
      <c r="J2297" s="16">
        <v>0</v>
      </c>
      <c r="K2297" s="16"/>
      <c r="L2297" s="17"/>
      <c r="M2297" s="2"/>
      <c r="N2297" s="8"/>
      <c r="O2297" s="15">
        <v>1</v>
      </c>
      <c r="P2297" s="8">
        <f>F2297*30%</f>
        <v>86.169447000000005</v>
      </c>
      <c r="Q2297" s="41">
        <f t="shared" si="159"/>
        <v>576.58173699999998</v>
      </c>
    </row>
    <row r="2298" spans="1:17">
      <c r="A2298" s="1" t="s">
        <v>4760</v>
      </c>
      <c r="B2298" s="1">
        <v>31103189</v>
      </c>
      <c r="C2298" s="3" t="s">
        <v>1881</v>
      </c>
      <c r="D2298" s="4" t="s">
        <v>3674</v>
      </c>
      <c r="E2298" s="7"/>
      <c r="F2298" s="8">
        <f>VLOOKUP(D2298,'Parâmetro - Portes e Uco'!$A$8:$C$49,3,0)</f>
        <v>287.23149000000001</v>
      </c>
      <c r="G2298" s="36">
        <v>3</v>
      </c>
      <c r="H2298" s="8">
        <f>VLOOKUP(G2298,'Parâmetro - Portes e Uco'!$B$14:$E$41,4,0)</f>
        <v>299.05779999999999</v>
      </c>
      <c r="I2298" s="9"/>
      <c r="J2298" s="16">
        <v>0</v>
      </c>
      <c r="K2298" s="16"/>
      <c r="L2298" s="17"/>
      <c r="M2298" s="2"/>
      <c r="N2298" s="8"/>
      <c r="O2298" s="15">
        <v>1</v>
      </c>
      <c r="P2298" s="8">
        <f>F2298*30%</f>
        <v>86.169447000000005</v>
      </c>
      <c r="Q2298" s="41">
        <f t="shared" si="159"/>
        <v>672.45873699999993</v>
      </c>
    </row>
    <row r="2299" spans="1:17">
      <c r="A2299" s="1" t="s">
        <v>4760</v>
      </c>
      <c r="B2299" s="1">
        <v>31103197</v>
      </c>
      <c r="C2299" s="3" t="s">
        <v>1882</v>
      </c>
      <c r="D2299" s="4" t="s">
        <v>3674</v>
      </c>
      <c r="E2299" s="7"/>
      <c r="F2299" s="8">
        <f>VLOOKUP(D2299,'Parâmetro - Portes e Uco'!$A$8:$C$49,3,0)</f>
        <v>287.23149000000001</v>
      </c>
      <c r="G2299" s="36">
        <v>1</v>
      </c>
      <c r="H2299" s="8">
        <f>VLOOKUP(G2299,'Parâmetro - Portes e Uco'!$B$14:$E$41,4,0)</f>
        <v>138.81760000000003</v>
      </c>
      <c r="I2299" s="9"/>
      <c r="J2299" s="16">
        <v>0</v>
      </c>
      <c r="K2299" s="16"/>
      <c r="L2299" s="17"/>
      <c r="M2299" s="2"/>
      <c r="N2299" s="8"/>
      <c r="O2299" s="15">
        <v>0</v>
      </c>
      <c r="P2299" s="15"/>
      <c r="Q2299" s="41">
        <f t="shared" si="159"/>
        <v>426.04909000000004</v>
      </c>
    </row>
    <row r="2300" spans="1:17">
      <c r="A2300" s="1" t="s">
        <v>4760</v>
      </c>
      <c r="B2300" s="1">
        <v>31103200</v>
      </c>
      <c r="C2300" s="3" t="s">
        <v>1883</v>
      </c>
      <c r="D2300" s="4" t="s">
        <v>3685</v>
      </c>
      <c r="E2300" s="7"/>
      <c r="F2300" s="8">
        <f>VLOOKUP(D2300,'Parâmetro - Portes e Uco'!$A$8:$C$49,3,0)</f>
        <v>564.99534000000006</v>
      </c>
      <c r="G2300" s="36">
        <v>3</v>
      </c>
      <c r="H2300" s="8">
        <f>VLOOKUP(G2300,'Parâmetro - Portes e Uco'!$B$14:$E$41,4,0)</f>
        <v>299.05779999999999</v>
      </c>
      <c r="I2300" s="9"/>
      <c r="J2300" s="16">
        <v>0</v>
      </c>
      <c r="K2300" s="16"/>
      <c r="L2300" s="17"/>
      <c r="M2300" s="2"/>
      <c r="N2300" s="8"/>
      <c r="O2300" s="15">
        <v>1</v>
      </c>
      <c r="P2300" s="8">
        <f>F2300*30%</f>
        <v>169.49860200000001</v>
      </c>
      <c r="Q2300" s="41">
        <f t="shared" si="159"/>
        <v>1033.5517420000001</v>
      </c>
    </row>
    <row r="2301" spans="1:17">
      <c r="A2301" s="1" t="s">
        <v>4760</v>
      </c>
      <c r="B2301" s="1">
        <v>31103219</v>
      </c>
      <c r="C2301" s="3" t="s">
        <v>1884</v>
      </c>
      <c r="D2301" s="4" t="s">
        <v>3689</v>
      </c>
      <c r="E2301" s="7"/>
      <c r="F2301" s="8">
        <f>VLOOKUP(D2301,'Parâmetro - Portes e Uco'!$A$8:$C$49,3,0)</f>
        <v>332.147088</v>
      </c>
      <c r="G2301" s="36">
        <v>3</v>
      </c>
      <c r="H2301" s="8">
        <f>VLOOKUP(G2301,'Parâmetro - Portes e Uco'!$B$14:$E$41,4,0)</f>
        <v>299.05779999999999</v>
      </c>
      <c r="I2301" s="9"/>
      <c r="J2301" s="16">
        <v>0</v>
      </c>
      <c r="K2301" s="16"/>
      <c r="L2301" s="17"/>
      <c r="M2301" s="2"/>
      <c r="N2301" s="8"/>
      <c r="O2301" s="15">
        <v>1</v>
      </c>
      <c r="P2301" s="8">
        <f>F2301*30%</f>
        <v>99.64412639999999</v>
      </c>
      <c r="Q2301" s="41">
        <f t="shared" si="159"/>
        <v>730.84901439999999</v>
      </c>
    </row>
    <row r="2302" spans="1:17">
      <c r="A2302" s="1" t="s">
        <v>4760</v>
      </c>
      <c r="B2302" s="1">
        <v>31103227</v>
      </c>
      <c r="C2302" s="3" t="s">
        <v>1885</v>
      </c>
      <c r="D2302" s="4" t="s">
        <v>3674</v>
      </c>
      <c r="E2302" s="7"/>
      <c r="F2302" s="8">
        <f>VLOOKUP(D2302,'Parâmetro - Portes e Uco'!$A$8:$C$49,3,0)</f>
        <v>287.23149000000001</v>
      </c>
      <c r="G2302" s="36">
        <v>2</v>
      </c>
      <c r="H2302" s="8">
        <f>VLOOKUP(G2302,'Parâmetro - Portes e Uco'!$B$14:$E$41,4,0)</f>
        <v>203.1808</v>
      </c>
      <c r="I2302" s="9"/>
      <c r="J2302" s="16">
        <v>0</v>
      </c>
      <c r="K2302" s="16"/>
      <c r="L2302" s="17"/>
      <c r="M2302" s="2"/>
      <c r="N2302" s="8"/>
      <c r="O2302" s="15">
        <v>1</v>
      </c>
      <c r="P2302" s="8">
        <f>F2302*30%</f>
        <v>86.169447000000005</v>
      </c>
      <c r="Q2302" s="41">
        <f t="shared" si="159"/>
        <v>576.58173699999998</v>
      </c>
    </row>
    <row r="2303" spans="1:17">
      <c r="A2303" s="1" t="s">
        <v>4760</v>
      </c>
      <c r="B2303" s="1">
        <v>31103235</v>
      </c>
      <c r="C2303" s="3" t="s">
        <v>1886</v>
      </c>
      <c r="D2303" s="4" t="s">
        <v>3693</v>
      </c>
      <c r="E2303" s="7"/>
      <c r="F2303" s="8">
        <f>VLOOKUP(D2303,'Parâmetro - Portes e Uco'!$A$8:$C$49,3,0)</f>
        <v>304.950828</v>
      </c>
      <c r="G2303" s="36">
        <v>2</v>
      </c>
      <c r="H2303" s="8">
        <f>VLOOKUP(G2303,'Parâmetro - Portes e Uco'!$B$14:$E$41,4,0)</f>
        <v>203.1808</v>
      </c>
      <c r="I2303" s="9"/>
      <c r="J2303" s="16">
        <v>0</v>
      </c>
      <c r="K2303" s="16"/>
      <c r="L2303" s="17"/>
      <c r="M2303" s="2"/>
      <c r="N2303" s="8"/>
      <c r="O2303" s="15">
        <v>1</v>
      </c>
      <c r="P2303" s="8">
        <f>F2303*30%</f>
        <v>91.485248400000003</v>
      </c>
      <c r="Q2303" s="41">
        <f t="shared" si="159"/>
        <v>599.61687640000002</v>
      </c>
    </row>
    <row r="2304" spans="1:17">
      <c r="A2304" s="1" t="s">
        <v>4760</v>
      </c>
      <c r="B2304" s="1">
        <v>31103243</v>
      </c>
      <c r="C2304" s="3" t="s">
        <v>1887</v>
      </c>
      <c r="D2304" s="4" t="s">
        <v>3686</v>
      </c>
      <c r="E2304" s="7"/>
      <c r="F2304" s="8">
        <f>VLOOKUP(D2304,'Parâmetro - Portes e Uco'!$A$8:$C$49,3,0)</f>
        <v>639.47410800000011</v>
      </c>
      <c r="G2304" s="36">
        <v>3</v>
      </c>
      <c r="H2304" s="8">
        <f>VLOOKUP(G2304,'Parâmetro - Portes e Uco'!$B$14:$E$41,4,0)</f>
        <v>299.05779999999999</v>
      </c>
      <c r="I2304" s="9"/>
      <c r="J2304" s="16">
        <v>0</v>
      </c>
      <c r="K2304" s="16"/>
      <c r="L2304" s="17"/>
      <c r="M2304" s="2"/>
      <c r="N2304" s="8"/>
      <c r="O2304" s="15">
        <v>1</v>
      </c>
      <c r="P2304" s="8">
        <f>F2304*30%</f>
        <v>191.84223240000003</v>
      </c>
      <c r="Q2304" s="41">
        <f t="shared" si="159"/>
        <v>1130.3741404000002</v>
      </c>
    </row>
    <row r="2305" spans="1:17">
      <c r="A2305" s="1" t="s">
        <v>4760</v>
      </c>
      <c r="B2305" s="1">
        <v>31103251</v>
      </c>
      <c r="C2305" s="3" t="s">
        <v>1888</v>
      </c>
      <c r="D2305" s="4" t="s">
        <v>3698</v>
      </c>
      <c r="E2305" s="7"/>
      <c r="F2305" s="8">
        <f>VLOOKUP(D2305,'Parâmetro - Portes e Uco'!$A$8:$C$49,3,0)</f>
        <v>1186.7593919999999</v>
      </c>
      <c r="G2305" s="36">
        <v>5</v>
      </c>
      <c r="H2305" s="8">
        <f>VLOOKUP(G2305,'Parâmetro - Portes e Uco'!$B$14:$E$41,4,0)</f>
        <v>683.93320000000006</v>
      </c>
      <c r="I2305" s="9"/>
      <c r="J2305" s="16">
        <v>0</v>
      </c>
      <c r="K2305" s="16"/>
      <c r="L2305" s="17"/>
      <c r="M2305" s="2"/>
      <c r="N2305" s="8"/>
      <c r="O2305" s="15">
        <v>2</v>
      </c>
      <c r="P2305" s="8">
        <f>(F2305*30%)+(F2305*20%)</f>
        <v>593.37969599999997</v>
      </c>
      <c r="Q2305" s="41">
        <f t="shared" si="159"/>
        <v>2464.0722879999998</v>
      </c>
    </row>
    <row r="2306" spans="1:17">
      <c r="A2306" s="1" t="s">
        <v>4760</v>
      </c>
      <c r="B2306" s="1">
        <v>31103260</v>
      </c>
      <c r="C2306" s="3" t="s">
        <v>1889</v>
      </c>
      <c r="D2306" s="4" t="s">
        <v>3709</v>
      </c>
      <c r="E2306" s="7"/>
      <c r="F2306" s="8">
        <f>VLOOKUP(D2306,'Parâmetro - Portes e Uco'!$A$8:$C$49,3,0)</f>
        <v>2602.821312</v>
      </c>
      <c r="G2306" s="36">
        <v>6</v>
      </c>
      <c r="H2306" s="8">
        <f>VLOOKUP(G2306,'Parâmetro - Portes e Uco'!$B$14:$E$41,4,0)</f>
        <v>954.3922</v>
      </c>
      <c r="I2306" s="9"/>
      <c r="J2306" s="16">
        <v>0</v>
      </c>
      <c r="K2306" s="16"/>
      <c r="L2306" s="17"/>
      <c r="M2306" s="2"/>
      <c r="N2306" s="8"/>
      <c r="O2306" s="15">
        <v>2</v>
      </c>
      <c r="P2306" s="8">
        <f>(F2306*30%)+(F2306*20%)</f>
        <v>1301.410656</v>
      </c>
      <c r="Q2306" s="41">
        <f t="shared" si="159"/>
        <v>4858.6241680000003</v>
      </c>
    </row>
    <row r="2307" spans="1:17">
      <c r="A2307" s="1" t="s">
        <v>4760</v>
      </c>
      <c r="B2307" s="1">
        <v>31103278</v>
      </c>
      <c r="C2307" s="3" t="s">
        <v>1890</v>
      </c>
      <c r="D2307" s="4" t="s">
        <v>3706</v>
      </c>
      <c r="E2307" s="7"/>
      <c r="F2307" s="8">
        <f>VLOOKUP(D2307,'Parâmetro - Portes e Uco'!$A$8:$C$49,3,0)</f>
        <v>2145.3765060000001</v>
      </c>
      <c r="G2307" s="36">
        <v>5</v>
      </c>
      <c r="H2307" s="8">
        <f>VLOOKUP(G2307,'Parâmetro - Portes e Uco'!$B$14:$E$41,4,0)</f>
        <v>683.93320000000006</v>
      </c>
      <c r="I2307" s="9"/>
      <c r="J2307" s="16">
        <v>0</v>
      </c>
      <c r="K2307" s="16"/>
      <c r="L2307" s="17"/>
      <c r="M2307" s="2"/>
      <c r="N2307" s="8"/>
      <c r="O2307" s="15">
        <v>2</v>
      </c>
      <c r="P2307" s="8">
        <f>(F2307*30%)+(F2307*20%)</f>
        <v>1072.688253</v>
      </c>
      <c r="Q2307" s="41">
        <f t="shared" si="159"/>
        <v>3901.9979590000003</v>
      </c>
    </row>
    <row r="2308" spans="1:17">
      <c r="A2308" s="1" t="s">
        <v>4760</v>
      </c>
      <c r="B2308" s="1">
        <v>31103286</v>
      </c>
      <c r="C2308" s="3" t="s">
        <v>1891</v>
      </c>
      <c r="D2308" s="4" t="s">
        <v>3687</v>
      </c>
      <c r="E2308" s="7"/>
      <c r="F2308" s="8">
        <f>VLOOKUP(D2308,'Parâmetro - Portes e Uco'!$A$8:$C$49,3,0)</f>
        <v>678.47707200000002</v>
      </c>
      <c r="G2308" s="36">
        <v>3</v>
      </c>
      <c r="H2308" s="8">
        <f>VLOOKUP(G2308,'Parâmetro - Portes e Uco'!$B$14:$E$41,4,0)</f>
        <v>299.05779999999999</v>
      </c>
      <c r="I2308" s="9"/>
      <c r="J2308" s="16">
        <v>0</v>
      </c>
      <c r="K2308" s="16"/>
      <c r="L2308" s="17"/>
      <c r="M2308" s="2"/>
      <c r="N2308" s="8"/>
      <c r="O2308" s="15">
        <v>1</v>
      </c>
      <c r="P2308" s="8">
        <f>F2308*30%</f>
        <v>203.54312160000001</v>
      </c>
      <c r="Q2308" s="41">
        <f t="shared" si="159"/>
        <v>1181.0779935999999</v>
      </c>
    </row>
    <row r="2309" spans="1:17">
      <c r="A2309" s="1" t="s">
        <v>4760</v>
      </c>
      <c r="B2309" s="1">
        <v>31103294</v>
      </c>
      <c r="C2309" s="3" t="s">
        <v>1892</v>
      </c>
      <c r="D2309" s="4" t="s">
        <v>3688</v>
      </c>
      <c r="E2309" s="7"/>
      <c r="F2309" s="8">
        <f>VLOOKUP(D2309,'Parâmetro - Portes e Uco'!$A$8:$C$49,3,0)</f>
        <v>868.77663600000005</v>
      </c>
      <c r="G2309" s="36">
        <v>4</v>
      </c>
      <c r="H2309" s="8">
        <f>VLOOKUP(G2309,'Parâmetro - Portes e Uco'!$B$14:$E$41,4,0)</f>
        <v>442.14720000000005</v>
      </c>
      <c r="I2309" s="9"/>
      <c r="J2309" s="16">
        <v>0</v>
      </c>
      <c r="K2309" s="16"/>
      <c r="L2309" s="17"/>
      <c r="M2309" s="2"/>
      <c r="N2309" s="8"/>
      <c r="O2309" s="15">
        <v>2</v>
      </c>
      <c r="P2309" s="8">
        <f>(F2309*30%)+(F2309*20%)</f>
        <v>434.38831800000003</v>
      </c>
      <c r="Q2309" s="41">
        <f t="shared" si="159"/>
        <v>1745.3121540000002</v>
      </c>
    </row>
    <row r="2310" spans="1:17">
      <c r="A2310" s="1" t="s">
        <v>4760</v>
      </c>
      <c r="B2310" s="1">
        <v>31103308</v>
      </c>
      <c r="C2310" s="3" t="s">
        <v>1893</v>
      </c>
      <c r="D2310" s="4" t="s">
        <v>3688</v>
      </c>
      <c r="E2310" s="7"/>
      <c r="F2310" s="8">
        <f>VLOOKUP(D2310,'Parâmetro - Portes e Uco'!$A$8:$C$49,3,0)</f>
        <v>868.77663600000005</v>
      </c>
      <c r="G2310" s="36">
        <v>4</v>
      </c>
      <c r="H2310" s="8">
        <f>VLOOKUP(G2310,'Parâmetro - Portes e Uco'!$B$14:$E$41,4,0)</f>
        <v>442.14720000000005</v>
      </c>
      <c r="I2310" s="9"/>
      <c r="J2310" s="16">
        <v>0</v>
      </c>
      <c r="K2310" s="16"/>
      <c r="L2310" s="17"/>
      <c r="M2310" s="2"/>
      <c r="N2310" s="8"/>
      <c r="O2310" s="15">
        <v>2</v>
      </c>
      <c r="P2310" s="8">
        <f>(F2310*30%)+(F2310*20%)</f>
        <v>434.38831800000003</v>
      </c>
      <c r="Q2310" s="41">
        <f t="shared" si="159"/>
        <v>1745.3121540000002</v>
      </c>
    </row>
    <row r="2311" spans="1:17">
      <c r="A2311" s="1" t="s">
        <v>4760</v>
      </c>
      <c r="B2311" s="1">
        <v>31103316</v>
      </c>
      <c r="C2311" s="3" t="s">
        <v>1894</v>
      </c>
      <c r="D2311" s="4" t="s">
        <v>3688</v>
      </c>
      <c r="E2311" s="7"/>
      <c r="F2311" s="8">
        <f>VLOOKUP(D2311,'Parâmetro - Portes e Uco'!$A$8:$C$49,3,0)</f>
        <v>868.77663600000005</v>
      </c>
      <c r="G2311" s="36">
        <v>4</v>
      </c>
      <c r="H2311" s="8">
        <f>VLOOKUP(G2311,'Parâmetro - Portes e Uco'!$B$14:$E$41,4,0)</f>
        <v>442.14720000000005</v>
      </c>
      <c r="I2311" s="9"/>
      <c r="J2311" s="16">
        <v>0</v>
      </c>
      <c r="K2311" s="16"/>
      <c r="L2311" s="17"/>
      <c r="M2311" s="2"/>
      <c r="N2311" s="8"/>
      <c r="O2311" s="15">
        <v>2</v>
      </c>
      <c r="P2311" s="8">
        <f>(F2311*30%)+(F2311*20%)</f>
        <v>434.38831800000003</v>
      </c>
      <c r="Q2311" s="41">
        <f t="shared" si="159"/>
        <v>1745.3121540000002</v>
      </c>
    </row>
    <row r="2312" spans="1:17">
      <c r="A2312" s="1" t="s">
        <v>4760</v>
      </c>
      <c r="B2312" s="1">
        <v>31103324</v>
      </c>
      <c r="C2312" s="3" t="s">
        <v>1895</v>
      </c>
      <c r="D2312" s="4" t="s">
        <v>3688</v>
      </c>
      <c r="E2312" s="7"/>
      <c r="F2312" s="8">
        <f>VLOOKUP(D2312,'Parâmetro - Portes e Uco'!$A$8:$C$49,3,0)</f>
        <v>868.77663600000005</v>
      </c>
      <c r="G2312" s="36">
        <v>4</v>
      </c>
      <c r="H2312" s="8">
        <f>VLOOKUP(G2312,'Parâmetro - Portes e Uco'!$B$14:$E$41,4,0)</f>
        <v>442.14720000000005</v>
      </c>
      <c r="I2312" s="9"/>
      <c r="J2312" s="16">
        <v>0</v>
      </c>
      <c r="K2312" s="16"/>
      <c r="L2312" s="17"/>
      <c r="M2312" s="2"/>
      <c r="N2312" s="8"/>
      <c r="O2312" s="15">
        <v>2</v>
      </c>
      <c r="P2312" s="8">
        <f>(F2312*30%)+(F2312*20%)</f>
        <v>434.38831800000003</v>
      </c>
      <c r="Q2312" s="41">
        <f t="shared" si="159"/>
        <v>1745.3121540000002</v>
      </c>
    </row>
    <row r="2313" spans="1:17">
      <c r="A2313" s="1" t="s">
        <v>4760</v>
      </c>
      <c r="B2313" s="1">
        <v>31103332</v>
      </c>
      <c r="C2313" s="3" t="s">
        <v>1896</v>
      </c>
      <c r="D2313" s="4" t="s">
        <v>3685</v>
      </c>
      <c r="E2313" s="7"/>
      <c r="F2313" s="8">
        <f>VLOOKUP(D2313,'Parâmetro - Portes e Uco'!$A$8:$C$49,3,0)</f>
        <v>564.99534000000006</v>
      </c>
      <c r="G2313" s="36">
        <v>5</v>
      </c>
      <c r="H2313" s="8">
        <f>VLOOKUP(G2313,'Parâmetro - Portes e Uco'!$B$14:$E$41,4,0)</f>
        <v>683.93320000000006</v>
      </c>
      <c r="I2313" s="9"/>
      <c r="J2313" s="16">
        <v>0</v>
      </c>
      <c r="K2313" s="16"/>
      <c r="L2313" s="17"/>
      <c r="M2313" s="2"/>
      <c r="N2313" s="8"/>
      <c r="O2313" s="15">
        <v>1</v>
      </c>
      <c r="P2313" s="8">
        <f>F2313*30%</f>
        <v>169.49860200000001</v>
      </c>
      <c r="Q2313" s="41">
        <f t="shared" si="159"/>
        <v>1418.427142</v>
      </c>
    </row>
    <row r="2314" spans="1:17" ht="22.5">
      <c r="A2314" s="1" t="s">
        <v>4760</v>
      </c>
      <c r="B2314" s="1">
        <v>31103340</v>
      </c>
      <c r="C2314" s="3" t="s">
        <v>1897</v>
      </c>
      <c r="D2314" s="4" t="s">
        <v>3682</v>
      </c>
      <c r="E2314" s="7"/>
      <c r="F2314" s="8">
        <f>VLOOKUP(D2314,'Parâmetro - Portes e Uco'!$A$8:$C$49,3,0)</f>
        <v>431.44592399999999</v>
      </c>
      <c r="G2314" s="36">
        <v>4</v>
      </c>
      <c r="H2314" s="8">
        <f>VLOOKUP(G2314,'Parâmetro - Portes e Uco'!$B$14:$E$41,4,0)</f>
        <v>442.14720000000005</v>
      </c>
      <c r="I2314" s="9"/>
      <c r="J2314" s="16">
        <v>0</v>
      </c>
      <c r="K2314" s="16"/>
      <c r="L2314" s="17"/>
      <c r="M2314" s="2"/>
      <c r="N2314" s="8"/>
      <c r="O2314" s="15">
        <v>2</v>
      </c>
      <c r="P2314" s="8">
        <f>(F2314*30%)+(F2314*20%)</f>
        <v>215.722962</v>
      </c>
      <c r="Q2314" s="41">
        <f t="shared" si="159"/>
        <v>1089.316086</v>
      </c>
    </row>
    <row r="2315" spans="1:17" ht="22.5">
      <c r="A2315" s="1" t="s">
        <v>4760</v>
      </c>
      <c r="B2315" s="1">
        <v>31103359</v>
      </c>
      <c r="C2315" s="3" t="s">
        <v>1898</v>
      </c>
      <c r="D2315" s="4" t="s">
        <v>3686</v>
      </c>
      <c r="E2315" s="7"/>
      <c r="F2315" s="8">
        <f>VLOOKUP(D2315,'Parâmetro - Portes e Uco'!$A$8:$C$49,3,0)</f>
        <v>639.47410800000011</v>
      </c>
      <c r="G2315" s="36">
        <v>4</v>
      </c>
      <c r="H2315" s="8">
        <f>VLOOKUP(G2315,'Parâmetro - Portes e Uco'!$B$14:$E$41,4,0)</f>
        <v>442.14720000000005</v>
      </c>
      <c r="I2315" s="9"/>
      <c r="J2315" s="16">
        <v>0</v>
      </c>
      <c r="K2315" s="16"/>
      <c r="L2315" s="17"/>
      <c r="M2315" s="2"/>
      <c r="N2315" s="8"/>
      <c r="O2315" s="15">
        <v>2</v>
      </c>
      <c r="P2315" s="8">
        <f>(F2315*30%)+(F2315*20%)</f>
        <v>319.73705400000006</v>
      </c>
      <c r="Q2315" s="41">
        <f t="shared" si="159"/>
        <v>1401.3583620000004</v>
      </c>
    </row>
    <row r="2316" spans="1:17" ht="22.5">
      <c r="A2316" s="1" t="s">
        <v>4760</v>
      </c>
      <c r="B2316" s="1">
        <v>31103367</v>
      </c>
      <c r="C2316" s="3" t="s">
        <v>1899</v>
      </c>
      <c r="D2316" s="4" t="s">
        <v>3673</v>
      </c>
      <c r="E2316" s="7"/>
      <c r="F2316" s="8">
        <f>VLOOKUP(D2316,'Parâmetro - Portes e Uco'!$A$8:$C$49,3,0)</f>
        <v>167.84640600000003</v>
      </c>
      <c r="G2316" s="36">
        <v>4</v>
      </c>
      <c r="H2316" s="8">
        <f>VLOOKUP(G2316,'Parâmetro - Portes e Uco'!$B$14:$E$41,4,0)</f>
        <v>442.14720000000005</v>
      </c>
      <c r="I2316" s="9"/>
      <c r="J2316" s="16">
        <v>0</v>
      </c>
      <c r="K2316" s="16"/>
      <c r="L2316" s="17"/>
      <c r="M2316" s="2"/>
      <c r="N2316" s="8"/>
      <c r="O2316" s="15">
        <v>2</v>
      </c>
      <c r="P2316" s="8">
        <f>(F2316*30%)+(F2316*20%)</f>
        <v>83.923203000000015</v>
      </c>
      <c r="Q2316" s="41">
        <f t="shared" si="159"/>
        <v>693.91680900000017</v>
      </c>
    </row>
    <row r="2317" spans="1:17" ht="22.5">
      <c r="A2317" s="1" t="s">
        <v>4760</v>
      </c>
      <c r="B2317" s="1">
        <v>31103375</v>
      </c>
      <c r="C2317" s="3" t="s">
        <v>1900</v>
      </c>
      <c r="D2317" s="4" t="s">
        <v>3691</v>
      </c>
      <c r="E2317" s="7"/>
      <c r="F2317" s="8">
        <f>VLOOKUP(D2317,'Parâmetro - Portes e Uco'!$A$8:$C$49,3,0)</f>
        <v>721.04432400000007</v>
      </c>
      <c r="G2317" s="36">
        <v>4</v>
      </c>
      <c r="H2317" s="8">
        <f>VLOOKUP(G2317,'Parâmetro - Portes e Uco'!$B$14:$E$41,4,0)</f>
        <v>442.14720000000005</v>
      </c>
      <c r="I2317" s="9"/>
      <c r="J2317" s="16">
        <v>0</v>
      </c>
      <c r="K2317" s="16"/>
      <c r="L2317" s="17"/>
      <c r="M2317" s="2"/>
      <c r="N2317" s="8"/>
      <c r="O2317" s="15">
        <v>2</v>
      </c>
      <c r="P2317" s="8">
        <f>(F2317*30%)+(F2317*20%)</f>
        <v>360.52216200000004</v>
      </c>
      <c r="Q2317" s="41">
        <f t="shared" si="159"/>
        <v>1523.7136860000001</v>
      </c>
    </row>
    <row r="2318" spans="1:17">
      <c r="A2318" s="1" t="s">
        <v>4760</v>
      </c>
      <c r="B2318" s="1">
        <v>31103383</v>
      </c>
      <c r="C2318" s="3" t="s">
        <v>1904</v>
      </c>
      <c r="D2318" s="4" t="s">
        <v>3695</v>
      </c>
      <c r="E2318" s="7"/>
      <c r="F2318" s="8">
        <f>VLOOKUP(D2318,'Parâmetro - Portes e Uco'!$A$8:$C$49,3,0)</f>
        <v>609.92950200000007</v>
      </c>
      <c r="G2318" s="36">
        <v>3</v>
      </c>
      <c r="H2318" s="8">
        <f>VLOOKUP(G2318,'Parâmetro - Portes e Uco'!$B$14:$E$41,4,0)</f>
        <v>299.05779999999999</v>
      </c>
      <c r="I2318" s="9"/>
      <c r="J2318" s="16">
        <v>0</v>
      </c>
      <c r="K2318" s="16"/>
      <c r="L2318" s="17"/>
      <c r="M2318" s="2"/>
      <c r="N2318" s="8"/>
      <c r="O2318" s="15">
        <v>1</v>
      </c>
      <c r="P2318" s="8">
        <f>F2318*30%</f>
        <v>182.97885060000002</v>
      </c>
      <c r="Q2318" s="41">
        <f t="shared" si="159"/>
        <v>1091.9661526</v>
      </c>
    </row>
    <row r="2319" spans="1:17">
      <c r="A2319" s="1" t="s">
        <v>4760</v>
      </c>
      <c r="B2319" s="1">
        <v>31103391</v>
      </c>
      <c r="C2319" s="3" t="s">
        <v>1905</v>
      </c>
      <c r="D2319" s="4" t="s">
        <v>3674</v>
      </c>
      <c r="E2319" s="7"/>
      <c r="F2319" s="8">
        <f>VLOOKUP(D2319,'Parâmetro - Portes e Uco'!$A$8:$C$49,3,0)</f>
        <v>287.23149000000001</v>
      </c>
      <c r="G2319" s="36">
        <v>2</v>
      </c>
      <c r="H2319" s="8">
        <f>VLOOKUP(G2319,'Parâmetro - Portes e Uco'!$B$14:$E$41,4,0)</f>
        <v>203.1808</v>
      </c>
      <c r="I2319" s="9"/>
      <c r="J2319" s="16">
        <v>0</v>
      </c>
      <c r="K2319" s="16"/>
      <c r="L2319" s="17"/>
      <c r="M2319" s="2"/>
      <c r="N2319" s="8"/>
      <c r="O2319" s="15">
        <v>1</v>
      </c>
      <c r="P2319" s="8">
        <f>F2319*30%</f>
        <v>86.169447000000005</v>
      </c>
      <c r="Q2319" s="41">
        <f t="shared" si="159"/>
        <v>576.58173699999998</v>
      </c>
    </row>
    <row r="2320" spans="1:17">
      <c r="A2320" s="1" t="s">
        <v>4760</v>
      </c>
      <c r="B2320" s="1">
        <v>31103405</v>
      </c>
      <c r="C2320" s="3" t="s">
        <v>1906</v>
      </c>
      <c r="D2320" s="4" t="s">
        <v>3681</v>
      </c>
      <c r="E2320" s="7"/>
      <c r="F2320" s="8">
        <f>VLOOKUP(D2320,'Parâmetro - Portes e Uco'!$A$8:$C$49,3,0)</f>
        <v>83.927844000000007</v>
      </c>
      <c r="G2320" s="36">
        <v>1</v>
      </c>
      <c r="H2320" s="8">
        <f>VLOOKUP(G2320,'Parâmetro - Portes e Uco'!$B$14:$E$41,4,0)</f>
        <v>138.81760000000003</v>
      </c>
      <c r="I2320" s="9"/>
      <c r="J2320" s="16">
        <v>0</v>
      </c>
      <c r="K2320" s="16"/>
      <c r="L2320" s="17"/>
      <c r="M2320" s="2"/>
      <c r="N2320" s="8"/>
      <c r="O2320" s="15">
        <v>0</v>
      </c>
      <c r="P2320" s="15"/>
      <c r="Q2320" s="41">
        <f t="shared" si="159"/>
        <v>222.74544400000002</v>
      </c>
    </row>
    <row r="2321" spans="1:17">
      <c r="A2321" s="1" t="s">
        <v>4760</v>
      </c>
      <c r="B2321" s="1">
        <v>31103413</v>
      </c>
      <c r="C2321" s="3" t="s">
        <v>1907</v>
      </c>
      <c r="D2321" s="4" t="s">
        <v>3688</v>
      </c>
      <c r="E2321" s="7"/>
      <c r="F2321" s="8">
        <f>VLOOKUP(D2321,'Parâmetro - Portes e Uco'!$A$8:$C$49,3,0)</f>
        <v>868.77663600000005</v>
      </c>
      <c r="G2321" s="36">
        <v>5</v>
      </c>
      <c r="H2321" s="8">
        <f>VLOOKUP(G2321,'Parâmetro - Portes e Uco'!$B$14:$E$41,4,0)</f>
        <v>683.93320000000006</v>
      </c>
      <c r="I2321" s="9"/>
      <c r="J2321" s="16">
        <v>0</v>
      </c>
      <c r="K2321" s="16"/>
      <c r="L2321" s="17"/>
      <c r="M2321" s="2"/>
      <c r="N2321" s="8"/>
      <c r="O2321" s="15">
        <v>2</v>
      </c>
      <c r="P2321" s="8">
        <f>(F2321*30%)+(F2321*20%)</f>
        <v>434.38831800000003</v>
      </c>
      <c r="Q2321" s="41">
        <f t="shared" si="159"/>
        <v>1987.098154</v>
      </c>
    </row>
    <row r="2322" spans="1:17">
      <c r="A2322" s="1" t="s">
        <v>4760</v>
      </c>
      <c r="B2322" s="1">
        <v>31103430</v>
      </c>
      <c r="C2322" s="3" t="s">
        <v>1908</v>
      </c>
      <c r="D2322" s="4" t="s">
        <v>3670</v>
      </c>
      <c r="E2322" s="7"/>
      <c r="F2322" s="8">
        <f>VLOOKUP(D2322,'Parâmetro - Portes e Uco'!$A$8:$C$49,3,0)</f>
        <v>70.914480000000012</v>
      </c>
      <c r="G2322" s="36">
        <v>1</v>
      </c>
      <c r="H2322" s="8">
        <f>VLOOKUP(G2322,'Parâmetro - Portes e Uco'!$B$14:$E$41,4,0)</f>
        <v>138.81760000000003</v>
      </c>
      <c r="I2322" s="9"/>
      <c r="J2322" s="16">
        <v>0</v>
      </c>
      <c r="K2322" s="16"/>
      <c r="L2322" s="17"/>
      <c r="M2322" s="2"/>
      <c r="N2322" s="8"/>
      <c r="O2322" s="15">
        <v>0</v>
      </c>
      <c r="P2322" s="15"/>
      <c r="Q2322" s="41">
        <f t="shared" si="159"/>
        <v>209.73208000000005</v>
      </c>
    </row>
    <row r="2323" spans="1:17">
      <c r="A2323" s="1" t="s">
        <v>4760</v>
      </c>
      <c r="B2323" s="1">
        <v>31103448</v>
      </c>
      <c r="C2323" s="3" t="s">
        <v>1910</v>
      </c>
      <c r="D2323" s="4" t="s">
        <v>3674</v>
      </c>
      <c r="E2323" s="7"/>
      <c r="F2323" s="8">
        <f>VLOOKUP(D2323,'Parâmetro - Portes e Uco'!$A$8:$C$49,3,0)</f>
        <v>287.23149000000001</v>
      </c>
      <c r="G2323" s="36">
        <v>4</v>
      </c>
      <c r="H2323" s="8">
        <f>VLOOKUP(G2323,'Parâmetro - Portes e Uco'!$B$14:$E$41,4,0)</f>
        <v>442.14720000000005</v>
      </c>
      <c r="I2323" s="9"/>
      <c r="J2323" s="16">
        <v>0</v>
      </c>
      <c r="K2323" s="16"/>
      <c r="L2323" s="17"/>
      <c r="M2323" s="2"/>
      <c r="N2323" s="8"/>
      <c r="O2323" s="15">
        <v>1</v>
      </c>
      <c r="P2323" s="8">
        <f>F2323*30%</f>
        <v>86.169447000000005</v>
      </c>
      <c r="Q2323" s="41">
        <f t="shared" si="159"/>
        <v>815.548137</v>
      </c>
    </row>
    <row r="2324" spans="1:17">
      <c r="A2324" s="1" t="s">
        <v>4760</v>
      </c>
      <c r="B2324" s="1">
        <v>31103456</v>
      </c>
      <c r="C2324" s="3" t="s">
        <v>1911</v>
      </c>
      <c r="D2324" s="4" t="s">
        <v>3689</v>
      </c>
      <c r="E2324" s="7"/>
      <c r="F2324" s="8">
        <f>VLOOKUP(D2324,'Parâmetro - Portes e Uco'!$A$8:$C$49,3,0)</f>
        <v>332.147088</v>
      </c>
      <c r="G2324" s="36">
        <v>4</v>
      </c>
      <c r="H2324" s="8">
        <f>VLOOKUP(G2324,'Parâmetro - Portes e Uco'!$B$14:$E$41,4,0)</f>
        <v>442.14720000000005</v>
      </c>
      <c r="I2324" s="9"/>
      <c r="J2324" s="16">
        <v>0</v>
      </c>
      <c r="K2324" s="16"/>
      <c r="L2324" s="17"/>
      <c r="M2324" s="2"/>
      <c r="N2324" s="8"/>
      <c r="O2324" s="15">
        <v>1</v>
      </c>
      <c r="P2324" s="8">
        <f>F2324*30%</f>
        <v>99.64412639999999</v>
      </c>
      <c r="Q2324" s="41">
        <f t="shared" si="159"/>
        <v>873.93841440000006</v>
      </c>
    </row>
    <row r="2325" spans="1:17">
      <c r="A2325" s="1" t="s">
        <v>4760</v>
      </c>
      <c r="B2325" s="1">
        <v>31103464</v>
      </c>
      <c r="C2325" s="3" t="s">
        <v>1912</v>
      </c>
      <c r="D2325" s="4" t="s">
        <v>3674</v>
      </c>
      <c r="E2325" s="7"/>
      <c r="F2325" s="8">
        <f>VLOOKUP(D2325,'Parâmetro - Portes e Uco'!$A$8:$C$49,3,0)</f>
        <v>287.23149000000001</v>
      </c>
      <c r="G2325" s="36">
        <v>4</v>
      </c>
      <c r="H2325" s="8">
        <f>VLOOKUP(G2325,'Parâmetro - Portes e Uco'!$B$14:$E$41,4,0)</f>
        <v>442.14720000000005</v>
      </c>
      <c r="I2325" s="9"/>
      <c r="J2325" s="16">
        <v>0</v>
      </c>
      <c r="K2325" s="16"/>
      <c r="L2325" s="17"/>
      <c r="M2325" s="2"/>
      <c r="N2325" s="8"/>
      <c r="O2325" s="15">
        <v>1</v>
      </c>
      <c r="P2325" s="8">
        <f>F2325*30%</f>
        <v>86.169447000000005</v>
      </c>
      <c r="Q2325" s="41">
        <f t="shared" si="159"/>
        <v>815.548137</v>
      </c>
    </row>
    <row r="2326" spans="1:17">
      <c r="A2326" s="1" t="s">
        <v>4760</v>
      </c>
      <c r="B2326" s="1">
        <v>31103472</v>
      </c>
      <c r="C2326" s="3" t="s">
        <v>1909</v>
      </c>
      <c r="D2326" s="4" t="s">
        <v>3673</v>
      </c>
      <c r="E2326" s="7"/>
      <c r="F2326" s="8">
        <f>VLOOKUP(D2326,'Parâmetro - Portes e Uco'!$A$8:$C$49,3,0)</f>
        <v>167.84640600000003</v>
      </c>
      <c r="G2326" s="36">
        <v>2</v>
      </c>
      <c r="H2326" s="8">
        <f>VLOOKUP(G2326,'Parâmetro - Portes e Uco'!$B$14:$E$41,4,0)</f>
        <v>203.1808</v>
      </c>
      <c r="I2326" s="9"/>
      <c r="J2326" s="16">
        <v>0</v>
      </c>
      <c r="K2326" s="16"/>
      <c r="L2326" s="17"/>
      <c r="M2326" s="2"/>
      <c r="N2326" s="8"/>
      <c r="O2326" s="15">
        <v>0</v>
      </c>
      <c r="P2326" s="15"/>
      <c r="Q2326" s="41">
        <f t="shared" si="159"/>
        <v>371.02720600000004</v>
      </c>
    </row>
    <row r="2327" spans="1:17">
      <c r="A2327" s="1" t="s">
        <v>4760</v>
      </c>
      <c r="B2327" s="1">
        <v>31103480</v>
      </c>
      <c r="C2327" s="3" t="s">
        <v>1901</v>
      </c>
      <c r="D2327" s="4" t="s">
        <v>3698</v>
      </c>
      <c r="E2327" s="7"/>
      <c r="F2327" s="8">
        <f>VLOOKUP(D2327,'Parâmetro - Portes e Uco'!$A$8:$C$49,3,0)</f>
        <v>1186.7593919999999</v>
      </c>
      <c r="G2327" s="36">
        <v>7</v>
      </c>
      <c r="H2327" s="8">
        <f>VLOOKUP(G2327,'Parâmetro - Portes e Uco'!$B$14:$E$41,4,0)</f>
        <v>1357.8812</v>
      </c>
      <c r="I2327" s="9"/>
      <c r="J2327" s="16">
        <v>0</v>
      </c>
      <c r="K2327" s="16"/>
      <c r="L2327" s="17"/>
      <c r="M2327" s="2"/>
      <c r="N2327" s="8"/>
      <c r="O2327" s="15">
        <v>3</v>
      </c>
      <c r="P2327" s="39">
        <f>(F2327*30%)+(F2327*20%)+(F2327*20%)</f>
        <v>830.7315744</v>
      </c>
      <c r="Q2327" s="41">
        <f t="shared" si="159"/>
        <v>3375.3721663999995</v>
      </c>
    </row>
    <row r="2328" spans="1:17">
      <c r="A2328" s="1" t="s">
        <v>4760</v>
      </c>
      <c r="B2328" s="1">
        <v>31103499</v>
      </c>
      <c r="C2328" s="3" t="s">
        <v>1902</v>
      </c>
      <c r="D2328" s="4" t="s">
        <v>3701</v>
      </c>
      <c r="E2328" s="7"/>
      <c r="F2328" s="8">
        <f>VLOOKUP(D2328,'Parâmetro - Portes e Uco'!$A$8:$C$49,3,0)</f>
        <v>1591.0090559999999</v>
      </c>
      <c r="G2328" s="36">
        <v>7</v>
      </c>
      <c r="H2328" s="8">
        <f>VLOOKUP(G2328,'Parâmetro - Portes e Uco'!$B$14:$E$41,4,0)</f>
        <v>1357.8812</v>
      </c>
      <c r="I2328" s="9"/>
      <c r="J2328" s="16">
        <v>0</v>
      </c>
      <c r="K2328" s="16"/>
      <c r="L2328" s="17"/>
      <c r="M2328" s="2"/>
      <c r="N2328" s="8"/>
      <c r="O2328" s="15">
        <v>3</v>
      </c>
      <c r="P2328" s="39">
        <f>(F2328*30%)+(F2328*20%)+(F2328*20%)</f>
        <v>1113.7063392</v>
      </c>
      <c r="Q2328" s="41">
        <f t="shared" si="159"/>
        <v>4062.5965951999997</v>
      </c>
    </row>
    <row r="2329" spans="1:17">
      <c r="A2329" s="1" t="s">
        <v>4760</v>
      </c>
      <c r="B2329" s="1">
        <v>31103502</v>
      </c>
      <c r="C2329" s="3" t="s">
        <v>1903</v>
      </c>
      <c r="D2329" s="4" t="s">
        <v>3698</v>
      </c>
      <c r="E2329" s="7"/>
      <c r="F2329" s="8">
        <f>VLOOKUP(D2329,'Parâmetro - Portes e Uco'!$A$8:$C$49,3,0)</f>
        <v>1186.7593919999999</v>
      </c>
      <c r="G2329" s="36">
        <v>7</v>
      </c>
      <c r="H2329" s="8">
        <f>VLOOKUP(G2329,'Parâmetro - Portes e Uco'!$B$14:$E$41,4,0)</f>
        <v>1357.8812</v>
      </c>
      <c r="I2329" s="9"/>
      <c r="J2329" s="16">
        <v>0</v>
      </c>
      <c r="K2329" s="16"/>
      <c r="L2329" s="17"/>
      <c r="M2329" s="2"/>
      <c r="N2329" s="8"/>
      <c r="O2329" s="15">
        <v>3</v>
      </c>
      <c r="P2329" s="39">
        <f>(F2329*30%)+(F2329*20%)+(F2329*20%)</f>
        <v>830.7315744</v>
      </c>
      <c r="Q2329" s="41">
        <f t="shared" si="159"/>
        <v>3375.3721663999995</v>
      </c>
    </row>
    <row r="2330" spans="1:17">
      <c r="A2330" s="1" t="s">
        <v>4760</v>
      </c>
      <c r="B2330" s="1">
        <v>31103529</v>
      </c>
      <c r="C2330" s="3" t="s">
        <v>4249</v>
      </c>
      <c r="D2330" s="4" t="s">
        <v>3704</v>
      </c>
      <c r="E2330" s="7"/>
      <c r="F2330" s="8">
        <f>VLOOKUP(D2330,'Parâmetro - Portes e Uco'!$A$8:$C$49,3,0)</f>
        <v>1301.410656</v>
      </c>
      <c r="G2330" s="36">
        <v>5</v>
      </c>
      <c r="H2330" s="8">
        <f>VLOOKUP(G2330,'Parâmetro - Portes e Uco'!$B$14:$E$41,4,0)</f>
        <v>683.93320000000006</v>
      </c>
      <c r="I2330" s="9"/>
      <c r="J2330" s="16">
        <v>0</v>
      </c>
      <c r="K2330" s="16"/>
      <c r="L2330" s="17"/>
      <c r="M2330" s="2"/>
      <c r="N2330" s="8"/>
      <c r="O2330" s="15">
        <v>2</v>
      </c>
      <c r="P2330" s="8">
        <f>(F2330*30%)+(F2330*20%)</f>
        <v>650.70532800000001</v>
      </c>
      <c r="Q2330" s="41">
        <f t="shared" si="159"/>
        <v>2636.049184</v>
      </c>
    </row>
    <row r="2331" spans="1:17" ht="22.5">
      <c r="A2331" s="1" t="s">
        <v>4760</v>
      </c>
      <c r="B2331" s="1">
        <v>31103537</v>
      </c>
      <c r="C2331" s="3" t="s">
        <v>4027</v>
      </c>
      <c r="D2331" s="4" t="s">
        <v>3708</v>
      </c>
      <c r="E2331" s="7"/>
      <c r="F2331" s="8">
        <f>VLOOKUP(D2331,'Parâmetro - Portes e Uco'!$A$8:$C$49,3,0)</f>
        <v>2353.4139720000003</v>
      </c>
      <c r="G2331" s="36">
        <v>7</v>
      </c>
      <c r="H2331" s="8">
        <f>VLOOKUP(G2331,'Parâmetro - Portes e Uco'!$B$14:$E$41,4,0)</f>
        <v>1357.8812</v>
      </c>
      <c r="I2331" s="9"/>
      <c r="J2331" s="16">
        <v>0</v>
      </c>
      <c r="K2331" s="16"/>
      <c r="L2331" s="17"/>
      <c r="M2331" s="2"/>
      <c r="N2331" s="8"/>
      <c r="O2331" s="15">
        <v>2</v>
      </c>
      <c r="P2331" s="8">
        <f>(F2331*30%)+(F2331*20%)</f>
        <v>1176.7069860000001</v>
      </c>
      <c r="Q2331" s="41">
        <f t="shared" si="159"/>
        <v>4888.0021580000002</v>
      </c>
    </row>
    <row r="2332" spans="1:17">
      <c r="A2332" s="1" t="s">
        <v>4760</v>
      </c>
      <c r="B2332" s="1">
        <v>31103561</v>
      </c>
      <c r="C2332" s="3" t="s">
        <v>1873</v>
      </c>
      <c r="D2332" s="4" t="s">
        <v>3685</v>
      </c>
      <c r="E2332" s="7"/>
      <c r="F2332" s="8">
        <f>VLOOKUP(D2332,'Parâmetro - Portes e Uco'!$A$8:$C$49,3,0)</f>
        <v>564.99534000000006</v>
      </c>
      <c r="G2332" s="36">
        <v>5</v>
      </c>
      <c r="H2332" s="8">
        <f>VLOOKUP(G2332,'Parâmetro - Portes e Uco'!$B$14:$E$41,4,0)</f>
        <v>683.93320000000006</v>
      </c>
      <c r="I2332" s="9"/>
      <c r="J2332" s="16">
        <v>0</v>
      </c>
      <c r="K2332" s="16"/>
      <c r="L2332" s="17"/>
      <c r="M2332" s="2"/>
      <c r="N2332" s="8"/>
      <c r="O2332" s="15">
        <v>1</v>
      </c>
      <c r="P2332" s="8">
        <f>F2332*30%</f>
        <v>169.49860200000001</v>
      </c>
      <c r="Q2332" s="41">
        <f t="shared" si="159"/>
        <v>1418.427142</v>
      </c>
    </row>
    <row r="2333" spans="1:17" ht="22.5">
      <c r="A2333" s="1" t="s">
        <v>4760</v>
      </c>
      <c r="B2333" s="1">
        <v>31103596</v>
      </c>
      <c r="C2333" s="3" t="s">
        <v>4798</v>
      </c>
      <c r="D2333" s="4" t="s">
        <v>3674</v>
      </c>
      <c r="E2333" s="7"/>
      <c r="F2333" s="8">
        <f>VLOOKUP(D2333,'Parâmetro - Portes e Uco'!$A$8:$C$49,3,0)</f>
        <v>287.23149000000001</v>
      </c>
      <c r="G2333" s="36">
        <v>3</v>
      </c>
      <c r="H2333" s="8">
        <f>VLOOKUP(G2333,'Parâmetro - Portes e Uco'!$B$14:$E$41,4,0)</f>
        <v>299.05779999999999</v>
      </c>
      <c r="I2333" s="9"/>
      <c r="J2333" s="16">
        <v>0</v>
      </c>
      <c r="K2333" s="16"/>
      <c r="L2333" s="17"/>
      <c r="M2333" s="2"/>
      <c r="N2333" s="8"/>
      <c r="O2333" s="15">
        <v>1</v>
      </c>
      <c r="P2333" s="8">
        <f>F2333*30%</f>
        <v>86.169447000000005</v>
      </c>
      <c r="Q2333" s="41">
        <f t="shared" ref="Q2333" si="160">F2333+H2333+K2333+N2333+P2333</f>
        <v>672.45873699999993</v>
      </c>
    </row>
    <row r="2334" spans="1:17">
      <c r="A2334" s="3"/>
      <c r="B2334" s="135">
        <v>31104002</v>
      </c>
      <c r="C2334" s="263" t="s">
        <v>3878</v>
      </c>
      <c r="D2334" s="264"/>
      <c r="E2334" s="264"/>
      <c r="F2334" s="264"/>
      <c r="G2334" s="264"/>
      <c r="H2334" s="264"/>
      <c r="I2334" s="264"/>
      <c r="J2334" s="264"/>
      <c r="K2334" s="264"/>
      <c r="L2334" s="264"/>
      <c r="M2334" s="266"/>
      <c r="N2334" s="264"/>
      <c r="O2334" s="264"/>
      <c r="P2334" s="264"/>
      <c r="Q2334" s="265"/>
    </row>
    <row r="2335" spans="1:17">
      <c r="A2335" s="1" t="s">
        <v>4760</v>
      </c>
      <c r="B2335" s="1">
        <v>31104010</v>
      </c>
      <c r="C2335" s="3" t="s">
        <v>1913</v>
      </c>
      <c r="D2335" s="4" t="s">
        <v>3671</v>
      </c>
      <c r="E2335" s="7"/>
      <c r="F2335" s="8">
        <f>VLOOKUP(D2335,'Parâmetro - Portes e Uco'!$A$8:$C$49,3,0)</f>
        <v>114.67910999999999</v>
      </c>
      <c r="G2335" s="36">
        <v>1</v>
      </c>
      <c r="H2335" s="8">
        <f>VLOOKUP(G2335,'Parâmetro - Portes e Uco'!$B$14:$E$41,4,0)</f>
        <v>138.81760000000003</v>
      </c>
      <c r="I2335" s="9"/>
      <c r="J2335" s="16">
        <v>0</v>
      </c>
      <c r="K2335" s="16"/>
      <c r="L2335" s="17"/>
      <c r="M2335" s="2"/>
      <c r="N2335" s="8"/>
      <c r="O2335" s="15">
        <v>1</v>
      </c>
      <c r="P2335" s="8">
        <f t="shared" ref="P2335:P2347" si="161">F2335*30%</f>
        <v>34.403732999999995</v>
      </c>
      <c r="Q2335" s="41">
        <f t="shared" ref="Q2335:Q2359" si="162">F2335+H2335+K2335+N2335+P2335</f>
        <v>287.900443</v>
      </c>
    </row>
    <row r="2336" spans="1:17">
      <c r="A2336" s="1" t="s">
        <v>4760</v>
      </c>
      <c r="B2336" s="1">
        <v>31104029</v>
      </c>
      <c r="C2336" s="3" t="s">
        <v>1914</v>
      </c>
      <c r="D2336" s="4" t="s">
        <v>3677</v>
      </c>
      <c r="E2336" s="7"/>
      <c r="F2336" s="8">
        <f>VLOOKUP(D2336,'Parâmetro - Portes e Uco'!$A$8:$C$49,3,0)</f>
        <v>146.53493400000002</v>
      </c>
      <c r="G2336" s="36">
        <v>1</v>
      </c>
      <c r="H2336" s="8">
        <f>VLOOKUP(G2336,'Parâmetro - Portes e Uco'!$B$14:$E$41,4,0)</f>
        <v>138.81760000000003</v>
      </c>
      <c r="I2336" s="9"/>
      <c r="J2336" s="16">
        <v>0</v>
      </c>
      <c r="K2336" s="16"/>
      <c r="L2336" s="17"/>
      <c r="M2336" s="2"/>
      <c r="N2336" s="8"/>
      <c r="O2336" s="15">
        <v>1</v>
      </c>
      <c r="P2336" s="8">
        <f t="shared" si="161"/>
        <v>43.960480200000006</v>
      </c>
      <c r="Q2336" s="41">
        <f t="shared" si="162"/>
        <v>329.31301420000005</v>
      </c>
    </row>
    <row r="2337" spans="1:17">
      <c r="A2337" s="1" t="s">
        <v>4760</v>
      </c>
      <c r="B2337" s="1">
        <v>31104037</v>
      </c>
      <c r="C2337" s="3" t="s">
        <v>1915</v>
      </c>
      <c r="D2337" s="4" t="s">
        <v>3674</v>
      </c>
      <c r="E2337" s="7"/>
      <c r="F2337" s="8">
        <f>VLOOKUP(D2337,'Parâmetro - Portes e Uco'!$A$8:$C$49,3,0)</f>
        <v>287.23149000000001</v>
      </c>
      <c r="G2337" s="36">
        <v>2</v>
      </c>
      <c r="H2337" s="8">
        <f>VLOOKUP(G2337,'Parâmetro - Portes e Uco'!$B$14:$E$41,4,0)</f>
        <v>203.1808</v>
      </c>
      <c r="I2337" s="9"/>
      <c r="J2337" s="16">
        <v>0</v>
      </c>
      <c r="K2337" s="16"/>
      <c r="L2337" s="17"/>
      <c r="M2337" s="2"/>
      <c r="N2337" s="8"/>
      <c r="O2337" s="15">
        <v>1</v>
      </c>
      <c r="P2337" s="8">
        <f t="shared" si="161"/>
        <v>86.169447000000005</v>
      </c>
      <c r="Q2337" s="41">
        <f t="shared" si="162"/>
        <v>576.58173699999998</v>
      </c>
    </row>
    <row r="2338" spans="1:17">
      <c r="A2338" s="1" t="s">
        <v>4760</v>
      </c>
      <c r="B2338" s="1">
        <v>31104045</v>
      </c>
      <c r="C2338" s="3" t="s">
        <v>1916</v>
      </c>
      <c r="D2338" s="4" t="s">
        <v>3675</v>
      </c>
      <c r="E2338" s="7"/>
      <c r="F2338" s="8">
        <f>VLOOKUP(D2338,'Parâmetro - Portes e Uco'!$A$8:$C$49,3,0)</f>
        <v>247.04971200000003</v>
      </c>
      <c r="G2338" s="36">
        <v>1</v>
      </c>
      <c r="H2338" s="8">
        <f>VLOOKUP(G2338,'Parâmetro - Portes e Uco'!$B$14:$E$41,4,0)</f>
        <v>138.81760000000003</v>
      </c>
      <c r="I2338" s="9"/>
      <c r="J2338" s="16">
        <v>0</v>
      </c>
      <c r="K2338" s="16"/>
      <c r="L2338" s="17"/>
      <c r="M2338" s="2"/>
      <c r="N2338" s="8"/>
      <c r="O2338" s="15">
        <v>1</v>
      </c>
      <c r="P2338" s="8">
        <f t="shared" si="161"/>
        <v>74.114913600000008</v>
      </c>
      <c r="Q2338" s="41">
        <f t="shared" si="162"/>
        <v>459.98222560000011</v>
      </c>
    </row>
    <row r="2339" spans="1:17">
      <c r="A2339" s="1" t="s">
        <v>4760</v>
      </c>
      <c r="B2339" s="1">
        <v>31104053</v>
      </c>
      <c r="C2339" s="3" t="s">
        <v>1917</v>
      </c>
      <c r="D2339" s="4" t="s">
        <v>3695</v>
      </c>
      <c r="E2339" s="7"/>
      <c r="F2339" s="8">
        <f>VLOOKUP(D2339,'Parâmetro - Portes e Uco'!$A$8:$C$49,3,0)</f>
        <v>609.92950200000007</v>
      </c>
      <c r="G2339" s="36">
        <v>2</v>
      </c>
      <c r="H2339" s="8">
        <f>VLOOKUP(G2339,'Parâmetro - Portes e Uco'!$B$14:$E$41,4,0)</f>
        <v>203.1808</v>
      </c>
      <c r="I2339" s="9"/>
      <c r="J2339" s="16">
        <v>0</v>
      </c>
      <c r="K2339" s="16"/>
      <c r="L2339" s="17"/>
      <c r="M2339" s="2"/>
      <c r="N2339" s="8"/>
      <c r="O2339" s="15">
        <v>1</v>
      </c>
      <c r="P2339" s="8">
        <f t="shared" si="161"/>
        <v>182.97885060000002</v>
      </c>
      <c r="Q2339" s="41">
        <f t="shared" si="162"/>
        <v>996.08915260000003</v>
      </c>
    </row>
    <row r="2340" spans="1:17">
      <c r="A2340" s="1" t="s">
        <v>4760</v>
      </c>
      <c r="B2340" s="1">
        <v>31104061</v>
      </c>
      <c r="C2340" s="3" t="s">
        <v>1918</v>
      </c>
      <c r="D2340" s="4" t="s">
        <v>3675</v>
      </c>
      <c r="E2340" s="7"/>
      <c r="F2340" s="8">
        <f>VLOOKUP(D2340,'Parâmetro - Portes e Uco'!$A$8:$C$49,3,0)</f>
        <v>247.04971200000003</v>
      </c>
      <c r="G2340" s="36">
        <v>2</v>
      </c>
      <c r="H2340" s="8">
        <f>VLOOKUP(G2340,'Parâmetro - Portes e Uco'!$B$14:$E$41,4,0)</f>
        <v>203.1808</v>
      </c>
      <c r="I2340" s="9"/>
      <c r="J2340" s="16">
        <v>0</v>
      </c>
      <c r="K2340" s="16"/>
      <c r="L2340" s="17"/>
      <c r="M2340" s="2"/>
      <c r="N2340" s="8"/>
      <c r="O2340" s="15">
        <v>1</v>
      </c>
      <c r="P2340" s="8">
        <f t="shared" si="161"/>
        <v>74.114913600000008</v>
      </c>
      <c r="Q2340" s="41">
        <f t="shared" si="162"/>
        <v>524.3454256</v>
      </c>
    </row>
    <row r="2341" spans="1:17">
      <c r="A2341" s="1" t="s">
        <v>4760</v>
      </c>
      <c r="B2341" s="1">
        <v>31104070</v>
      </c>
      <c r="C2341" s="3" t="s">
        <v>1642</v>
      </c>
      <c r="D2341" s="4" t="s">
        <v>3676</v>
      </c>
      <c r="E2341" s="7"/>
      <c r="F2341" s="8">
        <f>VLOOKUP(D2341,'Parâmetro - Portes e Uco'!$A$8:$C$49,3,0)</f>
        <v>199.76720399999999</v>
      </c>
      <c r="G2341" s="36">
        <v>2</v>
      </c>
      <c r="H2341" s="8">
        <f>VLOOKUP(G2341,'Parâmetro - Portes e Uco'!$B$14:$E$41,4,0)</f>
        <v>203.1808</v>
      </c>
      <c r="I2341" s="9"/>
      <c r="J2341" s="16">
        <v>0</v>
      </c>
      <c r="K2341" s="16"/>
      <c r="L2341" s="17"/>
      <c r="M2341" s="2"/>
      <c r="N2341" s="8"/>
      <c r="O2341" s="15">
        <v>1</v>
      </c>
      <c r="P2341" s="8">
        <f t="shared" si="161"/>
        <v>59.930161199999993</v>
      </c>
      <c r="Q2341" s="41">
        <f t="shared" si="162"/>
        <v>462.87816519999996</v>
      </c>
    </row>
    <row r="2342" spans="1:17">
      <c r="A2342" s="1" t="s">
        <v>4760</v>
      </c>
      <c r="B2342" s="1">
        <v>31104088</v>
      </c>
      <c r="C2342" s="3" t="s">
        <v>1919</v>
      </c>
      <c r="D2342" s="4" t="s">
        <v>3695</v>
      </c>
      <c r="E2342" s="7"/>
      <c r="F2342" s="8">
        <f>VLOOKUP(D2342,'Parâmetro - Portes e Uco'!$A$8:$C$49,3,0)</f>
        <v>609.92950200000007</v>
      </c>
      <c r="G2342" s="36">
        <v>4</v>
      </c>
      <c r="H2342" s="8">
        <f>VLOOKUP(G2342,'Parâmetro - Portes e Uco'!$B$14:$E$41,4,0)</f>
        <v>442.14720000000005</v>
      </c>
      <c r="I2342" s="9"/>
      <c r="J2342" s="16">
        <v>0</v>
      </c>
      <c r="K2342" s="16"/>
      <c r="L2342" s="17"/>
      <c r="M2342" s="2"/>
      <c r="N2342" s="8"/>
      <c r="O2342" s="15">
        <v>1</v>
      </c>
      <c r="P2342" s="8">
        <f t="shared" si="161"/>
        <v>182.97885060000002</v>
      </c>
      <c r="Q2342" s="41">
        <f t="shared" si="162"/>
        <v>1235.0555526000001</v>
      </c>
    </row>
    <row r="2343" spans="1:17">
      <c r="A2343" s="1" t="s">
        <v>4760</v>
      </c>
      <c r="B2343" s="1">
        <v>31104096</v>
      </c>
      <c r="C2343" s="3" t="s">
        <v>1920</v>
      </c>
      <c r="D2343" s="4" t="s">
        <v>3688</v>
      </c>
      <c r="E2343" s="7"/>
      <c r="F2343" s="8">
        <f>VLOOKUP(D2343,'Parâmetro - Portes e Uco'!$A$8:$C$49,3,0)</f>
        <v>868.77663600000005</v>
      </c>
      <c r="G2343" s="36">
        <v>4</v>
      </c>
      <c r="H2343" s="8">
        <f>VLOOKUP(G2343,'Parâmetro - Portes e Uco'!$B$14:$E$41,4,0)</f>
        <v>442.14720000000005</v>
      </c>
      <c r="I2343" s="9"/>
      <c r="J2343" s="16">
        <v>0</v>
      </c>
      <c r="K2343" s="16"/>
      <c r="L2343" s="17"/>
      <c r="M2343" s="2"/>
      <c r="N2343" s="8"/>
      <c r="O2343" s="15">
        <v>1</v>
      </c>
      <c r="P2343" s="8">
        <f t="shared" si="161"/>
        <v>260.63299080000002</v>
      </c>
      <c r="Q2343" s="41">
        <f t="shared" si="162"/>
        <v>1571.5568268000002</v>
      </c>
    </row>
    <row r="2344" spans="1:17">
      <c r="A2344" s="1" t="s">
        <v>4760</v>
      </c>
      <c r="B2344" s="1">
        <v>31104100</v>
      </c>
      <c r="C2344" s="3" t="s">
        <v>1921</v>
      </c>
      <c r="D2344" s="4" t="s">
        <v>3688</v>
      </c>
      <c r="E2344" s="7"/>
      <c r="F2344" s="8">
        <f>VLOOKUP(D2344,'Parâmetro - Portes e Uco'!$A$8:$C$49,3,0)</f>
        <v>868.77663600000005</v>
      </c>
      <c r="G2344" s="36">
        <v>4</v>
      </c>
      <c r="H2344" s="8">
        <f>VLOOKUP(G2344,'Parâmetro - Portes e Uco'!$B$14:$E$41,4,0)</f>
        <v>442.14720000000005</v>
      </c>
      <c r="I2344" s="9"/>
      <c r="J2344" s="16">
        <v>0</v>
      </c>
      <c r="K2344" s="16"/>
      <c r="L2344" s="17"/>
      <c r="M2344" s="2"/>
      <c r="N2344" s="8"/>
      <c r="O2344" s="15">
        <v>1</v>
      </c>
      <c r="P2344" s="8">
        <f t="shared" si="161"/>
        <v>260.63299080000002</v>
      </c>
      <c r="Q2344" s="41">
        <f t="shared" si="162"/>
        <v>1571.5568268000002</v>
      </c>
    </row>
    <row r="2345" spans="1:17" ht="22.5">
      <c r="A2345" s="1" t="s">
        <v>4760</v>
      </c>
      <c r="B2345" s="1">
        <v>31104118</v>
      </c>
      <c r="C2345" s="3" t="s">
        <v>1922</v>
      </c>
      <c r="D2345" s="4" t="s">
        <v>3688</v>
      </c>
      <c r="E2345" s="7"/>
      <c r="F2345" s="8">
        <f>VLOOKUP(D2345,'Parâmetro - Portes e Uco'!$A$8:$C$49,3,0)</f>
        <v>868.77663600000005</v>
      </c>
      <c r="G2345" s="36">
        <v>4</v>
      </c>
      <c r="H2345" s="8">
        <f>VLOOKUP(G2345,'Parâmetro - Portes e Uco'!$B$14:$E$41,4,0)</f>
        <v>442.14720000000005</v>
      </c>
      <c r="I2345" s="9"/>
      <c r="J2345" s="16">
        <v>0</v>
      </c>
      <c r="K2345" s="16"/>
      <c r="L2345" s="17"/>
      <c r="M2345" s="2"/>
      <c r="N2345" s="8"/>
      <c r="O2345" s="15">
        <v>1</v>
      </c>
      <c r="P2345" s="8">
        <f t="shared" si="161"/>
        <v>260.63299080000002</v>
      </c>
      <c r="Q2345" s="41">
        <f t="shared" si="162"/>
        <v>1571.5568268000002</v>
      </c>
    </row>
    <row r="2346" spans="1:17" ht="22.5">
      <c r="A2346" s="1" t="s">
        <v>4760</v>
      </c>
      <c r="B2346" s="1">
        <v>31104126</v>
      </c>
      <c r="C2346" s="3" t="s">
        <v>1923</v>
      </c>
      <c r="D2346" s="4" t="s">
        <v>3673</v>
      </c>
      <c r="E2346" s="7"/>
      <c r="F2346" s="8">
        <f>VLOOKUP(D2346,'Parâmetro - Portes e Uco'!$A$8:$C$49,3,0)</f>
        <v>167.84640600000003</v>
      </c>
      <c r="G2346" s="36">
        <v>3</v>
      </c>
      <c r="H2346" s="8">
        <f>VLOOKUP(G2346,'Parâmetro - Portes e Uco'!$B$14:$E$41,4,0)</f>
        <v>299.05779999999999</v>
      </c>
      <c r="I2346" s="9"/>
      <c r="J2346" s="16">
        <v>0</v>
      </c>
      <c r="K2346" s="16"/>
      <c r="L2346" s="17"/>
      <c r="M2346" s="2"/>
      <c r="N2346" s="8"/>
      <c r="O2346" s="15">
        <v>1</v>
      </c>
      <c r="P2346" s="8">
        <f t="shared" si="161"/>
        <v>50.353921800000009</v>
      </c>
      <c r="Q2346" s="41">
        <f t="shared" si="162"/>
        <v>517.25812780000001</v>
      </c>
    </row>
    <row r="2347" spans="1:17">
      <c r="A2347" s="1" t="s">
        <v>4760</v>
      </c>
      <c r="B2347" s="1">
        <v>31104134</v>
      </c>
      <c r="C2347" s="3" t="s">
        <v>1924</v>
      </c>
      <c r="D2347" s="4" t="s">
        <v>3689</v>
      </c>
      <c r="E2347" s="7"/>
      <c r="F2347" s="8">
        <f>VLOOKUP(D2347,'Parâmetro - Portes e Uco'!$A$8:$C$49,3,0)</f>
        <v>332.147088</v>
      </c>
      <c r="G2347" s="36">
        <v>3</v>
      </c>
      <c r="H2347" s="8">
        <f>VLOOKUP(G2347,'Parâmetro - Portes e Uco'!$B$14:$E$41,4,0)</f>
        <v>299.05779999999999</v>
      </c>
      <c r="I2347" s="9"/>
      <c r="J2347" s="16">
        <v>0</v>
      </c>
      <c r="K2347" s="16"/>
      <c r="L2347" s="17"/>
      <c r="M2347" s="2"/>
      <c r="N2347" s="8"/>
      <c r="O2347" s="15">
        <v>1</v>
      </c>
      <c r="P2347" s="8">
        <f t="shared" si="161"/>
        <v>99.64412639999999</v>
      </c>
      <c r="Q2347" s="41">
        <f t="shared" si="162"/>
        <v>730.84901439999999</v>
      </c>
    </row>
    <row r="2348" spans="1:17">
      <c r="A2348" s="1" t="s">
        <v>4760</v>
      </c>
      <c r="B2348" s="1">
        <v>31104142</v>
      </c>
      <c r="C2348" s="3" t="s">
        <v>1925</v>
      </c>
      <c r="D2348" s="4" t="s">
        <v>3677</v>
      </c>
      <c r="E2348" s="7"/>
      <c r="F2348" s="8">
        <f>VLOOKUP(D2348,'Parâmetro - Portes e Uco'!$A$8:$C$49,3,0)</f>
        <v>146.53493400000002</v>
      </c>
      <c r="G2348" s="36">
        <v>1</v>
      </c>
      <c r="H2348" s="8">
        <f>VLOOKUP(G2348,'Parâmetro - Portes e Uco'!$B$14:$E$41,4,0)</f>
        <v>138.81760000000003</v>
      </c>
      <c r="I2348" s="9"/>
      <c r="J2348" s="16">
        <v>0</v>
      </c>
      <c r="K2348" s="16"/>
      <c r="L2348" s="17"/>
      <c r="M2348" s="2"/>
      <c r="N2348" s="8"/>
      <c r="O2348" s="15">
        <v>0</v>
      </c>
      <c r="P2348" s="15"/>
      <c r="Q2348" s="41">
        <f t="shared" si="162"/>
        <v>285.35253400000005</v>
      </c>
    </row>
    <row r="2349" spans="1:17">
      <c r="A2349" s="1" t="s">
        <v>4760</v>
      </c>
      <c r="B2349" s="1">
        <v>31104150</v>
      </c>
      <c r="C2349" s="3" t="s">
        <v>1926</v>
      </c>
      <c r="D2349" s="4" t="s">
        <v>3688</v>
      </c>
      <c r="E2349" s="7"/>
      <c r="F2349" s="8">
        <f>VLOOKUP(D2349,'Parâmetro - Portes e Uco'!$A$8:$C$49,3,0)</f>
        <v>868.77663600000005</v>
      </c>
      <c r="G2349" s="36">
        <v>4</v>
      </c>
      <c r="H2349" s="8">
        <f>VLOOKUP(G2349,'Parâmetro - Portes e Uco'!$B$14:$E$41,4,0)</f>
        <v>442.14720000000005</v>
      </c>
      <c r="I2349" s="9"/>
      <c r="J2349" s="16">
        <v>0</v>
      </c>
      <c r="K2349" s="16"/>
      <c r="L2349" s="17"/>
      <c r="M2349" s="2"/>
      <c r="N2349" s="8"/>
      <c r="O2349" s="15">
        <v>2</v>
      </c>
      <c r="P2349" s="8">
        <f>(F2349*30%)+(F2349*20%)</f>
        <v>434.38831800000003</v>
      </c>
      <c r="Q2349" s="41">
        <f t="shared" si="162"/>
        <v>1745.3121540000002</v>
      </c>
    </row>
    <row r="2350" spans="1:17">
      <c r="A2350" s="1" t="s">
        <v>4760</v>
      </c>
      <c r="B2350" s="1">
        <v>31104169</v>
      </c>
      <c r="C2350" s="3" t="s">
        <v>1927</v>
      </c>
      <c r="D2350" s="4" t="s">
        <v>3677</v>
      </c>
      <c r="E2350" s="7"/>
      <c r="F2350" s="8">
        <f>VLOOKUP(D2350,'Parâmetro - Portes e Uco'!$A$8:$C$49,3,0)</f>
        <v>146.53493400000002</v>
      </c>
      <c r="G2350" s="36">
        <v>1</v>
      </c>
      <c r="H2350" s="8">
        <f>VLOOKUP(G2350,'Parâmetro - Portes e Uco'!$B$14:$E$41,4,0)</f>
        <v>138.81760000000003</v>
      </c>
      <c r="I2350" s="9"/>
      <c r="J2350" s="16">
        <v>0</v>
      </c>
      <c r="K2350" s="16"/>
      <c r="L2350" s="17"/>
      <c r="M2350" s="2"/>
      <c r="N2350" s="8"/>
      <c r="O2350" s="15">
        <v>0</v>
      </c>
      <c r="P2350" s="15"/>
      <c r="Q2350" s="41">
        <f t="shared" si="162"/>
        <v>285.35253400000005</v>
      </c>
    </row>
    <row r="2351" spans="1:17">
      <c r="A2351" s="1" t="s">
        <v>4760</v>
      </c>
      <c r="B2351" s="1">
        <v>31104177</v>
      </c>
      <c r="C2351" s="3" t="s">
        <v>1928</v>
      </c>
      <c r="D2351" s="4" t="s">
        <v>3690</v>
      </c>
      <c r="E2351" s="7"/>
      <c r="F2351" s="8">
        <f>VLOOKUP(D2351,'Parâmetro - Portes e Uco'!$A$8:$C$49,3,0)</f>
        <v>788.42236200000002</v>
      </c>
      <c r="G2351" s="36">
        <v>3</v>
      </c>
      <c r="H2351" s="8">
        <f>VLOOKUP(G2351,'Parâmetro - Portes e Uco'!$B$14:$E$41,4,0)</f>
        <v>299.05779999999999</v>
      </c>
      <c r="I2351" s="9"/>
      <c r="J2351" s="16">
        <v>0</v>
      </c>
      <c r="K2351" s="16"/>
      <c r="L2351" s="17"/>
      <c r="M2351" s="2"/>
      <c r="N2351" s="8"/>
      <c r="O2351" s="15">
        <v>1</v>
      </c>
      <c r="P2351" s="8">
        <f>F2351*30%</f>
        <v>236.52670860000001</v>
      </c>
      <c r="Q2351" s="41">
        <f t="shared" si="162"/>
        <v>1324.0068706000002</v>
      </c>
    </row>
    <row r="2352" spans="1:17">
      <c r="A2352" s="1" t="s">
        <v>4760</v>
      </c>
      <c r="B2352" s="1">
        <v>31104185</v>
      </c>
      <c r="C2352" s="3" t="s">
        <v>1929</v>
      </c>
      <c r="D2352" s="4" t="s">
        <v>3674</v>
      </c>
      <c r="E2352" s="7"/>
      <c r="F2352" s="8">
        <f>VLOOKUP(D2352,'Parâmetro - Portes e Uco'!$A$8:$C$49,3,0)</f>
        <v>287.23149000000001</v>
      </c>
      <c r="G2352" s="36">
        <v>3</v>
      </c>
      <c r="H2352" s="8">
        <f>VLOOKUP(G2352,'Parâmetro - Portes e Uco'!$B$14:$E$41,4,0)</f>
        <v>299.05779999999999</v>
      </c>
      <c r="I2352" s="9"/>
      <c r="J2352" s="16">
        <v>0</v>
      </c>
      <c r="K2352" s="16"/>
      <c r="L2352" s="17"/>
      <c r="M2352" s="2"/>
      <c r="N2352" s="8"/>
      <c r="O2352" s="15">
        <v>1</v>
      </c>
      <c r="P2352" s="8">
        <f>F2352*30%</f>
        <v>86.169447000000005</v>
      </c>
      <c r="Q2352" s="41">
        <f t="shared" si="162"/>
        <v>672.45873699999993</v>
      </c>
    </row>
    <row r="2353" spans="1:17">
      <c r="A2353" s="1" t="s">
        <v>4760</v>
      </c>
      <c r="B2353" s="1">
        <v>31104193</v>
      </c>
      <c r="C2353" s="3" t="s">
        <v>1931</v>
      </c>
      <c r="D2353" s="4" t="s">
        <v>3695</v>
      </c>
      <c r="E2353" s="7"/>
      <c r="F2353" s="8">
        <f>VLOOKUP(D2353,'Parâmetro - Portes e Uco'!$A$8:$C$49,3,0)</f>
        <v>609.92950200000007</v>
      </c>
      <c r="G2353" s="36">
        <v>3</v>
      </c>
      <c r="H2353" s="8">
        <f>VLOOKUP(G2353,'Parâmetro - Portes e Uco'!$B$14:$E$41,4,0)</f>
        <v>299.05779999999999</v>
      </c>
      <c r="I2353" s="9"/>
      <c r="J2353" s="16">
        <v>0</v>
      </c>
      <c r="K2353" s="16"/>
      <c r="L2353" s="17"/>
      <c r="M2353" s="2"/>
      <c r="N2353" s="8"/>
      <c r="O2353" s="15">
        <v>1</v>
      </c>
      <c r="P2353" s="8">
        <f>F2353*30%</f>
        <v>182.97885060000002</v>
      </c>
      <c r="Q2353" s="41">
        <f t="shared" si="162"/>
        <v>1091.9661526</v>
      </c>
    </row>
    <row r="2354" spans="1:17">
      <c r="A2354" s="1" t="s">
        <v>4760</v>
      </c>
      <c r="B2354" s="1">
        <v>31104207</v>
      </c>
      <c r="C2354" s="3" t="s">
        <v>1932</v>
      </c>
      <c r="D2354" s="4" t="s">
        <v>3688</v>
      </c>
      <c r="E2354" s="7"/>
      <c r="F2354" s="8">
        <f>VLOOKUP(D2354,'Parâmetro - Portes e Uco'!$A$8:$C$49,3,0)</f>
        <v>868.77663600000005</v>
      </c>
      <c r="G2354" s="36">
        <v>3</v>
      </c>
      <c r="H2354" s="8">
        <f>VLOOKUP(G2354,'Parâmetro - Portes e Uco'!$B$14:$E$41,4,0)</f>
        <v>299.05779999999999</v>
      </c>
      <c r="I2354" s="9"/>
      <c r="J2354" s="16">
        <v>0</v>
      </c>
      <c r="K2354" s="16"/>
      <c r="L2354" s="17"/>
      <c r="M2354" s="2"/>
      <c r="N2354" s="8"/>
      <c r="O2354" s="15">
        <v>2</v>
      </c>
      <c r="P2354" s="8">
        <f>(F2354*30%)+(F2354*20%)</f>
        <v>434.38831800000003</v>
      </c>
      <c r="Q2354" s="41">
        <f t="shared" si="162"/>
        <v>1602.2227540000001</v>
      </c>
    </row>
    <row r="2355" spans="1:17">
      <c r="A2355" s="1" t="s">
        <v>4760</v>
      </c>
      <c r="B2355" s="1">
        <v>31104215</v>
      </c>
      <c r="C2355" s="3" t="s">
        <v>1933</v>
      </c>
      <c r="D2355" s="4" t="s">
        <v>3674</v>
      </c>
      <c r="E2355" s="7"/>
      <c r="F2355" s="8">
        <f>VLOOKUP(D2355,'Parâmetro - Portes e Uco'!$A$8:$C$49,3,0)</f>
        <v>287.23149000000001</v>
      </c>
      <c r="G2355" s="36">
        <v>1</v>
      </c>
      <c r="H2355" s="8">
        <f>VLOOKUP(G2355,'Parâmetro - Portes e Uco'!$B$14:$E$41,4,0)</f>
        <v>138.81760000000003</v>
      </c>
      <c r="I2355" s="9"/>
      <c r="J2355" s="16">
        <v>0</v>
      </c>
      <c r="K2355" s="16"/>
      <c r="L2355" s="17"/>
      <c r="M2355" s="2"/>
      <c r="N2355" s="8"/>
      <c r="O2355" s="15">
        <v>1</v>
      </c>
      <c r="P2355" s="8">
        <f>F2355*30%</f>
        <v>86.169447000000005</v>
      </c>
      <c r="Q2355" s="41">
        <f t="shared" si="162"/>
        <v>512.21853700000008</v>
      </c>
    </row>
    <row r="2356" spans="1:17">
      <c r="A2356" s="1" t="s">
        <v>4760</v>
      </c>
      <c r="B2356" s="1">
        <v>31104223</v>
      </c>
      <c r="C2356" s="3" t="s">
        <v>1934</v>
      </c>
      <c r="D2356" s="4" t="s">
        <v>3683</v>
      </c>
      <c r="E2356" s="7"/>
      <c r="F2356" s="8">
        <f>VLOOKUP(D2356,'Parâmetro - Portes e Uco'!$A$8:$C$49,3,0)</f>
        <v>218.68392</v>
      </c>
      <c r="G2356" s="36">
        <v>1</v>
      </c>
      <c r="H2356" s="8">
        <f>VLOOKUP(G2356,'Parâmetro - Portes e Uco'!$B$14:$E$41,4,0)</f>
        <v>138.81760000000003</v>
      </c>
      <c r="I2356" s="9"/>
      <c r="J2356" s="16">
        <v>0</v>
      </c>
      <c r="K2356" s="16"/>
      <c r="L2356" s="17"/>
      <c r="M2356" s="2"/>
      <c r="N2356" s="8"/>
      <c r="O2356" s="15">
        <v>1</v>
      </c>
      <c r="P2356" s="8">
        <f>F2356*30%</f>
        <v>65.605176</v>
      </c>
      <c r="Q2356" s="41">
        <f t="shared" si="162"/>
        <v>423.10669600000006</v>
      </c>
    </row>
    <row r="2357" spans="1:17">
      <c r="A2357" s="1" t="s">
        <v>4760</v>
      </c>
      <c r="B2357" s="1">
        <v>31104231</v>
      </c>
      <c r="C2357" s="3" t="s">
        <v>1935</v>
      </c>
      <c r="D2357" s="4" t="s">
        <v>3695</v>
      </c>
      <c r="E2357" s="7"/>
      <c r="F2357" s="8">
        <f>VLOOKUP(D2357,'Parâmetro - Portes e Uco'!$A$8:$C$49,3,0)</f>
        <v>609.92950200000007</v>
      </c>
      <c r="G2357" s="36">
        <v>3</v>
      </c>
      <c r="H2357" s="8">
        <f>VLOOKUP(G2357,'Parâmetro - Portes e Uco'!$B$14:$E$41,4,0)</f>
        <v>299.05779999999999</v>
      </c>
      <c r="I2357" s="9"/>
      <c r="J2357" s="16">
        <v>0</v>
      </c>
      <c r="K2357" s="16"/>
      <c r="L2357" s="17"/>
      <c r="M2357" s="2"/>
      <c r="N2357" s="8"/>
      <c r="O2357" s="15">
        <v>1</v>
      </c>
      <c r="P2357" s="8">
        <f>F2357*30%</f>
        <v>182.97885060000002</v>
      </c>
      <c r="Q2357" s="41">
        <f t="shared" si="162"/>
        <v>1091.9661526</v>
      </c>
    </row>
    <row r="2358" spans="1:17">
      <c r="A2358" s="1" t="s">
        <v>4760</v>
      </c>
      <c r="B2358" s="1">
        <v>31104240</v>
      </c>
      <c r="C2358" s="3" t="s">
        <v>1930</v>
      </c>
      <c r="D2358" s="4" t="s">
        <v>3695</v>
      </c>
      <c r="E2358" s="7"/>
      <c r="F2358" s="8">
        <f>VLOOKUP(D2358,'Parâmetro - Portes e Uco'!$A$8:$C$49,3,0)</f>
        <v>609.92950200000007</v>
      </c>
      <c r="G2358" s="36">
        <v>3</v>
      </c>
      <c r="H2358" s="8">
        <f>VLOOKUP(G2358,'Parâmetro - Portes e Uco'!$B$14:$E$41,4,0)</f>
        <v>299.05779999999999</v>
      </c>
      <c r="I2358" s="9"/>
      <c r="J2358" s="16">
        <v>0</v>
      </c>
      <c r="K2358" s="16"/>
      <c r="L2358" s="17"/>
      <c r="M2358" s="2"/>
      <c r="N2358" s="8"/>
      <c r="O2358" s="15">
        <v>1</v>
      </c>
      <c r="P2358" s="8">
        <f>F2358*30%</f>
        <v>182.97885060000002</v>
      </c>
      <c r="Q2358" s="41">
        <f t="shared" si="162"/>
        <v>1091.9661526</v>
      </c>
    </row>
    <row r="2359" spans="1:17">
      <c r="A2359" s="1" t="s">
        <v>4760</v>
      </c>
      <c r="B2359" s="1">
        <v>31104274</v>
      </c>
      <c r="C2359" s="3" t="s">
        <v>4250</v>
      </c>
      <c r="D2359" s="4" t="s">
        <v>3688</v>
      </c>
      <c r="E2359" s="7"/>
      <c r="F2359" s="8">
        <f>VLOOKUP(D2359,'Parâmetro - Portes e Uco'!$A$8:$C$49,3,0)</f>
        <v>868.77663600000005</v>
      </c>
      <c r="G2359" s="36">
        <v>5</v>
      </c>
      <c r="H2359" s="8">
        <f>VLOOKUP(G2359,'Parâmetro - Portes e Uco'!$B$14:$E$41,4,0)</f>
        <v>683.93320000000006</v>
      </c>
      <c r="I2359" s="9"/>
      <c r="J2359" s="16">
        <v>0</v>
      </c>
      <c r="K2359" s="16"/>
      <c r="L2359" s="17"/>
      <c r="M2359" s="2"/>
      <c r="N2359" s="8"/>
      <c r="O2359" s="15">
        <v>1</v>
      </c>
      <c r="P2359" s="8">
        <f>F2359*30%</f>
        <v>260.63299080000002</v>
      </c>
      <c r="Q2359" s="41">
        <f t="shared" si="162"/>
        <v>1813.3428268</v>
      </c>
    </row>
    <row r="2360" spans="1:17">
      <c r="A2360" s="3"/>
      <c r="B2360" s="135">
        <v>31199003</v>
      </c>
      <c r="C2360" s="263" t="s">
        <v>3750</v>
      </c>
      <c r="D2360" s="264"/>
      <c r="E2360" s="264"/>
      <c r="F2360" s="264"/>
      <c r="G2360" s="264"/>
      <c r="H2360" s="264"/>
      <c r="I2360" s="264"/>
      <c r="J2360" s="264"/>
      <c r="K2360" s="264"/>
      <c r="L2360" s="264"/>
      <c r="M2360" s="266"/>
      <c r="N2360" s="264"/>
      <c r="O2360" s="264"/>
      <c r="P2360" s="264"/>
      <c r="Q2360" s="265"/>
    </row>
    <row r="2361" spans="1:17">
      <c r="A2361" s="3"/>
      <c r="B2361" s="259" t="s">
        <v>4251</v>
      </c>
      <c r="C2361" s="260"/>
      <c r="D2361" s="260"/>
      <c r="E2361" s="260"/>
      <c r="F2361" s="260"/>
      <c r="G2361" s="260"/>
      <c r="H2361" s="260"/>
      <c r="I2361" s="260"/>
      <c r="J2361" s="260"/>
      <c r="K2361" s="260"/>
      <c r="L2361" s="260"/>
      <c r="M2361" s="261"/>
      <c r="N2361" s="260"/>
      <c r="O2361" s="260"/>
      <c r="P2361" s="260"/>
      <c r="Q2361" s="262"/>
    </row>
    <row r="2362" spans="1:17">
      <c r="A2362" s="3"/>
      <c r="B2362" s="135">
        <v>31201008</v>
      </c>
      <c r="C2362" s="263" t="s">
        <v>3879</v>
      </c>
      <c r="D2362" s="264"/>
      <c r="E2362" s="264"/>
      <c r="F2362" s="264"/>
      <c r="G2362" s="264"/>
      <c r="H2362" s="264"/>
      <c r="I2362" s="264"/>
      <c r="J2362" s="264"/>
      <c r="K2362" s="264"/>
      <c r="L2362" s="264"/>
      <c r="M2362" s="266"/>
      <c r="N2362" s="264"/>
      <c r="O2362" s="264"/>
      <c r="P2362" s="264"/>
      <c r="Q2362" s="265"/>
    </row>
    <row r="2363" spans="1:17">
      <c r="A2363" s="1" t="s">
        <v>4760</v>
      </c>
      <c r="B2363" s="1">
        <v>31201024</v>
      </c>
      <c r="C2363" s="3" t="s">
        <v>1936</v>
      </c>
      <c r="D2363" s="4" t="s">
        <v>3689</v>
      </c>
      <c r="E2363" s="7"/>
      <c r="F2363" s="8">
        <f>VLOOKUP(D2363,'Parâmetro - Portes e Uco'!$A$8:$C$49,3,0)</f>
        <v>332.147088</v>
      </c>
      <c r="G2363" s="36">
        <v>2</v>
      </c>
      <c r="H2363" s="8">
        <f>VLOOKUP(G2363,'Parâmetro - Portes e Uco'!$B$14:$E$41,4,0)</f>
        <v>203.1808</v>
      </c>
      <c r="I2363" s="9"/>
      <c r="J2363" s="16">
        <v>0</v>
      </c>
      <c r="K2363" s="16"/>
      <c r="L2363" s="17"/>
      <c r="M2363" s="2"/>
      <c r="N2363" s="8"/>
      <c r="O2363" s="15">
        <v>1</v>
      </c>
      <c r="P2363" s="8">
        <f>F2363*30%</f>
        <v>99.64412639999999</v>
      </c>
      <c r="Q2363" s="41">
        <f t="shared" ref="Q2363:Q2373" si="163">F2363+H2363+K2363+N2363+P2363</f>
        <v>634.97201440000003</v>
      </c>
    </row>
    <row r="2364" spans="1:17">
      <c r="A2364" s="1" t="s">
        <v>4760</v>
      </c>
      <c r="B2364" s="1">
        <v>31201032</v>
      </c>
      <c r="C2364" s="3" t="s">
        <v>1937</v>
      </c>
      <c r="D2364" s="4" t="s">
        <v>3677</v>
      </c>
      <c r="E2364" s="7"/>
      <c r="F2364" s="8">
        <f>VLOOKUP(D2364,'Parâmetro - Portes e Uco'!$A$8:$C$49,3,0)</f>
        <v>146.53493400000002</v>
      </c>
      <c r="G2364" s="36">
        <v>1</v>
      </c>
      <c r="H2364" s="8">
        <f>VLOOKUP(G2364,'Parâmetro - Portes e Uco'!$B$14:$E$41,4,0)</f>
        <v>138.81760000000003</v>
      </c>
      <c r="I2364" s="9"/>
      <c r="J2364" s="16">
        <v>0</v>
      </c>
      <c r="K2364" s="16"/>
      <c r="L2364" s="17"/>
      <c r="M2364" s="2"/>
      <c r="N2364" s="8"/>
      <c r="O2364" s="15">
        <v>0</v>
      </c>
      <c r="P2364" s="15"/>
      <c r="Q2364" s="41">
        <f t="shared" si="163"/>
        <v>285.35253400000005</v>
      </c>
    </row>
    <row r="2365" spans="1:17">
      <c r="A2365" s="1" t="s">
        <v>4760</v>
      </c>
      <c r="B2365" s="1">
        <v>31201040</v>
      </c>
      <c r="C2365" s="3" t="s">
        <v>1938</v>
      </c>
      <c r="D2365" s="4" t="s">
        <v>3673</v>
      </c>
      <c r="E2365" s="7"/>
      <c r="F2365" s="8">
        <f>VLOOKUP(D2365,'Parâmetro - Portes e Uco'!$A$8:$C$49,3,0)</f>
        <v>167.84640600000003</v>
      </c>
      <c r="G2365" s="36">
        <v>2</v>
      </c>
      <c r="H2365" s="8">
        <f>VLOOKUP(G2365,'Parâmetro - Portes e Uco'!$B$14:$E$41,4,0)</f>
        <v>203.1808</v>
      </c>
      <c r="I2365" s="9"/>
      <c r="J2365" s="16">
        <v>0</v>
      </c>
      <c r="K2365" s="16"/>
      <c r="L2365" s="17"/>
      <c r="M2365" s="2"/>
      <c r="N2365" s="8"/>
      <c r="O2365" s="15">
        <v>0</v>
      </c>
      <c r="P2365" s="15"/>
      <c r="Q2365" s="41">
        <f t="shared" si="163"/>
        <v>371.02720600000004</v>
      </c>
    </row>
    <row r="2366" spans="1:17">
      <c r="A2366" s="1" t="s">
        <v>4760</v>
      </c>
      <c r="B2366" s="1">
        <v>31201067</v>
      </c>
      <c r="C2366" s="3" t="s">
        <v>1939</v>
      </c>
      <c r="D2366" s="4" t="s">
        <v>3673</v>
      </c>
      <c r="E2366" s="7"/>
      <c r="F2366" s="8">
        <f>VLOOKUP(D2366,'Parâmetro - Portes e Uco'!$A$8:$C$49,3,0)</f>
        <v>167.84640600000003</v>
      </c>
      <c r="G2366" s="36">
        <v>2</v>
      </c>
      <c r="H2366" s="8">
        <f>VLOOKUP(G2366,'Parâmetro - Portes e Uco'!$B$14:$E$41,4,0)</f>
        <v>203.1808</v>
      </c>
      <c r="I2366" s="9"/>
      <c r="J2366" s="16">
        <v>0</v>
      </c>
      <c r="K2366" s="16"/>
      <c r="L2366" s="17"/>
      <c r="M2366" s="2"/>
      <c r="N2366" s="8"/>
      <c r="O2366" s="15">
        <v>1</v>
      </c>
      <c r="P2366" s="8">
        <f>F2366*30%</f>
        <v>50.353921800000009</v>
      </c>
      <c r="Q2366" s="41">
        <f t="shared" si="163"/>
        <v>421.38112780000006</v>
      </c>
    </row>
    <row r="2367" spans="1:17">
      <c r="A2367" s="1" t="s">
        <v>4760</v>
      </c>
      <c r="B2367" s="1">
        <v>31201075</v>
      </c>
      <c r="C2367" s="3" t="s">
        <v>1940</v>
      </c>
      <c r="D2367" s="4" t="s">
        <v>3699</v>
      </c>
      <c r="E2367" s="7"/>
      <c r="F2367" s="8">
        <f>VLOOKUP(D2367,'Parâmetro - Portes e Uco'!$A$8:$C$49,3,0)</f>
        <v>365.25598200000002</v>
      </c>
      <c r="G2367" s="36">
        <v>4</v>
      </c>
      <c r="H2367" s="8">
        <f>VLOOKUP(G2367,'Parâmetro - Portes e Uco'!$B$14:$E$41,4,0)</f>
        <v>442.14720000000005</v>
      </c>
      <c r="I2367" s="9"/>
      <c r="J2367" s="16">
        <v>0</v>
      </c>
      <c r="K2367" s="16"/>
      <c r="L2367" s="17"/>
      <c r="M2367" s="2"/>
      <c r="N2367" s="8"/>
      <c r="O2367" s="15">
        <v>1</v>
      </c>
      <c r="P2367" s="8">
        <f>F2367*30%</f>
        <v>109.5767946</v>
      </c>
      <c r="Q2367" s="41">
        <f t="shared" si="163"/>
        <v>916.97997659999999</v>
      </c>
    </row>
    <row r="2368" spans="1:17">
      <c r="A2368" s="1" t="s">
        <v>4760</v>
      </c>
      <c r="B2368" s="1">
        <v>31201091</v>
      </c>
      <c r="C2368" s="3" t="s">
        <v>1941</v>
      </c>
      <c r="D2368" s="4" t="s">
        <v>3674</v>
      </c>
      <c r="E2368" s="7"/>
      <c r="F2368" s="8">
        <f>VLOOKUP(D2368,'Parâmetro - Portes e Uco'!$A$8:$C$49,3,0)</f>
        <v>287.23149000000001</v>
      </c>
      <c r="G2368" s="36">
        <v>3</v>
      </c>
      <c r="H2368" s="8">
        <f>VLOOKUP(G2368,'Parâmetro - Portes e Uco'!$B$14:$E$41,4,0)</f>
        <v>299.05779999999999</v>
      </c>
      <c r="I2368" s="9"/>
      <c r="J2368" s="16">
        <v>0</v>
      </c>
      <c r="K2368" s="16"/>
      <c r="L2368" s="17"/>
      <c r="M2368" s="2"/>
      <c r="N2368" s="8"/>
      <c r="O2368" s="15">
        <v>1</v>
      </c>
      <c r="P2368" s="8">
        <f>F2368*30%</f>
        <v>86.169447000000005</v>
      </c>
      <c r="Q2368" s="41">
        <f t="shared" si="163"/>
        <v>672.45873699999993</v>
      </c>
    </row>
    <row r="2369" spans="1:17">
      <c r="A2369" s="1" t="s">
        <v>4760</v>
      </c>
      <c r="B2369" s="1">
        <v>31201105</v>
      </c>
      <c r="C2369" s="3" t="s">
        <v>1942</v>
      </c>
      <c r="D2369" s="4" t="s">
        <v>3673</v>
      </c>
      <c r="E2369" s="7"/>
      <c r="F2369" s="8">
        <f>VLOOKUP(D2369,'Parâmetro - Portes e Uco'!$A$8:$C$49,3,0)</f>
        <v>167.84640600000003</v>
      </c>
      <c r="G2369" s="36">
        <v>3</v>
      </c>
      <c r="H2369" s="8">
        <f>VLOOKUP(G2369,'Parâmetro - Portes e Uco'!$B$14:$E$41,4,0)</f>
        <v>299.05779999999999</v>
      </c>
      <c r="I2369" s="9"/>
      <c r="J2369" s="16">
        <v>0</v>
      </c>
      <c r="K2369" s="16"/>
      <c r="L2369" s="17"/>
      <c r="M2369" s="2"/>
      <c r="N2369" s="8"/>
      <c r="O2369" s="15">
        <v>1</v>
      </c>
      <c r="P2369" s="8">
        <f>F2369*30%</f>
        <v>50.353921800000009</v>
      </c>
      <c r="Q2369" s="41">
        <f t="shared" si="163"/>
        <v>517.25812780000001</v>
      </c>
    </row>
    <row r="2370" spans="1:17">
      <c r="A2370" s="1" t="s">
        <v>4760</v>
      </c>
      <c r="B2370" s="1">
        <v>31201113</v>
      </c>
      <c r="C2370" s="3" t="s">
        <v>1943</v>
      </c>
      <c r="D2370" s="4" t="s">
        <v>3698</v>
      </c>
      <c r="E2370" s="7"/>
      <c r="F2370" s="8">
        <f>VLOOKUP(D2370,'Parâmetro - Portes e Uco'!$A$8:$C$49,3,0)</f>
        <v>1186.7593919999999</v>
      </c>
      <c r="G2370" s="36">
        <v>6</v>
      </c>
      <c r="H2370" s="8">
        <f>VLOOKUP(G2370,'Parâmetro - Portes e Uco'!$B$14:$E$41,4,0)</f>
        <v>954.3922</v>
      </c>
      <c r="I2370" s="9"/>
      <c r="J2370" s="16">
        <v>0</v>
      </c>
      <c r="K2370" s="16"/>
      <c r="L2370" s="17"/>
      <c r="M2370" s="2"/>
      <c r="N2370" s="8"/>
      <c r="O2370" s="15">
        <v>2</v>
      </c>
      <c r="P2370" s="8">
        <f>(F2370*30%)+(F2370*20%)</f>
        <v>593.37969599999997</v>
      </c>
      <c r="Q2370" s="41">
        <f t="shared" si="163"/>
        <v>2734.5312880000001</v>
      </c>
    </row>
    <row r="2371" spans="1:17">
      <c r="A2371" s="1" t="s">
        <v>4760</v>
      </c>
      <c r="B2371" s="1">
        <v>31201121</v>
      </c>
      <c r="C2371" s="3" t="s">
        <v>1945</v>
      </c>
      <c r="D2371" s="4" t="s">
        <v>3697</v>
      </c>
      <c r="E2371" s="7"/>
      <c r="F2371" s="8">
        <f>VLOOKUP(D2371,'Parâmetro - Portes e Uco'!$A$8:$C$49,3,0)</f>
        <v>932.61823200000003</v>
      </c>
      <c r="G2371" s="36">
        <v>5</v>
      </c>
      <c r="H2371" s="8">
        <f>VLOOKUP(G2371,'Parâmetro - Portes e Uco'!$B$14:$E$41,4,0)</f>
        <v>683.93320000000006</v>
      </c>
      <c r="I2371" s="9"/>
      <c r="J2371" s="16">
        <v>0</v>
      </c>
      <c r="K2371" s="16"/>
      <c r="L2371" s="17"/>
      <c r="M2371" s="2"/>
      <c r="N2371" s="8"/>
      <c r="O2371" s="15">
        <v>2</v>
      </c>
      <c r="P2371" s="8">
        <f>(F2371*30%)+(F2371*20%)</f>
        <v>466.30911600000002</v>
      </c>
      <c r="Q2371" s="41">
        <f t="shared" si="163"/>
        <v>2082.8605480000001</v>
      </c>
    </row>
    <row r="2372" spans="1:17">
      <c r="A2372" s="1" t="s">
        <v>4760</v>
      </c>
      <c r="B2372" s="1">
        <v>31201130</v>
      </c>
      <c r="C2372" s="3" t="s">
        <v>1946</v>
      </c>
      <c r="D2372" s="4" t="s">
        <v>3690</v>
      </c>
      <c r="E2372" s="7"/>
      <c r="F2372" s="8">
        <f>VLOOKUP(D2372,'Parâmetro - Portes e Uco'!$A$8:$C$49,3,0)</f>
        <v>788.42236200000002</v>
      </c>
      <c r="G2372" s="36">
        <v>5</v>
      </c>
      <c r="H2372" s="8">
        <f>VLOOKUP(G2372,'Parâmetro - Portes e Uco'!$B$14:$E$41,4,0)</f>
        <v>683.93320000000006</v>
      </c>
      <c r="I2372" s="9"/>
      <c r="J2372" s="16">
        <v>0</v>
      </c>
      <c r="K2372" s="16"/>
      <c r="L2372" s="17"/>
      <c r="M2372" s="2"/>
      <c r="N2372" s="8"/>
      <c r="O2372" s="15">
        <v>1</v>
      </c>
      <c r="P2372" s="8">
        <f>F2372*30%</f>
        <v>236.52670860000001</v>
      </c>
      <c r="Q2372" s="41">
        <f t="shared" si="163"/>
        <v>1708.8822706000001</v>
      </c>
    </row>
    <row r="2373" spans="1:17">
      <c r="A2373" s="1" t="s">
        <v>4760</v>
      </c>
      <c r="B2373" s="1">
        <v>31201148</v>
      </c>
      <c r="C2373" s="3" t="s">
        <v>1944</v>
      </c>
      <c r="D2373" s="4" t="s">
        <v>3705</v>
      </c>
      <c r="E2373" s="7"/>
      <c r="F2373" s="8">
        <f>VLOOKUP(D2373,'Parâmetro - Portes e Uco'!$A$8:$C$49,3,0)</f>
        <v>1949.1550259999999</v>
      </c>
      <c r="G2373" s="36">
        <v>7</v>
      </c>
      <c r="H2373" s="8">
        <f>VLOOKUP(G2373,'Parâmetro - Portes e Uco'!$B$14:$E$41,4,0)</f>
        <v>1357.8812</v>
      </c>
      <c r="I2373" s="9"/>
      <c r="J2373" s="16">
        <v>0</v>
      </c>
      <c r="K2373" s="16"/>
      <c r="L2373" s="17"/>
      <c r="M2373" s="2"/>
      <c r="N2373" s="8"/>
      <c r="O2373" s="15">
        <v>2</v>
      </c>
      <c r="P2373" s="8">
        <f>(F2373*30%)+(F2373*20%)</f>
        <v>974.57751299999995</v>
      </c>
      <c r="Q2373" s="41">
        <f t="shared" si="163"/>
        <v>4281.6137390000004</v>
      </c>
    </row>
    <row r="2374" spans="1:17">
      <c r="A2374" s="3"/>
      <c r="B2374" s="135">
        <v>31201997</v>
      </c>
      <c r="C2374" s="263" t="s">
        <v>3750</v>
      </c>
      <c r="D2374" s="264"/>
      <c r="E2374" s="264"/>
      <c r="F2374" s="264"/>
      <c r="G2374" s="264"/>
      <c r="H2374" s="264"/>
      <c r="I2374" s="264"/>
      <c r="J2374" s="264"/>
      <c r="K2374" s="264"/>
      <c r="L2374" s="264"/>
      <c r="M2374" s="287"/>
      <c r="N2374" s="264"/>
      <c r="O2374" s="264"/>
      <c r="P2374" s="264"/>
      <c r="Q2374" s="265"/>
    </row>
    <row r="2375" spans="1:17">
      <c r="A2375" s="3"/>
      <c r="B2375" s="259" t="s">
        <v>4252</v>
      </c>
      <c r="C2375" s="260"/>
      <c r="D2375" s="260"/>
      <c r="E2375" s="260"/>
      <c r="F2375" s="260"/>
      <c r="G2375" s="260"/>
      <c r="H2375" s="260"/>
      <c r="I2375" s="260"/>
      <c r="J2375" s="260"/>
      <c r="K2375" s="260"/>
      <c r="L2375" s="260"/>
      <c r="M2375" s="261"/>
      <c r="N2375" s="260"/>
      <c r="O2375" s="260"/>
      <c r="P2375" s="260"/>
      <c r="Q2375" s="262"/>
    </row>
    <row r="2376" spans="1:17">
      <c r="A2376" s="3"/>
      <c r="B2376" s="259" t="s">
        <v>4253</v>
      </c>
      <c r="C2376" s="260"/>
      <c r="D2376" s="260"/>
      <c r="E2376" s="260"/>
      <c r="F2376" s="260"/>
      <c r="G2376" s="260"/>
      <c r="H2376" s="260"/>
      <c r="I2376" s="260"/>
      <c r="J2376" s="260"/>
      <c r="K2376" s="260"/>
      <c r="L2376" s="260"/>
      <c r="M2376" s="261"/>
      <c r="N2376" s="260"/>
      <c r="O2376" s="260"/>
      <c r="P2376" s="260"/>
      <c r="Q2376" s="262"/>
    </row>
    <row r="2377" spans="1:17">
      <c r="A2377" s="3"/>
      <c r="B2377" s="135">
        <v>31202004</v>
      </c>
      <c r="C2377" s="263" t="s">
        <v>3880</v>
      </c>
      <c r="D2377" s="264"/>
      <c r="E2377" s="264"/>
      <c r="F2377" s="264"/>
      <c r="G2377" s="264"/>
      <c r="H2377" s="264"/>
      <c r="I2377" s="264"/>
      <c r="J2377" s="264"/>
      <c r="K2377" s="264"/>
      <c r="L2377" s="264"/>
      <c r="M2377" s="266"/>
      <c r="N2377" s="264"/>
      <c r="O2377" s="264"/>
      <c r="P2377" s="264"/>
      <c r="Q2377" s="265"/>
    </row>
    <row r="2378" spans="1:17">
      <c r="A2378" s="1" t="s">
        <v>4758</v>
      </c>
      <c r="B2378" s="1">
        <v>31202012</v>
      </c>
      <c r="C2378" s="3" t="s">
        <v>3990</v>
      </c>
      <c r="D2378" s="4" t="s">
        <v>3677</v>
      </c>
      <c r="E2378" s="7">
        <v>0</v>
      </c>
      <c r="F2378" s="8">
        <f>VLOOKUP(D2378,'Parâmetro - Portes e Uco'!$A$8:$C$49,3,0)</f>
        <v>146.53493400000002</v>
      </c>
      <c r="G2378" s="36">
        <v>1</v>
      </c>
      <c r="H2378" s="8">
        <f>VLOOKUP(G2378,'Parâmetro - Portes e Uco'!$B$14:$E$41,4,0)</f>
        <v>138.81760000000003</v>
      </c>
      <c r="I2378" s="9"/>
      <c r="J2378" s="16">
        <v>0</v>
      </c>
      <c r="K2378" s="16"/>
      <c r="L2378" s="17"/>
      <c r="M2378" s="2"/>
      <c r="N2378" s="8"/>
      <c r="O2378" s="15" t="s">
        <v>3721</v>
      </c>
      <c r="P2378" s="15"/>
      <c r="Q2378" s="41">
        <f t="shared" ref="Q2378:Q2383" si="164">F2378+H2378+K2378+N2378+P2378</f>
        <v>285.35253400000005</v>
      </c>
    </row>
    <row r="2379" spans="1:17">
      <c r="A2379" s="1" t="s">
        <v>4760</v>
      </c>
      <c r="B2379" s="1">
        <v>31202020</v>
      </c>
      <c r="C2379" s="3" t="s">
        <v>1947</v>
      </c>
      <c r="D2379" s="4" t="s">
        <v>3670</v>
      </c>
      <c r="E2379" s="7"/>
      <c r="F2379" s="8">
        <f>VLOOKUP(D2379,'Parâmetro - Portes e Uco'!$A$8:$C$49,3,0)</f>
        <v>70.914480000000012</v>
      </c>
      <c r="G2379" s="36">
        <v>1</v>
      </c>
      <c r="H2379" s="8">
        <f>VLOOKUP(G2379,'Parâmetro - Portes e Uco'!$B$14:$E$41,4,0)</f>
        <v>138.81760000000003</v>
      </c>
      <c r="I2379" s="9"/>
      <c r="J2379" s="16">
        <v>0</v>
      </c>
      <c r="K2379" s="16"/>
      <c r="L2379" s="17"/>
      <c r="M2379" s="2"/>
      <c r="N2379" s="8"/>
      <c r="O2379" s="15">
        <v>0</v>
      </c>
      <c r="P2379" s="15"/>
      <c r="Q2379" s="41">
        <f t="shared" si="164"/>
        <v>209.73208000000005</v>
      </c>
    </row>
    <row r="2380" spans="1:17">
      <c r="A2380" s="1" t="s">
        <v>4760</v>
      </c>
      <c r="B2380" s="1">
        <v>31202039</v>
      </c>
      <c r="C2380" s="3" t="s">
        <v>1948</v>
      </c>
      <c r="D2380" s="4" t="s">
        <v>3691</v>
      </c>
      <c r="E2380" s="7"/>
      <c r="F2380" s="8">
        <f>VLOOKUP(D2380,'Parâmetro - Portes e Uco'!$A$8:$C$49,3,0)</f>
        <v>721.04432400000007</v>
      </c>
      <c r="G2380" s="36">
        <v>4</v>
      </c>
      <c r="H2380" s="8">
        <f>VLOOKUP(G2380,'Parâmetro - Portes e Uco'!$B$14:$E$41,4,0)</f>
        <v>442.14720000000005</v>
      </c>
      <c r="I2380" s="9"/>
      <c r="J2380" s="16">
        <v>0</v>
      </c>
      <c r="K2380" s="16"/>
      <c r="L2380" s="17"/>
      <c r="M2380" s="2"/>
      <c r="N2380" s="8"/>
      <c r="O2380" s="15">
        <v>2</v>
      </c>
      <c r="P2380" s="8">
        <f>(F2380*30%)+(F2380*20%)</f>
        <v>360.52216200000004</v>
      </c>
      <c r="Q2380" s="41">
        <f t="shared" si="164"/>
        <v>1523.7136860000001</v>
      </c>
    </row>
    <row r="2381" spans="1:17">
      <c r="A2381" s="1" t="s">
        <v>4760</v>
      </c>
      <c r="B2381" s="1">
        <v>31202047</v>
      </c>
      <c r="C2381" s="3" t="s">
        <v>1949</v>
      </c>
      <c r="D2381" s="4" t="s">
        <v>3677</v>
      </c>
      <c r="E2381" s="7"/>
      <c r="F2381" s="8">
        <f>VLOOKUP(D2381,'Parâmetro - Portes e Uco'!$A$8:$C$49,3,0)</f>
        <v>146.53493400000002</v>
      </c>
      <c r="G2381" s="36">
        <v>1</v>
      </c>
      <c r="H2381" s="8">
        <f>VLOOKUP(G2381,'Parâmetro - Portes e Uco'!$B$14:$E$41,4,0)</f>
        <v>138.81760000000003</v>
      </c>
      <c r="I2381" s="9"/>
      <c r="J2381" s="16">
        <v>0</v>
      </c>
      <c r="K2381" s="16"/>
      <c r="L2381" s="17"/>
      <c r="M2381" s="2"/>
      <c r="N2381" s="8"/>
      <c r="O2381" s="15">
        <v>1</v>
      </c>
      <c r="P2381" s="8">
        <f>F2381*30%</f>
        <v>43.960480200000006</v>
      </c>
      <c r="Q2381" s="41">
        <f t="shared" si="164"/>
        <v>329.31301420000005</v>
      </c>
    </row>
    <row r="2382" spans="1:17" ht="22.5">
      <c r="A2382" s="1" t="s">
        <v>4760</v>
      </c>
      <c r="B2382" s="1">
        <v>31202063</v>
      </c>
      <c r="C2382" s="3" t="s">
        <v>1950</v>
      </c>
      <c r="D2382" s="4" t="s">
        <v>3690</v>
      </c>
      <c r="E2382" s="7"/>
      <c r="F2382" s="8">
        <f>VLOOKUP(D2382,'Parâmetro - Portes e Uco'!$A$8:$C$49,3,0)</f>
        <v>788.42236200000002</v>
      </c>
      <c r="G2382" s="36">
        <v>5</v>
      </c>
      <c r="H2382" s="8">
        <f>VLOOKUP(G2382,'Parâmetro - Portes e Uco'!$B$14:$E$41,4,0)</f>
        <v>683.93320000000006</v>
      </c>
      <c r="I2382" s="9"/>
      <c r="J2382" s="16">
        <v>0</v>
      </c>
      <c r="K2382" s="16"/>
      <c r="L2382" s="17"/>
      <c r="M2382" s="2"/>
      <c r="N2382" s="8"/>
      <c r="O2382" s="15">
        <v>1</v>
      </c>
      <c r="P2382" s="8">
        <f>F2382*30%</f>
        <v>236.52670860000001</v>
      </c>
      <c r="Q2382" s="41">
        <f t="shared" si="164"/>
        <v>1708.8822706000001</v>
      </c>
    </row>
    <row r="2383" spans="1:17">
      <c r="A2383" s="1" t="s">
        <v>4760</v>
      </c>
      <c r="B2383" s="1">
        <v>31202071</v>
      </c>
      <c r="C2383" s="3" t="s">
        <v>1951</v>
      </c>
      <c r="D2383" s="4" t="s">
        <v>3689</v>
      </c>
      <c r="E2383" s="7"/>
      <c r="F2383" s="8">
        <f>VLOOKUP(D2383,'Parâmetro - Portes e Uco'!$A$8:$C$49,3,0)</f>
        <v>332.147088</v>
      </c>
      <c r="G2383" s="36">
        <v>3</v>
      </c>
      <c r="H2383" s="8">
        <f>VLOOKUP(G2383,'Parâmetro - Portes e Uco'!$B$14:$E$41,4,0)</f>
        <v>299.05779999999999</v>
      </c>
      <c r="I2383" s="9"/>
      <c r="J2383" s="16">
        <v>0</v>
      </c>
      <c r="K2383" s="16"/>
      <c r="L2383" s="17"/>
      <c r="M2383" s="2"/>
      <c r="N2383" s="8"/>
      <c r="O2383" s="15">
        <v>1</v>
      </c>
      <c r="P2383" s="8">
        <f>F2383*30%</f>
        <v>99.64412639999999</v>
      </c>
      <c r="Q2383" s="41">
        <f t="shared" si="164"/>
        <v>730.84901439999999</v>
      </c>
    </row>
    <row r="2384" spans="1:17">
      <c r="A2384" s="3"/>
      <c r="B2384" s="135">
        <v>31203000</v>
      </c>
      <c r="C2384" s="263" t="s">
        <v>3881</v>
      </c>
      <c r="D2384" s="264"/>
      <c r="E2384" s="264"/>
      <c r="F2384" s="264"/>
      <c r="G2384" s="264"/>
      <c r="H2384" s="264"/>
      <c r="I2384" s="264"/>
      <c r="J2384" s="264"/>
      <c r="K2384" s="264"/>
      <c r="L2384" s="264"/>
      <c r="M2384" s="266"/>
      <c r="N2384" s="264"/>
      <c r="O2384" s="264"/>
      <c r="P2384" s="264"/>
      <c r="Q2384" s="265"/>
    </row>
    <row r="2385" spans="1:17">
      <c r="A2385" s="1" t="s">
        <v>4760</v>
      </c>
      <c r="B2385" s="1">
        <v>31203019</v>
      </c>
      <c r="C2385" s="3" t="s">
        <v>1952</v>
      </c>
      <c r="D2385" s="4" t="s">
        <v>3706</v>
      </c>
      <c r="E2385" s="7"/>
      <c r="F2385" s="8">
        <f>VLOOKUP(D2385,'Parâmetro - Portes e Uco'!$A$8:$C$49,3,0)</f>
        <v>2145.3765060000001</v>
      </c>
      <c r="G2385" s="36">
        <v>6</v>
      </c>
      <c r="H2385" s="8">
        <f>VLOOKUP(G2385,'Parâmetro - Portes e Uco'!$B$14:$E$41,4,0)</f>
        <v>954.3922</v>
      </c>
      <c r="I2385" s="9"/>
      <c r="J2385" s="16">
        <v>0</v>
      </c>
      <c r="K2385" s="16"/>
      <c r="L2385" s="17"/>
      <c r="M2385" s="2"/>
      <c r="N2385" s="8"/>
      <c r="O2385" s="15">
        <v>2</v>
      </c>
      <c r="P2385" s="8">
        <f>(F2385*30%)+(F2385*20%)</f>
        <v>1072.688253</v>
      </c>
      <c r="Q2385" s="41">
        <f t="shared" ref="Q2385:Q2397" si="165">F2385+H2385+K2385+N2385+P2385</f>
        <v>4172.4569590000001</v>
      </c>
    </row>
    <row r="2386" spans="1:17">
      <c r="A2386" s="1" t="s">
        <v>4760</v>
      </c>
      <c r="B2386" s="1">
        <v>31203027</v>
      </c>
      <c r="C2386" s="3" t="s">
        <v>1953</v>
      </c>
      <c r="D2386" s="4" t="s">
        <v>3677</v>
      </c>
      <c r="E2386" s="7"/>
      <c r="F2386" s="8">
        <f>VLOOKUP(D2386,'Parâmetro - Portes e Uco'!$A$8:$C$49,3,0)</f>
        <v>146.53493400000002</v>
      </c>
      <c r="G2386" s="36">
        <v>2</v>
      </c>
      <c r="H2386" s="8">
        <f>VLOOKUP(G2386,'Parâmetro - Portes e Uco'!$B$14:$E$41,4,0)</f>
        <v>203.1808</v>
      </c>
      <c r="I2386" s="9"/>
      <c r="J2386" s="16">
        <v>0</v>
      </c>
      <c r="K2386" s="16"/>
      <c r="L2386" s="17"/>
      <c r="M2386" s="2"/>
      <c r="N2386" s="8"/>
      <c r="O2386" s="15">
        <v>1</v>
      </c>
      <c r="P2386" s="8">
        <f t="shared" ref="P2386:P2391" si="166">F2386*30%</f>
        <v>43.960480200000006</v>
      </c>
      <c r="Q2386" s="41">
        <f t="shared" si="165"/>
        <v>393.6762142</v>
      </c>
    </row>
    <row r="2387" spans="1:17">
      <c r="A2387" s="1" t="s">
        <v>4760</v>
      </c>
      <c r="B2387" s="1">
        <v>31203035</v>
      </c>
      <c r="C2387" s="3" t="s">
        <v>1954</v>
      </c>
      <c r="D2387" s="4" t="s">
        <v>3695</v>
      </c>
      <c r="E2387" s="7"/>
      <c r="F2387" s="8">
        <f>VLOOKUP(D2387,'Parâmetro - Portes e Uco'!$A$8:$C$49,3,0)</f>
        <v>609.92950200000007</v>
      </c>
      <c r="G2387" s="36">
        <v>3</v>
      </c>
      <c r="H2387" s="8">
        <f>VLOOKUP(G2387,'Parâmetro - Portes e Uco'!$B$14:$E$41,4,0)</f>
        <v>299.05779999999999</v>
      </c>
      <c r="I2387" s="9"/>
      <c r="J2387" s="16">
        <v>0</v>
      </c>
      <c r="K2387" s="16"/>
      <c r="L2387" s="17"/>
      <c r="M2387" s="2"/>
      <c r="N2387" s="8"/>
      <c r="O2387" s="15">
        <v>1</v>
      </c>
      <c r="P2387" s="8">
        <f t="shared" si="166"/>
        <v>182.97885060000002</v>
      </c>
      <c r="Q2387" s="41">
        <f t="shared" si="165"/>
        <v>1091.9661526</v>
      </c>
    </row>
    <row r="2388" spans="1:17">
      <c r="A2388" s="1" t="s">
        <v>4760</v>
      </c>
      <c r="B2388" s="1">
        <v>31203043</v>
      </c>
      <c r="C2388" s="3" t="s">
        <v>1955</v>
      </c>
      <c r="D2388" s="4" t="s">
        <v>3673</v>
      </c>
      <c r="E2388" s="7"/>
      <c r="F2388" s="8">
        <f>VLOOKUP(D2388,'Parâmetro - Portes e Uco'!$A$8:$C$49,3,0)</f>
        <v>167.84640600000003</v>
      </c>
      <c r="G2388" s="36">
        <v>2</v>
      </c>
      <c r="H2388" s="8">
        <f>VLOOKUP(G2388,'Parâmetro - Portes e Uco'!$B$14:$E$41,4,0)</f>
        <v>203.1808</v>
      </c>
      <c r="I2388" s="9"/>
      <c r="J2388" s="16">
        <v>0</v>
      </c>
      <c r="K2388" s="16"/>
      <c r="L2388" s="17"/>
      <c r="M2388" s="2"/>
      <c r="N2388" s="8"/>
      <c r="O2388" s="15">
        <v>1</v>
      </c>
      <c r="P2388" s="8">
        <f t="shared" si="166"/>
        <v>50.353921800000009</v>
      </c>
      <c r="Q2388" s="41">
        <f t="shared" si="165"/>
        <v>421.38112780000006</v>
      </c>
    </row>
    <row r="2389" spans="1:17">
      <c r="A2389" s="1" t="s">
        <v>4760</v>
      </c>
      <c r="B2389" s="1">
        <v>31203051</v>
      </c>
      <c r="C2389" s="3" t="s">
        <v>1956</v>
      </c>
      <c r="D2389" s="4" t="s">
        <v>3674</v>
      </c>
      <c r="E2389" s="7"/>
      <c r="F2389" s="8">
        <f>VLOOKUP(D2389,'Parâmetro - Portes e Uco'!$A$8:$C$49,3,0)</f>
        <v>287.23149000000001</v>
      </c>
      <c r="G2389" s="36">
        <v>2</v>
      </c>
      <c r="H2389" s="8">
        <f>VLOOKUP(G2389,'Parâmetro - Portes e Uco'!$B$14:$E$41,4,0)</f>
        <v>203.1808</v>
      </c>
      <c r="I2389" s="9"/>
      <c r="J2389" s="16">
        <v>0</v>
      </c>
      <c r="K2389" s="16"/>
      <c r="L2389" s="17"/>
      <c r="M2389" s="2"/>
      <c r="N2389" s="8"/>
      <c r="O2389" s="15">
        <v>1</v>
      </c>
      <c r="P2389" s="8">
        <f t="shared" si="166"/>
        <v>86.169447000000005</v>
      </c>
      <c r="Q2389" s="41">
        <f t="shared" si="165"/>
        <v>576.58173699999998</v>
      </c>
    </row>
    <row r="2390" spans="1:17">
      <c r="A2390" s="1" t="s">
        <v>4760</v>
      </c>
      <c r="B2390" s="1">
        <v>31203060</v>
      </c>
      <c r="C2390" s="3" t="s">
        <v>1957</v>
      </c>
      <c r="D2390" s="4" t="s">
        <v>3695</v>
      </c>
      <c r="E2390" s="7"/>
      <c r="F2390" s="8">
        <f>VLOOKUP(D2390,'Parâmetro - Portes e Uco'!$A$8:$C$49,3,0)</f>
        <v>609.92950200000007</v>
      </c>
      <c r="G2390" s="36">
        <v>3</v>
      </c>
      <c r="H2390" s="8">
        <f>VLOOKUP(G2390,'Parâmetro - Portes e Uco'!$B$14:$E$41,4,0)</f>
        <v>299.05779999999999</v>
      </c>
      <c r="I2390" s="9"/>
      <c r="J2390" s="16">
        <v>0</v>
      </c>
      <c r="K2390" s="16"/>
      <c r="L2390" s="17"/>
      <c r="M2390" s="2"/>
      <c r="N2390" s="8"/>
      <c r="O2390" s="15">
        <v>1</v>
      </c>
      <c r="P2390" s="8">
        <f t="shared" si="166"/>
        <v>182.97885060000002</v>
      </c>
      <c r="Q2390" s="41">
        <f t="shared" si="165"/>
        <v>1091.9661526</v>
      </c>
    </row>
    <row r="2391" spans="1:17">
      <c r="A2391" s="1" t="s">
        <v>4760</v>
      </c>
      <c r="B2391" s="1">
        <v>31203078</v>
      </c>
      <c r="C2391" s="3" t="s">
        <v>1958</v>
      </c>
      <c r="D2391" s="4" t="s">
        <v>3689</v>
      </c>
      <c r="E2391" s="7"/>
      <c r="F2391" s="8">
        <f>VLOOKUP(D2391,'Parâmetro - Portes e Uco'!$A$8:$C$49,3,0)</f>
        <v>332.147088</v>
      </c>
      <c r="G2391" s="36">
        <v>2</v>
      </c>
      <c r="H2391" s="8">
        <f>VLOOKUP(G2391,'Parâmetro - Portes e Uco'!$B$14:$E$41,4,0)</f>
        <v>203.1808</v>
      </c>
      <c r="I2391" s="9"/>
      <c r="J2391" s="16">
        <v>0</v>
      </c>
      <c r="K2391" s="16"/>
      <c r="L2391" s="17"/>
      <c r="M2391" s="2"/>
      <c r="N2391" s="8"/>
      <c r="O2391" s="15">
        <v>1</v>
      </c>
      <c r="P2391" s="8">
        <f t="shared" si="166"/>
        <v>99.64412639999999</v>
      </c>
      <c r="Q2391" s="41">
        <f t="shared" si="165"/>
        <v>634.97201440000003</v>
      </c>
    </row>
    <row r="2392" spans="1:17">
      <c r="A2392" s="1" t="s">
        <v>4760</v>
      </c>
      <c r="B2392" s="1">
        <v>31203086</v>
      </c>
      <c r="C2392" s="3" t="s">
        <v>1959</v>
      </c>
      <c r="D2392" s="4" t="s">
        <v>3670</v>
      </c>
      <c r="E2392" s="7"/>
      <c r="F2392" s="8">
        <f>VLOOKUP(D2392,'Parâmetro - Portes e Uco'!$A$8:$C$49,3,0)</f>
        <v>70.914480000000012</v>
      </c>
      <c r="G2392" s="36">
        <v>1</v>
      </c>
      <c r="H2392" s="8">
        <f>VLOOKUP(G2392,'Parâmetro - Portes e Uco'!$B$14:$E$41,4,0)</f>
        <v>138.81760000000003</v>
      </c>
      <c r="I2392" s="9"/>
      <c r="J2392" s="16">
        <v>0</v>
      </c>
      <c r="K2392" s="16"/>
      <c r="L2392" s="17"/>
      <c r="M2392" s="2"/>
      <c r="N2392" s="8"/>
      <c r="O2392" s="15">
        <v>0</v>
      </c>
      <c r="P2392" s="15"/>
      <c r="Q2392" s="41">
        <f t="shared" si="165"/>
        <v>209.73208000000005</v>
      </c>
    </row>
    <row r="2393" spans="1:17">
      <c r="A2393" s="1" t="s">
        <v>4760</v>
      </c>
      <c r="B2393" s="1">
        <v>31203094</v>
      </c>
      <c r="C2393" s="3" t="s">
        <v>1960</v>
      </c>
      <c r="D2393" s="4" t="s">
        <v>3685</v>
      </c>
      <c r="E2393" s="7"/>
      <c r="F2393" s="8">
        <f>VLOOKUP(D2393,'Parâmetro - Portes e Uco'!$A$8:$C$49,3,0)</f>
        <v>564.99534000000006</v>
      </c>
      <c r="G2393" s="36">
        <v>3</v>
      </c>
      <c r="H2393" s="8">
        <f>VLOOKUP(G2393,'Parâmetro - Portes e Uco'!$B$14:$E$41,4,0)</f>
        <v>299.05779999999999</v>
      </c>
      <c r="I2393" s="9"/>
      <c r="J2393" s="16">
        <v>0</v>
      </c>
      <c r="K2393" s="16"/>
      <c r="L2393" s="17"/>
      <c r="M2393" s="2"/>
      <c r="N2393" s="8"/>
      <c r="O2393" s="15">
        <v>1</v>
      </c>
      <c r="P2393" s="8">
        <f>F2393*30%</f>
        <v>169.49860200000001</v>
      </c>
      <c r="Q2393" s="41">
        <f t="shared" si="165"/>
        <v>1033.5517420000001</v>
      </c>
    </row>
    <row r="2394" spans="1:17">
      <c r="A2394" s="1" t="s">
        <v>4760</v>
      </c>
      <c r="B2394" s="1">
        <v>31203108</v>
      </c>
      <c r="C2394" s="3" t="s">
        <v>1961</v>
      </c>
      <c r="D2394" s="4" t="s">
        <v>3695</v>
      </c>
      <c r="E2394" s="7"/>
      <c r="F2394" s="8">
        <f>VLOOKUP(D2394,'Parâmetro - Portes e Uco'!$A$8:$C$49,3,0)</f>
        <v>609.92950200000007</v>
      </c>
      <c r="G2394" s="36">
        <v>3</v>
      </c>
      <c r="H2394" s="8">
        <f>VLOOKUP(G2394,'Parâmetro - Portes e Uco'!$B$14:$E$41,4,0)</f>
        <v>299.05779999999999</v>
      </c>
      <c r="I2394" s="9"/>
      <c r="J2394" s="16">
        <v>0</v>
      </c>
      <c r="K2394" s="16"/>
      <c r="L2394" s="17"/>
      <c r="M2394" s="2"/>
      <c r="N2394" s="8"/>
      <c r="O2394" s="15">
        <v>1</v>
      </c>
      <c r="P2394" s="8">
        <f>F2394*30%</f>
        <v>182.97885060000002</v>
      </c>
      <c r="Q2394" s="41">
        <f t="shared" si="165"/>
        <v>1091.9661526</v>
      </c>
    </row>
    <row r="2395" spans="1:17">
      <c r="A2395" s="1" t="s">
        <v>4760</v>
      </c>
      <c r="B2395" s="1">
        <v>31203116</v>
      </c>
      <c r="C2395" s="3" t="s">
        <v>1962</v>
      </c>
      <c r="D2395" s="4" t="s">
        <v>3689</v>
      </c>
      <c r="E2395" s="7"/>
      <c r="F2395" s="8">
        <f>VLOOKUP(D2395,'Parâmetro - Portes e Uco'!$A$8:$C$49,3,0)</f>
        <v>332.147088</v>
      </c>
      <c r="G2395" s="36">
        <v>5</v>
      </c>
      <c r="H2395" s="8">
        <f>VLOOKUP(G2395,'Parâmetro - Portes e Uco'!$B$14:$E$41,4,0)</f>
        <v>683.93320000000006</v>
      </c>
      <c r="I2395" s="9"/>
      <c r="J2395" s="16">
        <v>0</v>
      </c>
      <c r="K2395" s="16"/>
      <c r="L2395" s="17"/>
      <c r="M2395" s="2"/>
      <c r="N2395" s="8"/>
      <c r="O2395" s="15">
        <v>1</v>
      </c>
      <c r="P2395" s="8">
        <f>F2395*30%</f>
        <v>99.64412639999999</v>
      </c>
      <c r="Q2395" s="41">
        <f t="shared" si="165"/>
        <v>1115.7244144000001</v>
      </c>
    </row>
    <row r="2396" spans="1:17">
      <c r="A2396" s="1" t="s">
        <v>4760</v>
      </c>
      <c r="B2396" s="1">
        <v>31203124</v>
      </c>
      <c r="C2396" s="3" t="s">
        <v>1963</v>
      </c>
      <c r="D2396" s="4" t="s">
        <v>3689</v>
      </c>
      <c r="E2396" s="7"/>
      <c r="F2396" s="8">
        <f>VLOOKUP(D2396,'Parâmetro - Portes e Uco'!$A$8:$C$49,3,0)</f>
        <v>332.147088</v>
      </c>
      <c r="G2396" s="36">
        <v>2</v>
      </c>
      <c r="H2396" s="8">
        <f>VLOOKUP(G2396,'Parâmetro - Portes e Uco'!$B$14:$E$41,4,0)</f>
        <v>203.1808</v>
      </c>
      <c r="I2396" s="9"/>
      <c r="J2396" s="16">
        <v>0</v>
      </c>
      <c r="K2396" s="16"/>
      <c r="L2396" s="17"/>
      <c r="M2396" s="2"/>
      <c r="N2396" s="8"/>
      <c r="O2396" s="15">
        <v>1</v>
      </c>
      <c r="P2396" s="8">
        <f>F2396*30%</f>
        <v>99.64412639999999</v>
      </c>
      <c r="Q2396" s="41">
        <f t="shared" si="165"/>
        <v>634.97201440000003</v>
      </c>
    </row>
    <row r="2397" spans="1:17">
      <c r="A2397" s="1" t="s">
        <v>4760</v>
      </c>
      <c r="B2397" s="1">
        <v>31203132</v>
      </c>
      <c r="C2397" s="3" t="s">
        <v>4796</v>
      </c>
      <c r="D2397" s="4" t="s">
        <v>3697</v>
      </c>
      <c r="E2397" s="7"/>
      <c r="F2397" s="8">
        <f>VLOOKUP(D2397,'Parâmetro - Portes e Uco'!$A$8:$C$49,3,0)</f>
        <v>932.61823200000003</v>
      </c>
      <c r="G2397" s="36">
        <v>5</v>
      </c>
      <c r="H2397" s="8">
        <f>VLOOKUP(G2397,'Parâmetro - Portes e Uco'!$B$14:$E$41,4,0)</f>
        <v>683.93320000000006</v>
      </c>
      <c r="I2397" s="9"/>
      <c r="J2397" s="16">
        <v>0</v>
      </c>
      <c r="K2397" s="16"/>
      <c r="L2397" s="17"/>
      <c r="M2397" s="2"/>
      <c r="N2397" s="8"/>
      <c r="O2397" s="15">
        <v>1</v>
      </c>
      <c r="P2397" s="8">
        <f>F2397*30%</f>
        <v>279.7854696</v>
      </c>
      <c r="Q2397" s="41">
        <f t="shared" si="165"/>
        <v>1896.3369016000001</v>
      </c>
    </row>
    <row r="2398" spans="1:17">
      <c r="A2398" s="3"/>
      <c r="B2398" s="135">
        <v>31204007</v>
      </c>
      <c r="C2398" s="263" t="s">
        <v>3882</v>
      </c>
      <c r="D2398" s="264"/>
      <c r="E2398" s="264"/>
      <c r="F2398" s="264"/>
      <c r="G2398" s="264"/>
      <c r="H2398" s="264"/>
      <c r="I2398" s="264"/>
      <c r="J2398" s="264"/>
      <c r="K2398" s="264"/>
      <c r="L2398" s="264"/>
      <c r="M2398" s="266"/>
      <c r="N2398" s="264"/>
      <c r="O2398" s="264"/>
      <c r="P2398" s="264"/>
      <c r="Q2398" s="265"/>
    </row>
    <row r="2399" spans="1:17">
      <c r="A2399" s="1" t="s">
        <v>4760</v>
      </c>
      <c r="B2399" s="1">
        <v>31204015</v>
      </c>
      <c r="C2399" s="3" t="s">
        <v>1964</v>
      </c>
      <c r="D2399" s="4" t="s">
        <v>3677</v>
      </c>
      <c r="E2399" s="7"/>
      <c r="F2399" s="8">
        <f>VLOOKUP(D2399,'Parâmetro - Portes e Uco'!$A$8:$C$49,3,0)</f>
        <v>146.53493400000002</v>
      </c>
      <c r="G2399" s="36">
        <v>1</v>
      </c>
      <c r="H2399" s="8">
        <f>VLOOKUP(G2399,'Parâmetro - Portes e Uco'!$B$14:$E$41,4,0)</f>
        <v>138.81760000000003</v>
      </c>
      <c r="I2399" s="9"/>
      <c r="J2399" s="16">
        <v>0</v>
      </c>
      <c r="K2399" s="16"/>
      <c r="L2399" s="17"/>
      <c r="M2399" s="2"/>
      <c r="N2399" s="8"/>
      <c r="O2399" s="15">
        <v>1</v>
      </c>
      <c r="P2399" s="8">
        <f>F2399*30%</f>
        <v>43.960480200000006</v>
      </c>
      <c r="Q2399" s="41">
        <f t="shared" ref="Q2399:Q2404" si="167">F2399+H2399+K2399+N2399+P2399</f>
        <v>329.31301420000005</v>
      </c>
    </row>
    <row r="2400" spans="1:17">
      <c r="A2400" s="1" t="s">
        <v>4760</v>
      </c>
      <c r="B2400" s="1">
        <v>31204023</v>
      </c>
      <c r="C2400" s="3" t="s">
        <v>1947</v>
      </c>
      <c r="D2400" s="4" t="s">
        <v>3677</v>
      </c>
      <c r="E2400" s="7"/>
      <c r="F2400" s="8">
        <f>VLOOKUP(D2400,'Parâmetro - Portes e Uco'!$A$8:$C$49,3,0)</f>
        <v>146.53493400000002</v>
      </c>
      <c r="G2400" s="36">
        <v>1</v>
      </c>
      <c r="H2400" s="8">
        <f>VLOOKUP(G2400,'Parâmetro - Portes e Uco'!$B$14:$E$41,4,0)</f>
        <v>138.81760000000003</v>
      </c>
      <c r="I2400" s="9"/>
      <c r="J2400" s="16">
        <v>0</v>
      </c>
      <c r="K2400" s="16"/>
      <c r="L2400" s="17"/>
      <c r="M2400" s="2"/>
      <c r="N2400" s="8"/>
      <c r="O2400" s="15">
        <v>0</v>
      </c>
      <c r="P2400" s="15"/>
      <c r="Q2400" s="41">
        <f t="shared" si="167"/>
        <v>285.35253400000005</v>
      </c>
    </row>
    <row r="2401" spans="1:17">
      <c r="A2401" s="1" t="s">
        <v>4760</v>
      </c>
      <c r="B2401" s="1">
        <v>31204031</v>
      </c>
      <c r="C2401" s="3" t="s">
        <v>1965</v>
      </c>
      <c r="D2401" s="4" t="s">
        <v>3673</v>
      </c>
      <c r="E2401" s="7"/>
      <c r="F2401" s="8">
        <f>VLOOKUP(D2401,'Parâmetro - Portes e Uco'!$A$8:$C$49,3,0)</f>
        <v>167.84640600000003</v>
      </c>
      <c r="G2401" s="36">
        <v>2</v>
      </c>
      <c r="H2401" s="8">
        <f>VLOOKUP(G2401,'Parâmetro - Portes e Uco'!$B$14:$E$41,4,0)</f>
        <v>203.1808</v>
      </c>
      <c r="I2401" s="9"/>
      <c r="J2401" s="16">
        <v>0</v>
      </c>
      <c r="K2401" s="16"/>
      <c r="L2401" s="17"/>
      <c r="M2401" s="2"/>
      <c r="N2401" s="8"/>
      <c r="O2401" s="15">
        <v>1</v>
      </c>
      <c r="P2401" s="8">
        <f>F2401*30%</f>
        <v>50.353921800000009</v>
      </c>
      <c r="Q2401" s="41">
        <f t="shared" si="167"/>
        <v>421.38112780000006</v>
      </c>
    </row>
    <row r="2402" spans="1:17">
      <c r="A2402" s="1" t="s">
        <v>4760</v>
      </c>
      <c r="B2402" s="1">
        <v>31204040</v>
      </c>
      <c r="C2402" s="3" t="s">
        <v>1966</v>
      </c>
      <c r="D2402" s="4" t="s">
        <v>3702</v>
      </c>
      <c r="E2402" s="7"/>
      <c r="F2402" s="8">
        <f>VLOOKUP(D2402,'Parâmetro - Portes e Uco'!$A$8:$C$49,3,0)</f>
        <v>477.54033600000002</v>
      </c>
      <c r="G2402" s="36">
        <v>3</v>
      </c>
      <c r="H2402" s="8">
        <f>VLOOKUP(G2402,'Parâmetro - Portes e Uco'!$B$14:$E$41,4,0)</f>
        <v>299.05779999999999</v>
      </c>
      <c r="I2402" s="9"/>
      <c r="J2402" s="16">
        <v>0</v>
      </c>
      <c r="K2402" s="16"/>
      <c r="L2402" s="17"/>
      <c r="M2402" s="2"/>
      <c r="N2402" s="8"/>
      <c r="O2402" s="15">
        <v>1</v>
      </c>
      <c r="P2402" s="8">
        <f>F2402*30%</f>
        <v>143.26210080000001</v>
      </c>
      <c r="Q2402" s="41">
        <f t="shared" si="167"/>
        <v>919.86023680000005</v>
      </c>
    </row>
    <row r="2403" spans="1:17">
      <c r="A2403" s="1" t="s">
        <v>4760</v>
      </c>
      <c r="B2403" s="1">
        <v>31204058</v>
      </c>
      <c r="C2403" s="3" t="s">
        <v>1967</v>
      </c>
      <c r="D2403" s="4" t="s">
        <v>3695</v>
      </c>
      <c r="E2403" s="7"/>
      <c r="F2403" s="8">
        <f>VLOOKUP(D2403,'Parâmetro - Portes e Uco'!$A$8:$C$49,3,0)</f>
        <v>609.92950200000007</v>
      </c>
      <c r="G2403" s="36">
        <v>5</v>
      </c>
      <c r="H2403" s="8">
        <f>VLOOKUP(G2403,'Parâmetro - Portes e Uco'!$B$14:$E$41,4,0)</f>
        <v>683.93320000000006</v>
      </c>
      <c r="I2403" s="9"/>
      <c r="J2403" s="16">
        <v>0</v>
      </c>
      <c r="K2403" s="16"/>
      <c r="L2403" s="17"/>
      <c r="M2403" s="2"/>
      <c r="N2403" s="8"/>
      <c r="O2403" s="15">
        <v>1</v>
      </c>
      <c r="P2403" s="8">
        <f>F2403*30%</f>
        <v>182.97885060000002</v>
      </c>
      <c r="Q2403" s="41">
        <f t="shared" si="167"/>
        <v>1476.8415526000001</v>
      </c>
    </row>
    <row r="2404" spans="1:17">
      <c r="A2404" s="1" t="s">
        <v>4760</v>
      </c>
      <c r="B2404" s="1">
        <v>31204066</v>
      </c>
      <c r="C2404" s="3" t="s">
        <v>1968</v>
      </c>
      <c r="D2404" s="4" t="s">
        <v>3673</v>
      </c>
      <c r="E2404" s="7"/>
      <c r="F2404" s="8">
        <f>VLOOKUP(D2404,'Parâmetro - Portes e Uco'!$A$8:$C$49,3,0)</f>
        <v>167.84640600000003</v>
      </c>
      <c r="G2404" s="36">
        <v>1</v>
      </c>
      <c r="H2404" s="8">
        <f>VLOOKUP(G2404,'Parâmetro - Portes e Uco'!$B$14:$E$41,4,0)</f>
        <v>138.81760000000003</v>
      </c>
      <c r="I2404" s="9"/>
      <c r="J2404" s="16">
        <v>0</v>
      </c>
      <c r="K2404" s="16"/>
      <c r="L2404" s="17"/>
      <c r="M2404" s="2"/>
      <c r="N2404" s="8"/>
      <c r="O2404" s="15">
        <v>1</v>
      </c>
      <c r="P2404" s="8">
        <f>F2404*30%</f>
        <v>50.353921800000009</v>
      </c>
      <c r="Q2404" s="41">
        <f t="shared" si="167"/>
        <v>357.01792780000011</v>
      </c>
    </row>
    <row r="2405" spans="1:17">
      <c r="A2405" s="3"/>
      <c r="B2405" s="135">
        <v>31205003</v>
      </c>
      <c r="C2405" s="263" t="s">
        <v>3883</v>
      </c>
      <c r="D2405" s="264"/>
      <c r="E2405" s="264"/>
      <c r="F2405" s="264"/>
      <c r="G2405" s="264"/>
      <c r="H2405" s="264"/>
      <c r="I2405" s="264"/>
      <c r="J2405" s="264"/>
      <c r="K2405" s="264"/>
      <c r="L2405" s="264"/>
      <c r="M2405" s="266"/>
      <c r="N2405" s="264"/>
      <c r="O2405" s="264"/>
      <c r="P2405" s="264"/>
      <c r="Q2405" s="265"/>
    </row>
    <row r="2406" spans="1:17">
      <c r="A2406" s="1" t="s">
        <v>4760</v>
      </c>
      <c r="B2406" s="1">
        <v>31205011</v>
      </c>
      <c r="C2406" s="3" t="s">
        <v>1970</v>
      </c>
      <c r="D2406" s="4" t="s">
        <v>3673</v>
      </c>
      <c r="E2406" s="7"/>
      <c r="F2406" s="8">
        <f>VLOOKUP(D2406,'Parâmetro - Portes e Uco'!$A$8:$C$49,3,0)</f>
        <v>167.84640600000003</v>
      </c>
      <c r="G2406" s="36">
        <v>1</v>
      </c>
      <c r="H2406" s="8">
        <f>VLOOKUP(G2406,'Parâmetro - Portes e Uco'!$B$14:$E$41,4,0)</f>
        <v>138.81760000000003</v>
      </c>
      <c r="I2406" s="9"/>
      <c r="J2406" s="16">
        <v>0</v>
      </c>
      <c r="K2406" s="16"/>
      <c r="L2406" s="17"/>
      <c r="M2406" s="2"/>
      <c r="N2406" s="8"/>
      <c r="O2406" s="15">
        <v>1</v>
      </c>
      <c r="P2406" s="8">
        <f t="shared" ref="P2406:P2411" si="168">F2406*30%</f>
        <v>50.353921800000009</v>
      </c>
      <c r="Q2406" s="41">
        <f t="shared" ref="Q2406:Q2411" si="169">F2406+H2406+K2406+N2406+P2406</f>
        <v>357.01792780000011</v>
      </c>
    </row>
    <row r="2407" spans="1:17">
      <c r="A2407" s="1" t="s">
        <v>4760</v>
      </c>
      <c r="B2407" s="1">
        <v>31205020</v>
      </c>
      <c r="C2407" s="3" t="s">
        <v>1971</v>
      </c>
      <c r="D2407" s="4" t="s">
        <v>3673</v>
      </c>
      <c r="E2407" s="7"/>
      <c r="F2407" s="8">
        <f>VLOOKUP(D2407,'Parâmetro - Portes e Uco'!$A$8:$C$49,3,0)</f>
        <v>167.84640600000003</v>
      </c>
      <c r="G2407" s="36">
        <v>1</v>
      </c>
      <c r="H2407" s="8">
        <f>VLOOKUP(G2407,'Parâmetro - Portes e Uco'!$B$14:$E$41,4,0)</f>
        <v>138.81760000000003</v>
      </c>
      <c r="I2407" s="9"/>
      <c r="J2407" s="16">
        <v>0</v>
      </c>
      <c r="K2407" s="16"/>
      <c r="L2407" s="17"/>
      <c r="M2407" s="2"/>
      <c r="N2407" s="8"/>
      <c r="O2407" s="15">
        <v>1</v>
      </c>
      <c r="P2407" s="8">
        <f t="shared" si="168"/>
        <v>50.353921800000009</v>
      </c>
      <c r="Q2407" s="41">
        <f t="shared" si="169"/>
        <v>357.01792780000011</v>
      </c>
    </row>
    <row r="2408" spans="1:17">
      <c r="A2408" s="1" t="s">
        <v>4760</v>
      </c>
      <c r="B2408" s="1">
        <v>31205038</v>
      </c>
      <c r="C2408" s="3" t="s">
        <v>1972</v>
      </c>
      <c r="D2408" s="4" t="s">
        <v>3702</v>
      </c>
      <c r="E2408" s="7"/>
      <c r="F2408" s="8">
        <f>VLOOKUP(D2408,'Parâmetro - Portes e Uco'!$A$8:$C$49,3,0)</f>
        <v>477.54033600000002</v>
      </c>
      <c r="G2408" s="36">
        <v>4</v>
      </c>
      <c r="H2408" s="8">
        <f>VLOOKUP(G2408,'Parâmetro - Portes e Uco'!$B$14:$E$41,4,0)</f>
        <v>442.14720000000005</v>
      </c>
      <c r="I2408" s="9"/>
      <c r="J2408" s="16">
        <v>0</v>
      </c>
      <c r="K2408" s="16"/>
      <c r="L2408" s="17"/>
      <c r="M2408" s="2"/>
      <c r="N2408" s="8"/>
      <c r="O2408" s="15">
        <v>1</v>
      </c>
      <c r="P2408" s="8">
        <f t="shared" si="168"/>
        <v>143.26210080000001</v>
      </c>
      <c r="Q2408" s="41">
        <f t="shared" si="169"/>
        <v>1062.9496368000002</v>
      </c>
    </row>
    <row r="2409" spans="1:17">
      <c r="A2409" s="1" t="s">
        <v>4760</v>
      </c>
      <c r="B2409" s="1">
        <v>31205046</v>
      </c>
      <c r="C2409" s="3" t="s">
        <v>1973</v>
      </c>
      <c r="D2409" s="4" t="s">
        <v>3673</v>
      </c>
      <c r="E2409" s="7"/>
      <c r="F2409" s="8">
        <f>VLOOKUP(D2409,'Parâmetro - Portes e Uco'!$A$8:$C$49,3,0)</f>
        <v>167.84640600000003</v>
      </c>
      <c r="G2409" s="36">
        <v>1</v>
      </c>
      <c r="H2409" s="8">
        <f>VLOOKUP(G2409,'Parâmetro - Portes e Uco'!$B$14:$E$41,4,0)</f>
        <v>138.81760000000003</v>
      </c>
      <c r="I2409" s="9"/>
      <c r="J2409" s="16">
        <v>0</v>
      </c>
      <c r="K2409" s="16"/>
      <c r="L2409" s="17"/>
      <c r="M2409" s="2"/>
      <c r="N2409" s="8"/>
      <c r="O2409" s="15">
        <v>1</v>
      </c>
      <c r="P2409" s="8">
        <f t="shared" si="168"/>
        <v>50.353921800000009</v>
      </c>
      <c r="Q2409" s="41">
        <f t="shared" si="169"/>
        <v>357.01792780000011</v>
      </c>
    </row>
    <row r="2410" spans="1:17" ht="22.5">
      <c r="A2410" s="1" t="s">
        <v>4760</v>
      </c>
      <c r="B2410" s="1">
        <v>31205054</v>
      </c>
      <c r="C2410" s="3" t="s">
        <v>1974</v>
      </c>
      <c r="D2410" s="4" t="s">
        <v>3685</v>
      </c>
      <c r="E2410" s="7"/>
      <c r="F2410" s="8">
        <f>VLOOKUP(D2410,'Parâmetro - Portes e Uco'!$A$8:$C$49,3,0)</f>
        <v>564.99534000000006</v>
      </c>
      <c r="G2410" s="36">
        <v>5</v>
      </c>
      <c r="H2410" s="8">
        <f>VLOOKUP(G2410,'Parâmetro - Portes e Uco'!$B$14:$E$41,4,0)</f>
        <v>683.93320000000006</v>
      </c>
      <c r="I2410" s="9"/>
      <c r="J2410" s="16">
        <v>0</v>
      </c>
      <c r="K2410" s="16"/>
      <c r="L2410" s="17"/>
      <c r="M2410" s="2"/>
      <c r="N2410" s="8"/>
      <c r="O2410" s="15">
        <v>1</v>
      </c>
      <c r="P2410" s="8">
        <f t="shared" si="168"/>
        <v>169.49860200000001</v>
      </c>
      <c r="Q2410" s="41">
        <f t="shared" si="169"/>
        <v>1418.427142</v>
      </c>
    </row>
    <row r="2411" spans="1:17">
      <c r="A2411" s="1" t="s">
        <v>4760</v>
      </c>
      <c r="B2411" s="1">
        <v>31205070</v>
      </c>
      <c r="C2411" s="3" t="s">
        <v>1969</v>
      </c>
      <c r="D2411" s="4" t="s">
        <v>3695</v>
      </c>
      <c r="E2411" s="7"/>
      <c r="F2411" s="8">
        <f>VLOOKUP(D2411,'Parâmetro - Portes e Uco'!$A$8:$C$49,3,0)</f>
        <v>609.92950200000007</v>
      </c>
      <c r="G2411" s="36"/>
      <c r="H2411" s="15"/>
      <c r="I2411" s="9"/>
      <c r="J2411" s="16">
        <v>0</v>
      </c>
      <c r="K2411" s="16"/>
      <c r="L2411" s="17"/>
      <c r="M2411" s="2"/>
      <c r="N2411" s="8"/>
      <c r="O2411" s="15">
        <v>1</v>
      </c>
      <c r="P2411" s="8">
        <f t="shared" si="168"/>
        <v>182.97885060000002</v>
      </c>
      <c r="Q2411" s="41">
        <f t="shared" si="169"/>
        <v>792.90835260000006</v>
      </c>
    </row>
    <row r="2412" spans="1:17">
      <c r="A2412" s="3"/>
      <c r="B2412" s="135">
        <v>31205992</v>
      </c>
      <c r="C2412" s="263" t="s">
        <v>3746</v>
      </c>
      <c r="D2412" s="264"/>
      <c r="E2412" s="264"/>
      <c r="F2412" s="264"/>
      <c r="G2412" s="264"/>
      <c r="H2412" s="264"/>
      <c r="I2412" s="264"/>
      <c r="J2412" s="264"/>
      <c r="K2412" s="264"/>
      <c r="L2412" s="264"/>
      <c r="M2412" s="266"/>
      <c r="N2412" s="264"/>
      <c r="O2412" s="264"/>
      <c r="P2412" s="264"/>
      <c r="Q2412" s="265"/>
    </row>
    <row r="2413" spans="1:17">
      <c r="A2413" s="3"/>
      <c r="B2413" s="259" t="s">
        <v>4254</v>
      </c>
      <c r="C2413" s="260"/>
      <c r="D2413" s="260"/>
      <c r="E2413" s="260"/>
      <c r="F2413" s="260"/>
      <c r="G2413" s="260"/>
      <c r="H2413" s="260"/>
      <c r="I2413" s="260"/>
      <c r="J2413" s="260"/>
      <c r="K2413" s="260"/>
      <c r="L2413" s="260"/>
      <c r="M2413" s="261"/>
      <c r="N2413" s="260"/>
      <c r="O2413" s="260"/>
      <c r="P2413" s="260"/>
      <c r="Q2413" s="262"/>
    </row>
    <row r="2414" spans="1:17">
      <c r="A2414" s="3"/>
      <c r="B2414" s="259" t="s">
        <v>4255</v>
      </c>
      <c r="C2414" s="260"/>
      <c r="D2414" s="260"/>
      <c r="E2414" s="260"/>
      <c r="F2414" s="260"/>
      <c r="G2414" s="260"/>
      <c r="H2414" s="260"/>
      <c r="I2414" s="260"/>
      <c r="J2414" s="260"/>
      <c r="K2414" s="260"/>
      <c r="L2414" s="260"/>
      <c r="M2414" s="261"/>
      <c r="N2414" s="260"/>
      <c r="O2414" s="260"/>
      <c r="P2414" s="260"/>
      <c r="Q2414" s="262"/>
    </row>
    <row r="2415" spans="1:17">
      <c r="A2415" s="3"/>
      <c r="B2415" s="259" t="s">
        <v>4256</v>
      </c>
      <c r="C2415" s="260"/>
      <c r="D2415" s="260"/>
      <c r="E2415" s="260"/>
      <c r="F2415" s="260"/>
      <c r="G2415" s="260"/>
      <c r="H2415" s="260"/>
      <c r="I2415" s="260"/>
      <c r="J2415" s="260"/>
      <c r="K2415" s="260"/>
      <c r="L2415" s="260"/>
      <c r="M2415" s="261"/>
      <c r="N2415" s="260"/>
      <c r="O2415" s="260"/>
      <c r="P2415" s="260"/>
      <c r="Q2415" s="262"/>
    </row>
    <row r="2416" spans="1:17">
      <c r="A2416" s="3"/>
      <c r="B2416" s="259" t="s">
        <v>4257</v>
      </c>
      <c r="C2416" s="260"/>
      <c r="D2416" s="260"/>
      <c r="E2416" s="260"/>
      <c r="F2416" s="260"/>
      <c r="G2416" s="260"/>
      <c r="H2416" s="260"/>
      <c r="I2416" s="260"/>
      <c r="J2416" s="260"/>
      <c r="K2416" s="260"/>
      <c r="L2416" s="260"/>
      <c r="M2416" s="261"/>
      <c r="N2416" s="260"/>
      <c r="O2416" s="260"/>
      <c r="P2416" s="260"/>
      <c r="Q2416" s="262"/>
    </row>
    <row r="2417" spans="1:17">
      <c r="A2417" s="3"/>
      <c r="B2417" s="259" t="s">
        <v>4258</v>
      </c>
      <c r="C2417" s="260"/>
      <c r="D2417" s="260"/>
      <c r="E2417" s="260"/>
      <c r="F2417" s="260"/>
      <c r="G2417" s="260"/>
      <c r="H2417" s="260"/>
      <c r="I2417" s="260"/>
      <c r="J2417" s="260"/>
      <c r="K2417" s="260"/>
      <c r="L2417" s="260"/>
      <c r="M2417" s="261"/>
      <c r="N2417" s="260"/>
      <c r="O2417" s="260"/>
      <c r="P2417" s="260"/>
      <c r="Q2417" s="262"/>
    </row>
    <row r="2418" spans="1:17">
      <c r="A2418" s="3"/>
      <c r="B2418" s="135">
        <v>31206000</v>
      </c>
      <c r="C2418" s="263" t="s">
        <v>3884</v>
      </c>
      <c r="D2418" s="264"/>
      <c r="E2418" s="264"/>
      <c r="F2418" s="264"/>
      <c r="G2418" s="264"/>
      <c r="H2418" s="264"/>
      <c r="I2418" s="264"/>
      <c r="J2418" s="264"/>
      <c r="K2418" s="264"/>
      <c r="L2418" s="264"/>
      <c r="M2418" s="266"/>
      <c r="N2418" s="264"/>
      <c r="O2418" s="264"/>
      <c r="P2418" s="264"/>
      <c r="Q2418" s="265"/>
    </row>
    <row r="2419" spans="1:17">
      <c r="A2419" s="1" t="s">
        <v>4760</v>
      </c>
      <c r="B2419" s="1">
        <v>31206018</v>
      </c>
      <c r="C2419" s="3" t="s">
        <v>1975</v>
      </c>
      <c r="D2419" s="4" t="s">
        <v>3686</v>
      </c>
      <c r="E2419" s="7"/>
      <c r="F2419" s="8">
        <f>VLOOKUP(D2419,'Parâmetro - Portes e Uco'!$A$8:$C$49,3,0)</f>
        <v>639.47410800000011</v>
      </c>
      <c r="G2419" s="36">
        <v>2</v>
      </c>
      <c r="H2419" s="8">
        <f>VLOOKUP(G2419,'Parâmetro - Portes e Uco'!$B$14:$E$41,4,0)</f>
        <v>203.1808</v>
      </c>
      <c r="I2419" s="9"/>
      <c r="J2419" s="16">
        <v>0</v>
      </c>
      <c r="K2419" s="16"/>
      <c r="L2419" s="17"/>
      <c r="M2419" s="2"/>
      <c r="N2419" s="8"/>
      <c r="O2419" s="15">
        <v>1</v>
      </c>
      <c r="P2419" s="8">
        <f>F2419*30%</f>
        <v>191.84223240000003</v>
      </c>
      <c r="Q2419" s="41">
        <f t="shared" ref="Q2419:Q2443" si="170">F2419+H2419+K2419+N2419+P2419</f>
        <v>1034.4971404</v>
      </c>
    </row>
    <row r="2420" spans="1:17">
      <c r="A2420" s="1" t="s">
        <v>4760</v>
      </c>
      <c r="B2420" s="1">
        <v>31206026</v>
      </c>
      <c r="C2420" s="3" t="s">
        <v>1976</v>
      </c>
      <c r="D2420" s="4" t="s">
        <v>3695</v>
      </c>
      <c r="E2420" s="7"/>
      <c r="F2420" s="8">
        <f>VLOOKUP(D2420,'Parâmetro - Portes e Uco'!$A$8:$C$49,3,0)</f>
        <v>609.92950200000007</v>
      </c>
      <c r="G2420" s="36">
        <v>4</v>
      </c>
      <c r="H2420" s="8">
        <f>VLOOKUP(G2420,'Parâmetro - Portes e Uco'!$B$14:$E$41,4,0)</f>
        <v>442.14720000000005</v>
      </c>
      <c r="I2420" s="9"/>
      <c r="J2420" s="16">
        <v>0</v>
      </c>
      <c r="K2420" s="16"/>
      <c r="L2420" s="17"/>
      <c r="M2420" s="2"/>
      <c r="N2420" s="8"/>
      <c r="O2420" s="15">
        <v>1</v>
      </c>
      <c r="P2420" s="8">
        <f>F2420*30%</f>
        <v>182.97885060000002</v>
      </c>
      <c r="Q2420" s="41">
        <f t="shared" si="170"/>
        <v>1235.0555526000001</v>
      </c>
    </row>
    <row r="2421" spans="1:17">
      <c r="A2421" s="1" t="s">
        <v>4760</v>
      </c>
      <c r="B2421" s="1">
        <v>31206034</v>
      </c>
      <c r="C2421" s="3" t="s">
        <v>1977</v>
      </c>
      <c r="D2421" s="4" t="s">
        <v>3677</v>
      </c>
      <c r="E2421" s="7"/>
      <c r="F2421" s="8">
        <f>VLOOKUP(D2421,'Parâmetro - Portes e Uco'!$A$8:$C$49,3,0)</f>
        <v>146.53493400000002</v>
      </c>
      <c r="G2421" s="36">
        <v>1</v>
      </c>
      <c r="H2421" s="8">
        <f>VLOOKUP(G2421,'Parâmetro - Portes e Uco'!$B$14:$E$41,4,0)</f>
        <v>138.81760000000003</v>
      </c>
      <c r="I2421" s="9"/>
      <c r="J2421" s="16">
        <v>0</v>
      </c>
      <c r="K2421" s="16"/>
      <c r="L2421" s="17"/>
      <c r="M2421" s="2"/>
      <c r="N2421" s="8"/>
      <c r="O2421" s="15">
        <v>0</v>
      </c>
      <c r="P2421" s="15"/>
      <c r="Q2421" s="41">
        <f t="shared" si="170"/>
        <v>285.35253400000005</v>
      </c>
    </row>
    <row r="2422" spans="1:17">
      <c r="A2422" s="1" t="s">
        <v>4760</v>
      </c>
      <c r="B2422" s="1">
        <v>31206042</v>
      </c>
      <c r="C2422" s="3" t="s">
        <v>1978</v>
      </c>
      <c r="D2422" s="4" t="s">
        <v>3686</v>
      </c>
      <c r="E2422" s="7"/>
      <c r="F2422" s="8">
        <f>VLOOKUP(D2422,'Parâmetro - Portes e Uco'!$A$8:$C$49,3,0)</f>
        <v>639.47410800000011</v>
      </c>
      <c r="G2422" s="36">
        <v>3</v>
      </c>
      <c r="H2422" s="8">
        <f>VLOOKUP(G2422,'Parâmetro - Portes e Uco'!$B$14:$E$41,4,0)</f>
        <v>299.05779999999999</v>
      </c>
      <c r="I2422" s="9"/>
      <c r="J2422" s="16">
        <v>0</v>
      </c>
      <c r="K2422" s="16"/>
      <c r="L2422" s="17"/>
      <c r="M2422" s="2"/>
      <c r="N2422" s="8"/>
      <c r="O2422" s="15">
        <v>1</v>
      </c>
      <c r="P2422" s="8">
        <f>F2422*30%</f>
        <v>191.84223240000003</v>
      </c>
      <c r="Q2422" s="41">
        <f t="shared" si="170"/>
        <v>1130.3741404000002</v>
      </c>
    </row>
    <row r="2423" spans="1:17">
      <c r="A2423" s="1" t="s">
        <v>4760</v>
      </c>
      <c r="B2423" s="1">
        <v>31206050</v>
      </c>
      <c r="C2423" s="3" t="s">
        <v>1979</v>
      </c>
      <c r="D2423" s="4" t="s">
        <v>3670</v>
      </c>
      <c r="E2423" s="7"/>
      <c r="F2423" s="8">
        <f>VLOOKUP(D2423,'Parâmetro - Portes e Uco'!$A$8:$C$49,3,0)</f>
        <v>70.914480000000012</v>
      </c>
      <c r="G2423" s="36">
        <v>1</v>
      </c>
      <c r="H2423" s="8">
        <f>VLOOKUP(G2423,'Parâmetro - Portes e Uco'!$B$14:$E$41,4,0)</f>
        <v>138.81760000000003</v>
      </c>
      <c r="I2423" s="9"/>
      <c r="J2423" s="16">
        <v>0</v>
      </c>
      <c r="K2423" s="16"/>
      <c r="L2423" s="17"/>
      <c r="M2423" s="2"/>
      <c r="N2423" s="8"/>
      <c r="O2423" s="15">
        <v>0</v>
      </c>
      <c r="P2423" s="15"/>
      <c r="Q2423" s="41">
        <f t="shared" si="170"/>
        <v>209.73208000000005</v>
      </c>
    </row>
    <row r="2424" spans="1:17">
      <c r="A2424" s="1" t="s">
        <v>4760</v>
      </c>
      <c r="B2424" s="1">
        <v>31206069</v>
      </c>
      <c r="C2424" s="3" t="s">
        <v>1980</v>
      </c>
      <c r="D2424" s="4" t="s">
        <v>3697</v>
      </c>
      <c r="E2424" s="7"/>
      <c r="F2424" s="8">
        <f>VLOOKUP(D2424,'Parâmetro - Portes e Uco'!$A$8:$C$49,3,0)</f>
        <v>932.61823200000003</v>
      </c>
      <c r="G2424" s="36">
        <v>4</v>
      </c>
      <c r="H2424" s="8">
        <f>VLOOKUP(G2424,'Parâmetro - Portes e Uco'!$B$14:$E$41,4,0)</f>
        <v>442.14720000000005</v>
      </c>
      <c r="I2424" s="9"/>
      <c r="J2424" s="16">
        <v>0</v>
      </c>
      <c r="K2424" s="16"/>
      <c r="L2424" s="17"/>
      <c r="M2424" s="2"/>
      <c r="N2424" s="8"/>
      <c r="O2424" s="15">
        <v>1</v>
      </c>
      <c r="P2424" s="8">
        <f>F2424*30%</f>
        <v>279.7854696</v>
      </c>
      <c r="Q2424" s="41">
        <f t="shared" si="170"/>
        <v>1654.5509016000001</v>
      </c>
    </row>
    <row r="2425" spans="1:17">
      <c r="A2425" s="1" t="s">
        <v>4760</v>
      </c>
      <c r="B2425" s="1">
        <v>31206077</v>
      </c>
      <c r="C2425" s="3" t="s">
        <v>1981</v>
      </c>
      <c r="D2425" s="4" t="s">
        <v>3696</v>
      </c>
      <c r="E2425" s="7"/>
      <c r="F2425" s="8">
        <f>VLOOKUP(D2425,'Parâmetro - Portes e Uco'!$A$8:$C$49,3,0)</f>
        <v>1010.6334419999999</v>
      </c>
      <c r="G2425" s="36">
        <v>4</v>
      </c>
      <c r="H2425" s="8">
        <f>VLOOKUP(G2425,'Parâmetro - Portes e Uco'!$B$14:$E$41,4,0)</f>
        <v>442.14720000000005</v>
      </c>
      <c r="I2425" s="9"/>
      <c r="J2425" s="16">
        <v>0</v>
      </c>
      <c r="K2425" s="16"/>
      <c r="L2425" s="17"/>
      <c r="M2425" s="2"/>
      <c r="N2425" s="8"/>
      <c r="O2425" s="15">
        <v>1</v>
      </c>
      <c r="P2425" s="8">
        <f>F2425*30%</f>
        <v>303.19003259999999</v>
      </c>
      <c r="Q2425" s="41">
        <f t="shared" si="170"/>
        <v>1755.9706745999999</v>
      </c>
    </row>
    <row r="2426" spans="1:17">
      <c r="A2426" s="1" t="s">
        <v>4760</v>
      </c>
      <c r="B2426" s="1">
        <v>31206085</v>
      </c>
      <c r="C2426" s="3" t="s">
        <v>1982</v>
      </c>
      <c r="D2426" s="4" t="s">
        <v>3700</v>
      </c>
      <c r="E2426" s="7"/>
      <c r="F2426" s="8">
        <f>VLOOKUP(D2426,'Parâmetro - Portes e Uco'!$A$8:$C$49,3,0)</f>
        <v>1121.7389820000001</v>
      </c>
      <c r="G2426" s="36">
        <v>4</v>
      </c>
      <c r="H2426" s="8">
        <f>VLOOKUP(G2426,'Parâmetro - Portes e Uco'!$B$14:$E$41,4,0)</f>
        <v>442.14720000000005</v>
      </c>
      <c r="I2426" s="9"/>
      <c r="J2426" s="16">
        <v>0</v>
      </c>
      <c r="K2426" s="16"/>
      <c r="L2426" s="17"/>
      <c r="M2426" s="2"/>
      <c r="N2426" s="8"/>
      <c r="O2426" s="15">
        <v>2</v>
      </c>
      <c r="P2426" s="8">
        <f>(F2426*30%)+(F2426*20%)</f>
        <v>560.86949100000004</v>
      </c>
      <c r="Q2426" s="41">
        <f t="shared" si="170"/>
        <v>2124.7556730000001</v>
      </c>
    </row>
    <row r="2427" spans="1:17">
      <c r="A2427" s="1" t="s">
        <v>4760</v>
      </c>
      <c r="B2427" s="1">
        <v>31206093</v>
      </c>
      <c r="C2427" s="3" t="s">
        <v>1983</v>
      </c>
      <c r="D2427" s="4" t="s">
        <v>3689</v>
      </c>
      <c r="E2427" s="7"/>
      <c r="F2427" s="8">
        <f>VLOOKUP(D2427,'Parâmetro - Portes e Uco'!$A$8:$C$49,3,0)</f>
        <v>332.147088</v>
      </c>
      <c r="G2427" s="36">
        <v>3</v>
      </c>
      <c r="H2427" s="8">
        <f>VLOOKUP(G2427,'Parâmetro - Portes e Uco'!$B$14:$E$41,4,0)</f>
        <v>299.05779999999999</v>
      </c>
      <c r="I2427" s="9"/>
      <c r="J2427" s="16">
        <v>0</v>
      </c>
      <c r="K2427" s="16"/>
      <c r="L2427" s="17"/>
      <c r="M2427" s="2"/>
      <c r="N2427" s="8"/>
      <c r="O2427" s="15">
        <v>1</v>
      </c>
      <c r="P2427" s="8">
        <f>F2427*30%</f>
        <v>99.64412639999999</v>
      </c>
      <c r="Q2427" s="41">
        <f t="shared" si="170"/>
        <v>730.84901439999999</v>
      </c>
    </row>
    <row r="2428" spans="1:17">
      <c r="A2428" s="1" t="s">
        <v>4760</v>
      </c>
      <c r="B2428" s="1">
        <v>31206107</v>
      </c>
      <c r="C2428" s="3" t="s">
        <v>1984</v>
      </c>
      <c r="D2428" s="4" t="s">
        <v>3691</v>
      </c>
      <c r="E2428" s="7"/>
      <c r="F2428" s="8">
        <f>VLOOKUP(D2428,'Parâmetro - Portes e Uco'!$A$8:$C$49,3,0)</f>
        <v>721.04432400000007</v>
      </c>
      <c r="G2428" s="36">
        <v>4</v>
      </c>
      <c r="H2428" s="8">
        <f>VLOOKUP(G2428,'Parâmetro - Portes e Uco'!$B$14:$E$41,4,0)</f>
        <v>442.14720000000005</v>
      </c>
      <c r="I2428" s="9"/>
      <c r="J2428" s="16">
        <v>0</v>
      </c>
      <c r="K2428" s="16"/>
      <c r="L2428" s="17"/>
      <c r="M2428" s="2"/>
      <c r="N2428" s="8"/>
      <c r="O2428" s="15">
        <v>1</v>
      </c>
      <c r="P2428" s="8">
        <f>F2428*30%</f>
        <v>216.31329720000002</v>
      </c>
      <c r="Q2428" s="41">
        <f t="shared" si="170"/>
        <v>1379.5048212000002</v>
      </c>
    </row>
    <row r="2429" spans="1:17">
      <c r="A2429" s="1" t="s">
        <v>4760</v>
      </c>
      <c r="B2429" s="1">
        <v>31206115</v>
      </c>
      <c r="C2429" s="3" t="s">
        <v>1985</v>
      </c>
      <c r="D2429" s="4" t="s">
        <v>3690</v>
      </c>
      <c r="E2429" s="7"/>
      <c r="F2429" s="8">
        <f>VLOOKUP(D2429,'Parâmetro - Portes e Uco'!$A$8:$C$49,3,0)</f>
        <v>788.42236200000002</v>
      </c>
      <c r="G2429" s="36">
        <v>4</v>
      </c>
      <c r="H2429" s="8">
        <f>VLOOKUP(G2429,'Parâmetro - Portes e Uco'!$B$14:$E$41,4,0)</f>
        <v>442.14720000000005</v>
      </c>
      <c r="I2429" s="9"/>
      <c r="J2429" s="16">
        <v>0</v>
      </c>
      <c r="K2429" s="16"/>
      <c r="L2429" s="17"/>
      <c r="M2429" s="2"/>
      <c r="N2429" s="8"/>
      <c r="O2429" s="15">
        <v>1</v>
      </c>
      <c r="P2429" s="8">
        <f>F2429*30%</f>
        <v>236.52670860000001</v>
      </c>
      <c r="Q2429" s="41">
        <f t="shared" si="170"/>
        <v>1467.0962706</v>
      </c>
    </row>
    <row r="2430" spans="1:17">
      <c r="A2430" s="1" t="s">
        <v>4760</v>
      </c>
      <c r="B2430" s="1">
        <v>31206123</v>
      </c>
      <c r="C2430" s="3" t="s">
        <v>1986</v>
      </c>
      <c r="D2430" s="4" t="s">
        <v>3696</v>
      </c>
      <c r="E2430" s="7"/>
      <c r="F2430" s="8">
        <f>VLOOKUP(D2430,'Parâmetro - Portes e Uco'!$A$8:$C$49,3,0)</f>
        <v>1010.6334419999999</v>
      </c>
      <c r="G2430" s="36">
        <v>4</v>
      </c>
      <c r="H2430" s="8">
        <f>VLOOKUP(G2430,'Parâmetro - Portes e Uco'!$B$14:$E$41,4,0)</f>
        <v>442.14720000000005</v>
      </c>
      <c r="I2430" s="9"/>
      <c r="J2430" s="16">
        <v>0</v>
      </c>
      <c r="K2430" s="16"/>
      <c r="L2430" s="17"/>
      <c r="M2430" s="2"/>
      <c r="N2430" s="8"/>
      <c r="O2430" s="15">
        <v>1</v>
      </c>
      <c r="P2430" s="8">
        <f>F2430*30%</f>
        <v>303.19003259999999</v>
      </c>
      <c r="Q2430" s="41">
        <f t="shared" si="170"/>
        <v>1755.9706745999999</v>
      </c>
    </row>
    <row r="2431" spans="1:17" ht="22.5">
      <c r="A2431" s="1" t="s">
        <v>4760</v>
      </c>
      <c r="B2431" s="1">
        <v>31206140</v>
      </c>
      <c r="C2431" s="3" t="s">
        <v>1987</v>
      </c>
      <c r="D2431" s="4" t="s">
        <v>3689</v>
      </c>
      <c r="E2431" s="7"/>
      <c r="F2431" s="8">
        <f>VLOOKUP(D2431,'Parâmetro - Portes e Uco'!$A$8:$C$49,3,0)</f>
        <v>332.147088</v>
      </c>
      <c r="G2431" s="36">
        <v>4</v>
      </c>
      <c r="H2431" s="8">
        <f>VLOOKUP(G2431,'Parâmetro - Portes e Uco'!$B$14:$E$41,4,0)</f>
        <v>442.14720000000005</v>
      </c>
      <c r="I2431" s="9"/>
      <c r="J2431" s="16">
        <v>0</v>
      </c>
      <c r="K2431" s="16"/>
      <c r="L2431" s="17"/>
      <c r="M2431" s="2"/>
      <c r="N2431" s="8"/>
      <c r="O2431" s="15">
        <v>1</v>
      </c>
      <c r="P2431" s="8">
        <f>F2431*30%</f>
        <v>99.64412639999999</v>
      </c>
      <c r="Q2431" s="41">
        <f t="shared" si="170"/>
        <v>873.93841440000006</v>
      </c>
    </row>
    <row r="2432" spans="1:17">
      <c r="A2432" s="1" t="s">
        <v>4760</v>
      </c>
      <c r="B2432" s="1">
        <v>31206158</v>
      </c>
      <c r="C2432" s="3" t="s">
        <v>1988</v>
      </c>
      <c r="D2432" s="4" t="s">
        <v>3690</v>
      </c>
      <c r="E2432" s="7"/>
      <c r="F2432" s="8">
        <f>VLOOKUP(D2432,'Parâmetro - Portes e Uco'!$A$8:$C$49,3,0)</f>
        <v>788.42236200000002</v>
      </c>
      <c r="G2432" s="36">
        <v>4</v>
      </c>
      <c r="H2432" s="8">
        <f>VLOOKUP(G2432,'Parâmetro - Portes e Uco'!$B$14:$E$41,4,0)</f>
        <v>442.14720000000005</v>
      </c>
      <c r="I2432" s="9"/>
      <c r="J2432" s="16">
        <v>0</v>
      </c>
      <c r="K2432" s="16"/>
      <c r="L2432" s="17"/>
      <c r="M2432" s="2"/>
      <c r="N2432" s="8"/>
      <c r="O2432" s="15">
        <v>2</v>
      </c>
      <c r="P2432" s="8">
        <f>(F2432*30%)+(F2432*20%)</f>
        <v>394.21118100000001</v>
      </c>
      <c r="Q2432" s="41">
        <f t="shared" si="170"/>
        <v>1624.7807430000003</v>
      </c>
    </row>
    <row r="2433" spans="1:17" ht="22.5">
      <c r="A2433" s="1" t="s">
        <v>4760</v>
      </c>
      <c r="B2433" s="1">
        <v>31206166</v>
      </c>
      <c r="C2433" s="3" t="s">
        <v>1989</v>
      </c>
      <c r="D2433" s="4" t="s">
        <v>3690</v>
      </c>
      <c r="E2433" s="7"/>
      <c r="F2433" s="8">
        <f>VLOOKUP(D2433,'Parâmetro - Portes e Uco'!$A$8:$C$49,3,0)</f>
        <v>788.42236200000002</v>
      </c>
      <c r="G2433" s="36">
        <v>6</v>
      </c>
      <c r="H2433" s="8">
        <f>VLOOKUP(G2433,'Parâmetro - Portes e Uco'!$B$14:$E$41,4,0)</f>
        <v>954.3922</v>
      </c>
      <c r="I2433" s="9"/>
      <c r="J2433" s="16">
        <v>0</v>
      </c>
      <c r="K2433" s="16"/>
      <c r="L2433" s="17"/>
      <c r="M2433" s="2"/>
      <c r="N2433" s="8"/>
      <c r="O2433" s="15">
        <v>2</v>
      </c>
      <c r="P2433" s="8">
        <f>(F2433*30%)+(F2433*20%)</f>
        <v>394.21118100000001</v>
      </c>
      <c r="Q2433" s="41">
        <f t="shared" si="170"/>
        <v>2137.0257430000001</v>
      </c>
    </row>
    <row r="2434" spans="1:17">
      <c r="A2434" s="1" t="s">
        <v>4760</v>
      </c>
      <c r="B2434" s="1">
        <v>31206174</v>
      </c>
      <c r="C2434" s="3" t="s">
        <v>1990</v>
      </c>
      <c r="D2434" s="4" t="s">
        <v>3677</v>
      </c>
      <c r="E2434" s="7"/>
      <c r="F2434" s="8">
        <f>VLOOKUP(D2434,'Parâmetro - Portes e Uco'!$A$8:$C$49,3,0)</f>
        <v>146.53493400000002</v>
      </c>
      <c r="G2434" s="36">
        <v>2</v>
      </c>
      <c r="H2434" s="8">
        <f>VLOOKUP(G2434,'Parâmetro - Portes e Uco'!$B$14:$E$41,4,0)</f>
        <v>203.1808</v>
      </c>
      <c r="I2434" s="9"/>
      <c r="J2434" s="16">
        <v>0</v>
      </c>
      <c r="K2434" s="16"/>
      <c r="L2434" s="17"/>
      <c r="M2434" s="2"/>
      <c r="N2434" s="8"/>
      <c r="O2434" s="15">
        <v>0</v>
      </c>
      <c r="P2434" s="15"/>
      <c r="Q2434" s="41">
        <f t="shared" si="170"/>
        <v>349.715734</v>
      </c>
    </row>
    <row r="2435" spans="1:17">
      <c r="A2435" s="1" t="s">
        <v>4760</v>
      </c>
      <c r="B2435" s="1">
        <v>31206182</v>
      </c>
      <c r="C2435" s="3" t="s">
        <v>1991</v>
      </c>
      <c r="D2435" s="4" t="s">
        <v>3690</v>
      </c>
      <c r="E2435" s="7"/>
      <c r="F2435" s="8">
        <f>VLOOKUP(D2435,'Parâmetro - Portes e Uco'!$A$8:$C$49,3,0)</f>
        <v>788.42236200000002</v>
      </c>
      <c r="G2435" s="36">
        <v>4</v>
      </c>
      <c r="H2435" s="8">
        <f>VLOOKUP(G2435,'Parâmetro - Portes e Uco'!$B$14:$E$41,4,0)</f>
        <v>442.14720000000005</v>
      </c>
      <c r="I2435" s="9"/>
      <c r="J2435" s="16">
        <v>0</v>
      </c>
      <c r="K2435" s="16"/>
      <c r="L2435" s="17"/>
      <c r="M2435" s="2"/>
      <c r="N2435" s="8"/>
      <c r="O2435" s="15">
        <v>1</v>
      </c>
      <c r="P2435" s="8">
        <f>F2435*30%</f>
        <v>236.52670860000001</v>
      </c>
      <c r="Q2435" s="41">
        <f t="shared" si="170"/>
        <v>1467.0962706</v>
      </c>
    </row>
    <row r="2436" spans="1:17">
      <c r="A2436" s="1" t="s">
        <v>4760</v>
      </c>
      <c r="B2436" s="1">
        <v>31206190</v>
      </c>
      <c r="C2436" s="3" t="s">
        <v>1992</v>
      </c>
      <c r="D2436" s="4" t="s">
        <v>3686</v>
      </c>
      <c r="E2436" s="7"/>
      <c r="F2436" s="8">
        <f>VLOOKUP(D2436,'Parâmetro - Portes e Uco'!$A$8:$C$49,3,0)</f>
        <v>639.47410800000011</v>
      </c>
      <c r="G2436" s="36">
        <v>5</v>
      </c>
      <c r="H2436" s="8">
        <f>VLOOKUP(G2436,'Parâmetro - Portes e Uco'!$B$14:$E$41,4,0)</f>
        <v>683.93320000000006</v>
      </c>
      <c r="I2436" s="9"/>
      <c r="J2436" s="16">
        <v>0</v>
      </c>
      <c r="K2436" s="16"/>
      <c r="L2436" s="17"/>
      <c r="M2436" s="2"/>
      <c r="N2436" s="8"/>
      <c r="O2436" s="15">
        <v>2</v>
      </c>
      <c r="P2436" s="8">
        <f>(F2436*30%)+(F2436*20%)</f>
        <v>319.73705400000006</v>
      </c>
      <c r="Q2436" s="41">
        <f t="shared" si="170"/>
        <v>1643.1443620000005</v>
      </c>
    </row>
    <row r="2437" spans="1:17">
      <c r="A2437" s="1" t="s">
        <v>4760</v>
      </c>
      <c r="B2437" s="1">
        <v>31206204</v>
      </c>
      <c r="C2437" s="3" t="s">
        <v>1993</v>
      </c>
      <c r="D2437" s="4" t="s">
        <v>3695</v>
      </c>
      <c r="E2437" s="7"/>
      <c r="F2437" s="8">
        <f>VLOOKUP(D2437,'Parâmetro - Portes e Uco'!$A$8:$C$49,3,0)</f>
        <v>609.92950200000007</v>
      </c>
      <c r="G2437" s="36">
        <v>4</v>
      </c>
      <c r="H2437" s="8">
        <f>VLOOKUP(G2437,'Parâmetro - Portes e Uco'!$B$14:$E$41,4,0)</f>
        <v>442.14720000000005</v>
      </c>
      <c r="I2437" s="9"/>
      <c r="J2437" s="16">
        <v>0</v>
      </c>
      <c r="K2437" s="16"/>
      <c r="L2437" s="17"/>
      <c r="M2437" s="2"/>
      <c r="N2437" s="8"/>
      <c r="O2437" s="15">
        <v>1</v>
      </c>
      <c r="P2437" s="8">
        <f>F2437*30%</f>
        <v>182.97885060000002</v>
      </c>
      <c r="Q2437" s="41">
        <f t="shared" si="170"/>
        <v>1235.0555526000001</v>
      </c>
    </row>
    <row r="2438" spans="1:17">
      <c r="A2438" s="1" t="s">
        <v>4760</v>
      </c>
      <c r="B2438" s="1">
        <v>31206212</v>
      </c>
      <c r="C2438" s="3" t="s">
        <v>1994</v>
      </c>
      <c r="D2438" s="4" t="s">
        <v>3677</v>
      </c>
      <c r="E2438" s="7"/>
      <c r="F2438" s="8">
        <f>VLOOKUP(D2438,'Parâmetro - Portes e Uco'!$A$8:$C$49,3,0)</f>
        <v>146.53493400000002</v>
      </c>
      <c r="G2438" s="36">
        <v>1</v>
      </c>
      <c r="H2438" s="8">
        <f>VLOOKUP(G2438,'Parâmetro - Portes e Uco'!$B$14:$E$41,4,0)</f>
        <v>138.81760000000003</v>
      </c>
      <c r="I2438" s="9"/>
      <c r="J2438" s="16">
        <v>0</v>
      </c>
      <c r="K2438" s="16"/>
      <c r="L2438" s="17"/>
      <c r="M2438" s="2"/>
      <c r="N2438" s="8"/>
      <c r="O2438" s="15">
        <v>1</v>
      </c>
      <c r="P2438" s="8">
        <f>F2438*30%</f>
        <v>43.960480200000006</v>
      </c>
      <c r="Q2438" s="41">
        <f t="shared" si="170"/>
        <v>329.31301420000005</v>
      </c>
    </row>
    <row r="2439" spans="1:17">
      <c r="A2439" s="1" t="s">
        <v>4760</v>
      </c>
      <c r="B2439" s="1">
        <v>31206220</v>
      </c>
      <c r="C2439" s="3" t="s">
        <v>1995</v>
      </c>
      <c r="D2439" s="4" t="s">
        <v>3675</v>
      </c>
      <c r="E2439" s="7"/>
      <c r="F2439" s="8">
        <f>VLOOKUP(D2439,'Parâmetro - Portes e Uco'!$A$8:$C$49,3,0)</f>
        <v>247.04971200000003</v>
      </c>
      <c r="G2439" s="36">
        <v>2</v>
      </c>
      <c r="H2439" s="8">
        <f>VLOOKUP(G2439,'Parâmetro - Portes e Uco'!$B$14:$E$41,4,0)</f>
        <v>203.1808</v>
      </c>
      <c r="I2439" s="9"/>
      <c r="J2439" s="16">
        <v>0</v>
      </c>
      <c r="K2439" s="16"/>
      <c r="L2439" s="17"/>
      <c r="M2439" s="2"/>
      <c r="N2439" s="8"/>
      <c r="O2439" s="15">
        <v>1</v>
      </c>
      <c r="P2439" s="8">
        <f>F2439*30%</f>
        <v>74.114913600000008</v>
      </c>
      <c r="Q2439" s="41">
        <f t="shared" si="170"/>
        <v>524.3454256</v>
      </c>
    </row>
    <row r="2440" spans="1:17">
      <c r="A2440" s="1" t="s">
        <v>4760</v>
      </c>
      <c r="B2440" s="1">
        <v>31206239</v>
      </c>
      <c r="C2440" s="3" t="s">
        <v>1996</v>
      </c>
      <c r="D2440" s="4" t="s">
        <v>3695</v>
      </c>
      <c r="E2440" s="7"/>
      <c r="F2440" s="8">
        <f>VLOOKUP(D2440,'Parâmetro - Portes e Uco'!$A$8:$C$49,3,0)</f>
        <v>609.92950200000007</v>
      </c>
      <c r="G2440" s="36">
        <v>3</v>
      </c>
      <c r="H2440" s="8">
        <f>VLOOKUP(G2440,'Parâmetro - Portes e Uco'!$B$14:$E$41,4,0)</f>
        <v>299.05779999999999</v>
      </c>
      <c r="I2440" s="9"/>
      <c r="J2440" s="16">
        <v>0</v>
      </c>
      <c r="K2440" s="16"/>
      <c r="L2440" s="17"/>
      <c r="M2440" s="2"/>
      <c r="N2440" s="8"/>
      <c r="O2440" s="15">
        <v>1</v>
      </c>
      <c r="P2440" s="8">
        <f>F2440*30%</f>
        <v>182.97885060000002</v>
      </c>
      <c r="Q2440" s="41">
        <f t="shared" si="170"/>
        <v>1091.9661526</v>
      </c>
    </row>
    <row r="2441" spans="1:17">
      <c r="A2441" s="1" t="s">
        <v>4760</v>
      </c>
      <c r="B2441" s="1">
        <v>31206247</v>
      </c>
      <c r="C2441" s="3" t="s">
        <v>1997</v>
      </c>
      <c r="D2441" s="4" t="s">
        <v>3686</v>
      </c>
      <c r="E2441" s="7"/>
      <c r="F2441" s="8">
        <f>VLOOKUP(D2441,'Parâmetro - Portes e Uco'!$A$8:$C$49,3,0)</f>
        <v>639.47410800000011</v>
      </c>
      <c r="G2441" s="36">
        <v>5</v>
      </c>
      <c r="H2441" s="8">
        <f>VLOOKUP(G2441,'Parâmetro - Portes e Uco'!$B$14:$E$41,4,0)</f>
        <v>683.93320000000006</v>
      </c>
      <c r="I2441" s="9"/>
      <c r="J2441" s="16">
        <v>0</v>
      </c>
      <c r="K2441" s="16"/>
      <c r="L2441" s="17"/>
      <c r="M2441" s="2"/>
      <c r="N2441" s="8"/>
      <c r="O2441" s="15">
        <v>1</v>
      </c>
      <c r="P2441" s="8">
        <f>F2441*30%</f>
        <v>191.84223240000003</v>
      </c>
      <c r="Q2441" s="41">
        <f t="shared" si="170"/>
        <v>1515.2495404000003</v>
      </c>
    </row>
    <row r="2442" spans="1:17">
      <c r="A2442" s="1" t="s">
        <v>4760</v>
      </c>
      <c r="B2442" s="1">
        <v>31206255</v>
      </c>
      <c r="C2442" s="3" t="s">
        <v>1998</v>
      </c>
      <c r="D2442" s="4" t="s">
        <v>3684</v>
      </c>
      <c r="E2442" s="7"/>
      <c r="F2442" s="8">
        <f>VLOOKUP(D2442,'Parâmetro - Portes e Uco'!$A$8:$C$49,3,0)</f>
        <v>2900.6899740000003</v>
      </c>
      <c r="G2442" s="36">
        <v>6</v>
      </c>
      <c r="H2442" s="8">
        <f>VLOOKUP(G2442,'Parâmetro - Portes e Uco'!$B$14:$E$41,4,0)</f>
        <v>954.3922</v>
      </c>
      <c r="I2442" s="9"/>
      <c r="J2442" s="16">
        <v>0</v>
      </c>
      <c r="K2442" s="16"/>
      <c r="L2442" s="17"/>
      <c r="M2442" s="2"/>
      <c r="N2442" s="8"/>
      <c r="O2442" s="15">
        <v>2</v>
      </c>
      <c r="P2442" s="8">
        <f>(F2442*30%)+(F2442*20%)</f>
        <v>1450.3449870000002</v>
      </c>
      <c r="Q2442" s="41">
        <f t="shared" si="170"/>
        <v>5305.4271610000005</v>
      </c>
    </row>
    <row r="2443" spans="1:17">
      <c r="A2443" s="1" t="s">
        <v>4760</v>
      </c>
      <c r="B2443" s="1">
        <v>31206263</v>
      </c>
      <c r="C2443" s="3" t="s">
        <v>1999</v>
      </c>
      <c r="D2443" s="4" t="s">
        <v>3696</v>
      </c>
      <c r="E2443" s="7"/>
      <c r="F2443" s="8">
        <f>VLOOKUP(D2443,'Parâmetro - Portes e Uco'!$A$8:$C$49,3,0)</f>
        <v>1010.6334419999999</v>
      </c>
      <c r="G2443" s="36">
        <v>6</v>
      </c>
      <c r="H2443" s="8">
        <f>VLOOKUP(G2443,'Parâmetro - Portes e Uco'!$B$14:$E$41,4,0)</f>
        <v>954.3922</v>
      </c>
      <c r="I2443" s="9"/>
      <c r="J2443" s="16">
        <v>0</v>
      </c>
      <c r="K2443" s="16"/>
      <c r="L2443" s="17"/>
      <c r="M2443" s="2"/>
      <c r="N2443" s="8"/>
      <c r="O2443" s="15">
        <v>2</v>
      </c>
      <c r="P2443" s="8">
        <f>(F2443*30%)+(F2443*20%)</f>
        <v>505.31672100000003</v>
      </c>
      <c r="Q2443" s="41">
        <f t="shared" si="170"/>
        <v>2470.3423630000002</v>
      </c>
    </row>
    <row r="2444" spans="1:17">
      <c r="A2444" s="3"/>
      <c r="B2444" s="135">
        <v>31299008</v>
      </c>
      <c r="C2444" s="263" t="s">
        <v>3750</v>
      </c>
      <c r="D2444" s="264"/>
      <c r="E2444" s="264"/>
      <c r="F2444" s="264"/>
      <c r="G2444" s="264"/>
      <c r="H2444" s="264"/>
      <c r="I2444" s="264"/>
      <c r="J2444" s="264"/>
      <c r="K2444" s="264"/>
      <c r="L2444" s="264"/>
      <c r="M2444" s="266"/>
      <c r="N2444" s="264"/>
      <c r="O2444" s="264"/>
      <c r="P2444" s="264"/>
      <c r="Q2444" s="265"/>
    </row>
    <row r="2445" spans="1:17">
      <c r="A2445" s="3"/>
      <c r="B2445" s="259" t="s">
        <v>4251</v>
      </c>
      <c r="C2445" s="260"/>
      <c r="D2445" s="260"/>
      <c r="E2445" s="260"/>
      <c r="F2445" s="260"/>
      <c r="G2445" s="260"/>
      <c r="H2445" s="260"/>
      <c r="I2445" s="260"/>
      <c r="J2445" s="260"/>
      <c r="K2445" s="260"/>
      <c r="L2445" s="260"/>
      <c r="M2445" s="261"/>
      <c r="N2445" s="260"/>
      <c r="O2445" s="260"/>
      <c r="P2445" s="260"/>
      <c r="Q2445" s="262"/>
    </row>
    <row r="2446" spans="1:17">
      <c r="A2446" s="3"/>
      <c r="B2446" s="135">
        <v>31301002</v>
      </c>
      <c r="C2446" s="263" t="s">
        <v>3885</v>
      </c>
      <c r="D2446" s="264"/>
      <c r="E2446" s="264"/>
      <c r="F2446" s="264"/>
      <c r="G2446" s="264"/>
      <c r="H2446" s="264"/>
      <c r="I2446" s="264"/>
      <c r="J2446" s="264"/>
      <c r="K2446" s="264"/>
      <c r="L2446" s="264"/>
      <c r="M2446" s="266"/>
      <c r="N2446" s="264"/>
      <c r="O2446" s="264"/>
      <c r="P2446" s="264"/>
      <c r="Q2446" s="265"/>
    </row>
    <row r="2447" spans="1:17">
      <c r="A2447" s="1" t="s">
        <v>4760</v>
      </c>
      <c r="B2447" s="1">
        <v>31301010</v>
      </c>
      <c r="C2447" s="3" t="s">
        <v>2000</v>
      </c>
      <c r="D2447" s="4" t="s">
        <v>3683</v>
      </c>
      <c r="E2447" s="7"/>
      <c r="F2447" s="8">
        <f>VLOOKUP(D2447,'Parâmetro - Portes e Uco'!$A$8:$C$49,3,0)</f>
        <v>218.68392</v>
      </c>
      <c r="G2447" s="36">
        <v>1</v>
      </c>
      <c r="H2447" s="8">
        <f>VLOOKUP(G2447,'Parâmetro - Portes e Uco'!$B$14:$E$41,4,0)</f>
        <v>138.81760000000003</v>
      </c>
      <c r="I2447" s="9"/>
      <c r="J2447" s="16">
        <v>0</v>
      </c>
      <c r="K2447" s="16"/>
      <c r="L2447" s="17"/>
      <c r="M2447" s="2"/>
      <c r="N2447" s="8"/>
      <c r="O2447" s="15">
        <v>1</v>
      </c>
      <c r="P2447" s="8">
        <f>F2447*30%</f>
        <v>65.605176</v>
      </c>
      <c r="Q2447" s="41">
        <f t="shared" ref="Q2447:Q2459" si="171">F2447+H2447+K2447+N2447+P2447</f>
        <v>423.10669600000006</v>
      </c>
    </row>
    <row r="2448" spans="1:17">
      <c r="A2448" s="1" t="s">
        <v>4760</v>
      </c>
      <c r="B2448" s="1">
        <v>31301029</v>
      </c>
      <c r="C2448" s="3" t="s">
        <v>2001</v>
      </c>
      <c r="D2448" s="4" t="s">
        <v>3670</v>
      </c>
      <c r="E2448" s="7"/>
      <c r="F2448" s="8">
        <f>VLOOKUP(D2448,'Parâmetro - Portes e Uco'!$A$8:$C$49,3,0)</f>
        <v>70.914480000000012</v>
      </c>
      <c r="G2448" s="36">
        <v>1</v>
      </c>
      <c r="H2448" s="8">
        <f>VLOOKUP(G2448,'Parâmetro - Portes e Uco'!$B$14:$E$41,4,0)</f>
        <v>138.81760000000003</v>
      </c>
      <c r="I2448" s="9"/>
      <c r="J2448" s="16">
        <v>0</v>
      </c>
      <c r="K2448" s="16"/>
      <c r="L2448" s="17"/>
      <c r="M2448" s="2"/>
      <c r="N2448" s="8"/>
      <c r="O2448" s="15">
        <v>0</v>
      </c>
      <c r="P2448" s="15"/>
      <c r="Q2448" s="41">
        <f t="shared" si="171"/>
        <v>209.73208000000005</v>
      </c>
    </row>
    <row r="2449" spans="1:17" ht="33.75">
      <c r="A2449" s="1" t="s">
        <v>4760</v>
      </c>
      <c r="B2449" s="1">
        <v>31301037</v>
      </c>
      <c r="C2449" s="3" t="s">
        <v>2002</v>
      </c>
      <c r="D2449" s="4" t="s">
        <v>3670</v>
      </c>
      <c r="E2449" s="7"/>
      <c r="F2449" s="8">
        <f>VLOOKUP(D2449,'Parâmetro - Portes e Uco'!$A$8:$C$49,3,0)</f>
        <v>70.914480000000012</v>
      </c>
      <c r="G2449" s="36"/>
      <c r="H2449" s="15"/>
      <c r="I2449" s="9"/>
      <c r="J2449" s="16">
        <v>0</v>
      </c>
      <c r="K2449" s="16"/>
      <c r="L2449" s="17"/>
      <c r="M2449" s="2"/>
      <c r="N2449" s="8"/>
      <c r="O2449" s="15">
        <v>0</v>
      </c>
      <c r="P2449" s="15"/>
      <c r="Q2449" s="41">
        <f t="shared" si="171"/>
        <v>70.914480000000012</v>
      </c>
    </row>
    <row r="2450" spans="1:17">
      <c r="A2450" s="1" t="s">
        <v>4760</v>
      </c>
      <c r="B2450" s="1">
        <v>31301045</v>
      </c>
      <c r="C2450" s="3" t="s">
        <v>2003</v>
      </c>
      <c r="D2450" s="4" t="s">
        <v>3689</v>
      </c>
      <c r="E2450" s="7"/>
      <c r="F2450" s="8">
        <f>VLOOKUP(D2450,'Parâmetro - Portes e Uco'!$A$8:$C$49,3,0)</f>
        <v>332.147088</v>
      </c>
      <c r="G2450" s="36">
        <v>1</v>
      </c>
      <c r="H2450" s="8">
        <f>VLOOKUP(G2450,'Parâmetro - Portes e Uco'!$B$14:$E$41,4,0)</f>
        <v>138.81760000000003</v>
      </c>
      <c r="I2450" s="9"/>
      <c r="J2450" s="16">
        <v>0</v>
      </c>
      <c r="K2450" s="16"/>
      <c r="L2450" s="17"/>
      <c r="M2450" s="2"/>
      <c r="N2450" s="8"/>
      <c r="O2450" s="15">
        <v>1</v>
      </c>
      <c r="P2450" s="8">
        <f>F2450*30%</f>
        <v>99.64412639999999</v>
      </c>
      <c r="Q2450" s="41">
        <f t="shared" si="171"/>
        <v>570.60881440000003</v>
      </c>
    </row>
    <row r="2451" spans="1:17">
      <c r="A2451" s="1" t="s">
        <v>4760</v>
      </c>
      <c r="B2451" s="1">
        <v>31301053</v>
      </c>
      <c r="C2451" s="3" t="s">
        <v>2004</v>
      </c>
      <c r="D2451" s="4" t="s">
        <v>3699</v>
      </c>
      <c r="E2451" s="7"/>
      <c r="F2451" s="8">
        <f>VLOOKUP(D2451,'Parâmetro - Portes e Uco'!$A$8:$C$49,3,0)</f>
        <v>365.25598200000002</v>
      </c>
      <c r="G2451" s="36">
        <v>4</v>
      </c>
      <c r="H2451" s="8">
        <f>VLOOKUP(G2451,'Parâmetro - Portes e Uco'!$B$14:$E$41,4,0)</f>
        <v>442.14720000000005</v>
      </c>
      <c r="I2451" s="9"/>
      <c r="J2451" s="16">
        <v>0</v>
      </c>
      <c r="K2451" s="16"/>
      <c r="L2451" s="17"/>
      <c r="M2451" s="2"/>
      <c r="N2451" s="8"/>
      <c r="O2451" s="15">
        <v>1</v>
      </c>
      <c r="P2451" s="8">
        <f>F2451*30%</f>
        <v>109.5767946</v>
      </c>
      <c r="Q2451" s="41">
        <f t="shared" si="171"/>
        <v>916.97997659999999</v>
      </c>
    </row>
    <row r="2452" spans="1:17" ht="22.5">
      <c r="A2452" s="1" t="s">
        <v>4760</v>
      </c>
      <c r="B2452" s="1">
        <v>31301061</v>
      </c>
      <c r="C2452" s="3" t="s">
        <v>2005</v>
      </c>
      <c r="D2452" s="4" t="s">
        <v>3691</v>
      </c>
      <c r="E2452" s="7"/>
      <c r="F2452" s="8">
        <f>VLOOKUP(D2452,'Parâmetro - Portes e Uco'!$A$8:$C$49,3,0)</f>
        <v>721.04432400000007</v>
      </c>
      <c r="G2452" s="36">
        <v>4</v>
      </c>
      <c r="H2452" s="8">
        <f>VLOOKUP(G2452,'Parâmetro - Portes e Uco'!$B$14:$E$41,4,0)</f>
        <v>442.14720000000005</v>
      </c>
      <c r="I2452" s="9"/>
      <c r="J2452" s="16">
        <v>0</v>
      </c>
      <c r="K2452" s="16"/>
      <c r="L2452" s="17"/>
      <c r="M2452" s="2"/>
      <c r="N2452" s="8"/>
      <c r="O2452" s="15">
        <v>2</v>
      </c>
      <c r="P2452" s="8">
        <f>(F2452*30%)+(F2452*20%)</f>
        <v>360.52216200000004</v>
      </c>
      <c r="Q2452" s="41">
        <f t="shared" si="171"/>
        <v>1523.7136860000001</v>
      </c>
    </row>
    <row r="2453" spans="1:17">
      <c r="A2453" s="1" t="s">
        <v>4760</v>
      </c>
      <c r="B2453" s="1">
        <v>31301070</v>
      </c>
      <c r="C2453" s="3" t="s">
        <v>2006</v>
      </c>
      <c r="D2453" s="4" t="s">
        <v>3677</v>
      </c>
      <c r="E2453" s="7"/>
      <c r="F2453" s="8">
        <f>VLOOKUP(D2453,'Parâmetro - Portes e Uco'!$A$8:$C$49,3,0)</f>
        <v>146.53493400000002</v>
      </c>
      <c r="G2453" s="36">
        <v>1</v>
      </c>
      <c r="H2453" s="8">
        <f>VLOOKUP(G2453,'Parâmetro - Portes e Uco'!$B$14:$E$41,4,0)</f>
        <v>138.81760000000003</v>
      </c>
      <c r="I2453" s="9"/>
      <c r="J2453" s="16">
        <v>0</v>
      </c>
      <c r="K2453" s="16"/>
      <c r="L2453" s="17"/>
      <c r="M2453" s="2"/>
      <c r="N2453" s="8"/>
      <c r="O2453" s="15">
        <v>1</v>
      </c>
      <c r="P2453" s="8">
        <f>F2453*30%</f>
        <v>43.960480200000006</v>
      </c>
      <c r="Q2453" s="41">
        <f t="shared" si="171"/>
        <v>329.31301420000005</v>
      </c>
    </row>
    <row r="2454" spans="1:17" ht="22.5">
      <c r="A2454" s="1" t="s">
        <v>4760</v>
      </c>
      <c r="B2454" s="1">
        <v>31301088</v>
      </c>
      <c r="C2454" s="3" t="s">
        <v>2007</v>
      </c>
      <c r="D2454" s="4" t="s">
        <v>3681</v>
      </c>
      <c r="E2454" s="7"/>
      <c r="F2454" s="8">
        <f>VLOOKUP(D2454,'Parâmetro - Portes e Uco'!$A$8:$C$49,3,0)</f>
        <v>83.927844000000007</v>
      </c>
      <c r="G2454" s="36">
        <v>3</v>
      </c>
      <c r="H2454" s="8">
        <f>VLOOKUP(G2454,'Parâmetro - Portes e Uco'!$B$14:$E$41,4,0)</f>
        <v>299.05779999999999</v>
      </c>
      <c r="I2454" s="9"/>
      <c r="J2454" s="16">
        <v>0</v>
      </c>
      <c r="K2454" s="16"/>
      <c r="L2454" s="17"/>
      <c r="M2454" s="2"/>
      <c r="N2454" s="8"/>
      <c r="O2454" s="15">
        <v>0</v>
      </c>
      <c r="P2454" s="15"/>
      <c r="Q2454" s="41">
        <f t="shared" si="171"/>
        <v>382.98564399999998</v>
      </c>
    </row>
    <row r="2455" spans="1:17">
      <c r="A2455" s="1" t="s">
        <v>4760</v>
      </c>
      <c r="B2455" s="1">
        <v>31301096</v>
      </c>
      <c r="C2455" s="3" t="s">
        <v>2008</v>
      </c>
      <c r="D2455" s="4" t="s">
        <v>3675</v>
      </c>
      <c r="E2455" s="7"/>
      <c r="F2455" s="8">
        <f>VLOOKUP(D2455,'Parâmetro - Portes e Uco'!$A$8:$C$49,3,0)</f>
        <v>247.04971200000003</v>
      </c>
      <c r="G2455" s="36">
        <v>1</v>
      </c>
      <c r="H2455" s="8">
        <f>VLOOKUP(G2455,'Parâmetro - Portes e Uco'!$B$14:$E$41,4,0)</f>
        <v>138.81760000000003</v>
      </c>
      <c r="I2455" s="9"/>
      <c r="J2455" s="16">
        <v>0</v>
      </c>
      <c r="K2455" s="16"/>
      <c r="L2455" s="17"/>
      <c r="M2455" s="2"/>
      <c r="N2455" s="8"/>
      <c r="O2455" s="15">
        <v>1</v>
      </c>
      <c r="P2455" s="8">
        <f>F2455*30%</f>
        <v>74.114913600000008</v>
      </c>
      <c r="Q2455" s="41">
        <f t="shared" si="171"/>
        <v>459.98222560000011</v>
      </c>
    </row>
    <row r="2456" spans="1:17">
      <c r="A2456" s="1" t="s">
        <v>4760</v>
      </c>
      <c r="B2456" s="1">
        <v>31301100</v>
      </c>
      <c r="C2456" s="3" t="s">
        <v>2009</v>
      </c>
      <c r="D2456" s="4" t="s">
        <v>3670</v>
      </c>
      <c r="E2456" s="7"/>
      <c r="F2456" s="8">
        <f>VLOOKUP(D2456,'Parâmetro - Portes e Uco'!$A$8:$C$49,3,0)</f>
        <v>70.914480000000012</v>
      </c>
      <c r="G2456" s="36">
        <v>1</v>
      </c>
      <c r="H2456" s="8">
        <f>VLOOKUP(G2456,'Parâmetro - Portes e Uco'!$B$14:$E$41,4,0)</f>
        <v>138.81760000000003</v>
      </c>
      <c r="I2456" s="9"/>
      <c r="J2456" s="16">
        <v>0</v>
      </c>
      <c r="K2456" s="16"/>
      <c r="L2456" s="17"/>
      <c r="M2456" s="2"/>
      <c r="N2456" s="8"/>
      <c r="O2456" s="15">
        <v>0</v>
      </c>
      <c r="P2456" s="15"/>
      <c r="Q2456" s="41">
        <f t="shared" si="171"/>
        <v>209.73208000000005</v>
      </c>
    </row>
    <row r="2457" spans="1:17">
      <c r="A2457" s="1" t="s">
        <v>4760</v>
      </c>
      <c r="B2457" s="1">
        <v>31301118</v>
      </c>
      <c r="C2457" s="3" t="s">
        <v>2010</v>
      </c>
      <c r="D2457" s="4" t="s">
        <v>3673</v>
      </c>
      <c r="E2457" s="7"/>
      <c r="F2457" s="8">
        <f>VLOOKUP(D2457,'Parâmetro - Portes e Uco'!$A$8:$C$49,3,0)</f>
        <v>167.84640600000003</v>
      </c>
      <c r="G2457" s="36">
        <v>1</v>
      </c>
      <c r="H2457" s="8">
        <f>VLOOKUP(G2457,'Parâmetro - Portes e Uco'!$B$14:$E$41,4,0)</f>
        <v>138.81760000000003</v>
      </c>
      <c r="I2457" s="9"/>
      <c r="J2457" s="16">
        <v>0</v>
      </c>
      <c r="K2457" s="16"/>
      <c r="L2457" s="17"/>
      <c r="M2457" s="2"/>
      <c r="N2457" s="8"/>
      <c r="O2457" s="15">
        <v>1</v>
      </c>
      <c r="P2457" s="8">
        <f>F2457*30%</f>
        <v>50.353921800000009</v>
      </c>
      <c r="Q2457" s="41">
        <f t="shared" si="171"/>
        <v>357.01792780000011</v>
      </c>
    </row>
    <row r="2458" spans="1:17">
      <c r="A2458" s="1" t="s">
        <v>4760</v>
      </c>
      <c r="B2458" s="1">
        <v>31301126</v>
      </c>
      <c r="C2458" s="3" t="s">
        <v>2011</v>
      </c>
      <c r="D2458" s="4" t="s">
        <v>3704</v>
      </c>
      <c r="E2458" s="7"/>
      <c r="F2458" s="8">
        <f>VLOOKUP(D2458,'Parâmetro - Portes e Uco'!$A$8:$C$49,3,0)</f>
        <v>1301.410656</v>
      </c>
      <c r="G2458" s="36">
        <v>5</v>
      </c>
      <c r="H2458" s="8">
        <f>VLOOKUP(G2458,'Parâmetro - Portes e Uco'!$B$14:$E$41,4,0)</f>
        <v>683.93320000000006</v>
      </c>
      <c r="I2458" s="9"/>
      <c r="J2458" s="16">
        <v>0</v>
      </c>
      <c r="K2458" s="16"/>
      <c r="L2458" s="17"/>
      <c r="M2458" s="2"/>
      <c r="N2458" s="8"/>
      <c r="O2458" s="15">
        <v>2</v>
      </c>
      <c r="P2458" s="8">
        <f>(F2458*30%)+(F2458*20%)</f>
        <v>650.70532800000001</v>
      </c>
      <c r="Q2458" s="41">
        <f t="shared" si="171"/>
        <v>2636.049184</v>
      </c>
    </row>
    <row r="2459" spans="1:17">
      <c r="A2459" s="1" t="s">
        <v>4760</v>
      </c>
      <c r="B2459" s="1">
        <v>31301134</v>
      </c>
      <c r="C2459" s="3" t="s">
        <v>2012</v>
      </c>
      <c r="D2459" s="4" t="s">
        <v>3696</v>
      </c>
      <c r="E2459" s="7"/>
      <c r="F2459" s="8">
        <f>VLOOKUP(D2459,'Parâmetro - Portes e Uco'!$A$8:$C$49,3,0)</f>
        <v>1010.6334419999999</v>
      </c>
      <c r="G2459" s="36">
        <v>4</v>
      </c>
      <c r="H2459" s="8">
        <f>VLOOKUP(G2459,'Parâmetro - Portes e Uco'!$B$14:$E$41,4,0)</f>
        <v>442.14720000000005</v>
      </c>
      <c r="I2459" s="9"/>
      <c r="J2459" s="16">
        <v>0</v>
      </c>
      <c r="K2459" s="16"/>
      <c r="L2459" s="17"/>
      <c r="M2459" s="2"/>
      <c r="N2459" s="8"/>
      <c r="O2459" s="15">
        <v>2</v>
      </c>
      <c r="P2459" s="8">
        <f>(F2459*30%)+(F2459*20%)</f>
        <v>505.31672100000003</v>
      </c>
      <c r="Q2459" s="41">
        <f t="shared" si="171"/>
        <v>1958.0973629999999</v>
      </c>
    </row>
    <row r="2460" spans="1:17">
      <c r="A2460" s="3"/>
      <c r="B2460" s="135">
        <v>31302009</v>
      </c>
      <c r="C2460" s="263" t="s">
        <v>3886</v>
      </c>
      <c r="D2460" s="264"/>
      <c r="E2460" s="264"/>
      <c r="F2460" s="264"/>
      <c r="G2460" s="264"/>
      <c r="H2460" s="264"/>
      <c r="I2460" s="264"/>
      <c r="J2460" s="264"/>
      <c r="K2460" s="264"/>
      <c r="L2460" s="264"/>
      <c r="M2460" s="266"/>
      <c r="N2460" s="264"/>
      <c r="O2460" s="264"/>
      <c r="P2460" s="264"/>
      <c r="Q2460" s="265"/>
    </row>
    <row r="2461" spans="1:17">
      <c r="A2461" s="1" t="s">
        <v>4760</v>
      </c>
      <c r="B2461" s="1">
        <v>31302017</v>
      </c>
      <c r="C2461" s="3" t="s">
        <v>2013</v>
      </c>
      <c r="D2461" s="4" t="s">
        <v>3670</v>
      </c>
      <c r="E2461" s="7"/>
      <c r="F2461" s="8">
        <f>VLOOKUP(D2461,'Parâmetro - Portes e Uco'!$A$8:$C$49,3,0)</f>
        <v>70.914480000000012</v>
      </c>
      <c r="G2461" s="36">
        <v>1</v>
      </c>
      <c r="H2461" s="8">
        <f>VLOOKUP(G2461,'Parâmetro - Portes e Uco'!$B$14:$E$41,4,0)</f>
        <v>138.81760000000003</v>
      </c>
      <c r="I2461" s="9"/>
      <c r="J2461" s="16">
        <v>0</v>
      </c>
      <c r="K2461" s="16"/>
      <c r="L2461" s="17"/>
      <c r="M2461" s="2"/>
      <c r="N2461" s="8"/>
      <c r="O2461" s="15">
        <v>0</v>
      </c>
      <c r="P2461" s="15"/>
      <c r="Q2461" s="41">
        <f t="shared" ref="Q2461:Q2473" si="172">F2461+H2461+K2461+N2461+P2461</f>
        <v>209.73208000000005</v>
      </c>
    </row>
    <row r="2462" spans="1:17">
      <c r="A2462" s="1" t="s">
        <v>4760</v>
      </c>
      <c r="B2462" s="1">
        <v>31302025</v>
      </c>
      <c r="C2462" s="3" t="s">
        <v>2015</v>
      </c>
      <c r="D2462" s="4" t="s">
        <v>3688</v>
      </c>
      <c r="E2462" s="7"/>
      <c r="F2462" s="8">
        <f>VLOOKUP(D2462,'Parâmetro - Portes e Uco'!$A$8:$C$49,3,0)</f>
        <v>868.77663600000005</v>
      </c>
      <c r="G2462" s="36">
        <v>4</v>
      </c>
      <c r="H2462" s="8">
        <f>VLOOKUP(G2462,'Parâmetro - Portes e Uco'!$B$14:$E$41,4,0)</f>
        <v>442.14720000000005</v>
      </c>
      <c r="I2462" s="9"/>
      <c r="J2462" s="16">
        <v>0</v>
      </c>
      <c r="K2462" s="16"/>
      <c r="L2462" s="17"/>
      <c r="M2462" s="2"/>
      <c r="N2462" s="8"/>
      <c r="O2462" s="15">
        <v>2</v>
      </c>
      <c r="P2462" s="8">
        <f>(F2462*30%)+(F2462*20%)</f>
        <v>434.38831800000003</v>
      </c>
      <c r="Q2462" s="41">
        <f t="shared" si="172"/>
        <v>1745.3121540000002</v>
      </c>
    </row>
    <row r="2463" spans="1:17">
      <c r="A2463" s="1" t="s">
        <v>4760</v>
      </c>
      <c r="B2463" s="1">
        <v>31302033</v>
      </c>
      <c r="C2463" s="3" t="s">
        <v>2016</v>
      </c>
      <c r="D2463" s="4" t="s">
        <v>3686</v>
      </c>
      <c r="E2463" s="7"/>
      <c r="F2463" s="8">
        <f>VLOOKUP(D2463,'Parâmetro - Portes e Uco'!$A$8:$C$49,3,0)</f>
        <v>639.47410800000011</v>
      </c>
      <c r="G2463" s="36">
        <v>2</v>
      </c>
      <c r="H2463" s="8">
        <f>VLOOKUP(G2463,'Parâmetro - Portes e Uco'!$B$14:$E$41,4,0)</f>
        <v>203.1808</v>
      </c>
      <c r="I2463" s="9"/>
      <c r="J2463" s="16">
        <v>0</v>
      </c>
      <c r="K2463" s="16"/>
      <c r="L2463" s="17"/>
      <c r="M2463" s="2"/>
      <c r="N2463" s="8"/>
      <c r="O2463" s="15">
        <v>2</v>
      </c>
      <c r="P2463" s="8">
        <f>(F2463*30%)+(F2463*20%)</f>
        <v>319.73705400000006</v>
      </c>
      <c r="Q2463" s="41">
        <f t="shared" si="172"/>
        <v>1162.3919620000001</v>
      </c>
    </row>
    <row r="2464" spans="1:17">
      <c r="A2464" s="1" t="s">
        <v>4760</v>
      </c>
      <c r="B2464" s="1">
        <v>31302041</v>
      </c>
      <c r="C2464" s="3" t="s">
        <v>2017</v>
      </c>
      <c r="D2464" s="4" t="s">
        <v>3685</v>
      </c>
      <c r="E2464" s="7"/>
      <c r="F2464" s="8">
        <f>VLOOKUP(D2464,'Parâmetro - Portes e Uco'!$A$8:$C$49,3,0)</f>
        <v>564.99534000000006</v>
      </c>
      <c r="G2464" s="36">
        <v>2</v>
      </c>
      <c r="H2464" s="8">
        <f>VLOOKUP(G2464,'Parâmetro - Portes e Uco'!$B$14:$E$41,4,0)</f>
        <v>203.1808</v>
      </c>
      <c r="I2464" s="9"/>
      <c r="J2464" s="16">
        <v>0</v>
      </c>
      <c r="K2464" s="16"/>
      <c r="L2464" s="17"/>
      <c r="M2464" s="2"/>
      <c r="N2464" s="8"/>
      <c r="O2464" s="15">
        <v>2</v>
      </c>
      <c r="P2464" s="8">
        <f>(F2464*30%)+(F2464*20%)</f>
        <v>282.49767000000003</v>
      </c>
      <c r="Q2464" s="41">
        <f t="shared" si="172"/>
        <v>1050.67381</v>
      </c>
    </row>
    <row r="2465" spans="1:17">
      <c r="A2465" s="1" t="s">
        <v>4760</v>
      </c>
      <c r="B2465" s="1">
        <v>31302050</v>
      </c>
      <c r="C2465" s="3" t="s">
        <v>2018</v>
      </c>
      <c r="D2465" s="4" t="s">
        <v>3702</v>
      </c>
      <c r="E2465" s="7"/>
      <c r="F2465" s="8">
        <f>VLOOKUP(D2465,'Parâmetro - Portes e Uco'!$A$8:$C$49,3,0)</f>
        <v>477.54033600000002</v>
      </c>
      <c r="G2465" s="36">
        <v>3</v>
      </c>
      <c r="H2465" s="8">
        <f>VLOOKUP(G2465,'Parâmetro - Portes e Uco'!$B$14:$E$41,4,0)</f>
        <v>299.05779999999999</v>
      </c>
      <c r="I2465" s="9"/>
      <c r="J2465" s="16">
        <v>0</v>
      </c>
      <c r="K2465" s="16"/>
      <c r="L2465" s="17"/>
      <c r="M2465" s="2"/>
      <c r="N2465" s="8"/>
      <c r="O2465" s="15">
        <v>2</v>
      </c>
      <c r="P2465" s="8">
        <f>(F2465*30%)+(F2465*20%)</f>
        <v>238.77016800000001</v>
      </c>
      <c r="Q2465" s="41">
        <f t="shared" si="172"/>
        <v>1015.3683040000001</v>
      </c>
    </row>
    <row r="2466" spans="1:17" ht="22.5">
      <c r="A2466" s="1" t="s">
        <v>4760</v>
      </c>
      <c r="B2466" s="1">
        <v>31302068</v>
      </c>
      <c r="C2466" s="3" t="s">
        <v>2019</v>
      </c>
      <c r="D2466" s="4" t="s">
        <v>3695</v>
      </c>
      <c r="E2466" s="7"/>
      <c r="F2466" s="8">
        <f>VLOOKUP(D2466,'Parâmetro - Portes e Uco'!$A$8:$C$49,3,0)</f>
        <v>609.92950200000007</v>
      </c>
      <c r="G2466" s="36">
        <v>3</v>
      </c>
      <c r="H2466" s="8">
        <f>VLOOKUP(G2466,'Parâmetro - Portes e Uco'!$B$14:$E$41,4,0)</f>
        <v>299.05779999999999</v>
      </c>
      <c r="I2466" s="9"/>
      <c r="J2466" s="16">
        <v>0</v>
      </c>
      <c r="K2466" s="16"/>
      <c r="L2466" s="17"/>
      <c r="M2466" s="2"/>
      <c r="N2466" s="8"/>
      <c r="O2466" s="15">
        <v>2</v>
      </c>
      <c r="P2466" s="8">
        <f>(F2466*30%)+(F2466*20%)</f>
        <v>304.96475100000004</v>
      </c>
      <c r="Q2466" s="41">
        <f t="shared" si="172"/>
        <v>1213.952053</v>
      </c>
    </row>
    <row r="2467" spans="1:17">
      <c r="A2467" s="1" t="s">
        <v>4760</v>
      </c>
      <c r="B2467" s="1">
        <v>31302076</v>
      </c>
      <c r="C2467" s="3" t="s">
        <v>2020</v>
      </c>
      <c r="D2467" s="4" t="s">
        <v>3677</v>
      </c>
      <c r="E2467" s="7"/>
      <c r="F2467" s="8">
        <f>VLOOKUP(D2467,'Parâmetro - Portes e Uco'!$A$8:$C$49,3,0)</f>
        <v>146.53493400000002</v>
      </c>
      <c r="G2467" s="36">
        <v>1</v>
      </c>
      <c r="H2467" s="8">
        <f>VLOOKUP(G2467,'Parâmetro - Portes e Uco'!$B$14:$E$41,4,0)</f>
        <v>138.81760000000003</v>
      </c>
      <c r="I2467" s="9"/>
      <c r="J2467" s="16">
        <v>0</v>
      </c>
      <c r="K2467" s="16"/>
      <c r="L2467" s="17"/>
      <c r="M2467" s="2"/>
      <c r="N2467" s="8"/>
      <c r="O2467" s="15">
        <v>1</v>
      </c>
      <c r="P2467" s="8">
        <f>F2467*30%</f>
        <v>43.960480200000006</v>
      </c>
      <c r="Q2467" s="41">
        <f t="shared" si="172"/>
        <v>329.31301420000005</v>
      </c>
    </row>
    <row r="2468" spans="1:17">
      <c r="A2468" s="1" t="s">
        <v>4760</v>
      </c>
      <c r="B2468" s="1">
        <v>31302084</v>
      </c>
      <c r="C2468" s="3" t="s">
        <v>2021</v>
      </c>
      <c r="D2468" s="4" t="s">
        <v>3699</v>
      </c>
      <c r="E2468" s="7"/>
      <c r="F2468" s="8">
        <f>VLOOKUP(D2468,'Parâmetro - Portes e Uco'!$A$8:$C$49,3,0)</f>
        <v>365.25598200000002</v>
      </c>
      <c r="G2468" s="36">
        <v>1</v>
      </c>
      <c r="H2468" s="8">
        <f>VLOOKUP(G2468,'Parâmetro - Portes e Uco'!$B$14:$E$41,4,0)</f>
        <v>138.81760000000003</v>
      </c>
      <c r="I2468" s="9"/>
      <c r="J2468" s="16">
        <v>0</v>
      </c>
      <c r="K2468" s="16"/>
      <c r="L2468" s="17"/>
      <c r="M2468" s="2"/>
      <c r="N2468" s="8"/>
      <c r="O2468" s="15">
        <v>1</v>
      </c>
      <c r="P2468" s="8">
        <f>F2468*30%</f>
        <v>109.5767946</v>
      </c>
      <c r="Q2468" s="41">
        <f t="shared" si="172"/>
        <v>613.65037660000007</v>
      </c>
    </row>
    <row r="2469" spans="1:17" ht="22.5">
      <c r="A2469" s="1" t="s">
        <v>4760</v>
      </c>
      <c r="B2469" s="1">
        <v>31302092</v>
      </c>
      <c r="C2469" s="3" t="s">
        <v>2022</v>
      </c>
      <c r="D2469" s="4" t="s">
        <v>3673</v>
      </c>
      <c r="E2469" s="7"/>
      <c r="F2469" s="8">
        <f>VLOOKUP(D2469,'Parâmetro - Portes e Uco'!$A$8:$C$49,3,0)</f>
        <v>167.84640600000003</v>
      </c>
      <c r="G2469" s="36">
        <v>1</v>
      </c>
      <c r="H2469" s="8">
        <f>VLOOKUP(G2469,'Parâmetro - Portes e Uco'!$B$14:$E$41,4,0)</f>
        <v>138.81760000000003</v>
      </c>
      <c r="I2469" s="9"/>
      <c r="J2469" s="16">
        <v>0</v>
      </c>
      <c r="K2469" s="16"/>
      <c r="L2469" s="17"/>
      <c r="M2469" s="2"/>
      <c r="N2469" s="8"/>
      <c r="O2469" s="15">
        <v>0</v>
      </c>
      <c r="P2469" s="15"/>
      <c r="Q2469" s="41">
        <f t="shared" si="172"/>
        <v>306.66400600000009</v>
      </c>
    </row>
    <row r="2470" spans="1:17">
      <c r="A2470" s="1" t="s">
        <v>4760</v>
      </c>
      <c r="B2470" s="1">
        <v>31302106</v>
      </c>
      <c r="C2470" s="3" t="s">
        <v>2023</v>
      </c>
      <c r="D2470" s="4" t="s">
        <v>3690</v>
      </c>
      <c r="E2470" s="7"/>
      <c r="F2470" s="8">
        <f>VLOOKUP(D2470,'Parâmetro - Portes e Uco'!$A$8:$C$49,3,0)</f>
        <v>788.42236200000002</v>
      </c>
      <c r="G2470" s="36">
        <v>4</v>
      </c>
      <c r="H2470" s="8">
        <f>VLOOKUP(G2470,'Parâmetro - Portes e Uco'!$B$14:$E$41,4,0)</f>
        <v>442.14720000000005</v>
      </c>
      <c r="I2470" s="9"/>
      <c r="J2470" s="16">
        <v>0</v>
      </c>
      <c r="K2470" s="16"/>
      <c r="L2470" s="17"/>
      <c r="M2470" s="2"/>
      <c r="N2470" s="8"/>
      <c r="O2470" s="15">
        <v>1</v>
      </c>
      <c r="P2470" s="8">
        <f>F2470*30%</f>
        <v>236.52670860000001</v>
      </c>
      <c r="Q2470" s="41">
        <f t="shared" si="172"/>
        <v>1467.0962706</v>
      </c>
    </row>
    <row r="2471" spans="1:17">
      <c r="A2471" s="1" t="s">
        <v>4760</v>
      </c>
      <c r="B2471" s="1">
        <v>31302114</v>
      </c>
      <c r="C2471" s="3" t="s">
        <v>2024</v>
      </c>
      <c r="D2471" s="4" t="s">
        <v>3677</v>
      </c>
      <c r="E2471" s="7"/>
      <c r="F2471" s="8">
        <f>VLOOKUP(D2471,'Parâmetro - Portes e Uco'!$A$8:$C$49,3,0)</f>
        <v>146.53493400000002</v>
      </c>
      <c r="G2471" s="36">
        <v>1</v>
      </c>
      <c r="H2471" s="8">
        <f>VLOOKUP(G2471,'Parâmetro - Portes e Uco'!$B$14:$E$41,4,0)</f>
        <v>138.81760000000003</v>
      </c>
      <c r="I2471" s="9"/>
      <c r="J2471" s="16">
        <v>0</v>
      </c>
      <c r="K2471" s="16"/>
      <c r="L2471" s="17"/>
      <c r="M2471" s="2"/>
      <c r="N2471" s="8"/>
      <c r="O2471" s="15">
        <v>0</v>
      </c>
      <c r="P2471" s="15"/>
      <c r="Q2471" s="41">
        <f t="shared" si="172"/>
        <v>285.35253400000005</v>
      </c>
    </row>
    <row r="2472" spans="1:17">
      <c r="A2472" s="1" t="s">
        <v>4760</v>
      </c>
      <c r="B2472" s="1">
        <v>31302122</v>
      </c>
      <c r="C2472" s="3" t="s">
        <v>2025</v>
      </c>
      <c r="D2472" s="4" t="s">
        <v>3696</v>
      </c>
      <c r="E2472" s="7"/>
      <c r="F2472" s="8">
        <f>VLOOKUP(D2472,'Parâmetro - Portes e Uco'!$A$8:$C$49,3,0)</f>
        <v>1010.6334419999999</v>
      </c>
      <c r="G2472" s="36">
        <v>6</v>
      </c>
      <c r="H2472" s="8">
        <f>VLOOKUP(G2472,'Parâmetro - Portes e Uco'!$B$14:$E$41,4,0)</f>
        <v>954.3922</v>
      </c>
      <c r="I2472" s="9"/>
      <c r="J2472" s="16">
        <v>0</v>
      </c>
      <c r="K2472" s="16"/>
      <c r="L2472" s="17"/>
      <c r="M2472" s="2"/>
      <c r="N2472" s="8"/>
      <c r="O2472" s="15">
        <v>2</v>
      </c>
      <c r="P2472" s="8">
        <f>(F2472*30%)+(F2472*20%)</f>
        <v>505.31672100000003</v>
      </c>
      <c r="Q2472" s="41">
        <f t="shared" si="172"/>
        <v>2470.3423630000002</v>
      </c>
    </row>
    <row r="2473" spans="1:17" ht="33.75">
      <c r="A2473" s="1" t="s">
        <v>4760</v>
      </c>
      <c r="B2473" s="1">
        <v>31302130</v>
      </c>
      <c r="C2473" s="3" t="s">
        <v>2014</v>
      </c>
      <c r="D2473" s="4" t="s">
        <v>3670</v>
      </c>
      <c r="E2473" s="7"/>
      <c r="F2473" s="8">
        <f>VLOOKUP(D2473,'Parâmetro - Portes e Uco'!$A$8:$C$49,3,0)</f>
        <v>70.914480000000012</v>
      </c>
      <c r="G2473" s="36"/>
      <c r="H2473" s="15"/>
      <c r="I2473" s="9"/>
      <c r="J2473" s="16">
        <v>0</v>
      </c>
      <c r="K2473" s="16"/>
      <c r="L2473" s="17"/>
      <c r="M2473" s="2"/>
      <c r="N2473" s="8"/>
      <c r="O2473" s="15">
        <v>0</v>
      </c>
      <c r="P2473" s="15"/>
      <c r="Q2473" s="41">
        <f t="shared" si="172"/>
        <v>70.914480000000012</v>
      </c>
    </row>
    <row r="2474" spans="1:17">
      <c r="A2474" s="3"/>
      <c r="B2474" s="135">
        <v>31303005</v>
      </c>
      <c r="C2474" s="263" t="s">
        <v>3887</v>
      </c>
      <c r="D2474" s="264"/>
      <c r="E2474" s="264"/>
      <c r="F2474" s="264"/>
      <c r="G2474" s="264"/>
      <c r="H2474" s="264"/>
      <c r="I2474" s="264"/>
      <c r="J2474" s="264"/>
      <c r="K2474" s="264"/>
      <c r="L2474" s="264"/>
      <c r="M2474" s="266"/>
      <c r="N2474" s="264"/>
      <c r="O2474" s="264"/>
      <c r="P2474" s="264"/>
      <c r="Q2474" s="265"/>
    </row>
    <row r="2475" spans="1:17">
      <c r="A2475" s="1" t="s">
        <v>4760</v>
      </c>
      <c r="B2475" s="1">
        <v>31303013</v>
      </c>
      <c r="C2475" s="3" t="s">
        <v>2026</v>
      </c>
      <c r="D2475" s="4" t="s">
        <v>3676</v>
      </c>
      <c r="E2475" s="7"/>
      <c r="F2475" s="8">
        <f>VLOOKUP(D2475,'Parâmetro - Portes e Uco'!$A$8:$C$49,3,0)</f>
        <v>199.76720399999999</v>
      </c>
      <c r="G2475" s="36">
        <v>2</v>
      </c>
      <c r="H2475" s="8">
        <f>VLOOKUP(G2475,'Parâmetro - Portes e Uco'!$B$14:$E$41,4,0)</f>
        <v>203.1808</v>
      </c>
      <c r="I2475" s="9"/>
      <c r="J2475" s="16">
        <v>0</v>
      </c>
      <c r="K2475" s="16"/>
      <c r="L2475" s="17"/>
      <c r="M2475" s="2"/>
      <c r="N2475" s="8"/>
      <c r="O2475" s="15">
        <v>0</v>
      </c>
      <c r="P2475" s="15"/>
      <c r="Q2475" s="41">
        <f t="shared" ref="Q2475:Q2501" si="173">F2475+H2475+K2475+N2475+P2475</f>
        <v>402.94800399999997</v>
      </c>
    </row>
    <row r="2476" spans="1:17">
      <c r="A2476" s="1" t="s">
        <v>4760</v>
      </c>
      <c r="B2476" s="1">
        <v>31303021</v>
      </c>
      <c r="C2476" s="3" t="s">
        <v>2027</v>
      </c>
      <c r="D2476" s="4" t="s">
        <v>3670</v>
      </c>
      <c r="E2476" s="7"/>
      <c r="F2476" s="8">
        <f>VLOOKUP(D2476,'Parâmetro - Portes e Uco'!$A$8:$C$49,3,0)</f>
        <v>70.914480000000012</v>
      </c>
      <c r="G2476" s="36">
        <v>1</v>
      </c>
      <c r="H2476" s="8">
        <f>VLOOKUP(G2476,'Parâmetro - Portes e Uco'!$B$14:$E$41,4,0)</f>
        <v>138.81760000000003</v>
      </c>
      <c r="I2476" s="9"/>
      <c r="J2476" s="16">
        <v>0</v>
      </c>
      <c r="K2476" s="16"/>
      <c r="L2476" s="17"/>
      <c r="M2476" s="2"/>
      <c r="N2476" s="8"/>
      <c r="O2476" s="15">
        <v>0</v>
      </c>
      <c r="P2476" s="15"/>
      <c r="Q2476" s="41">
        <f t="shared" si="173"/>
        <v>209.73208000000005</v>
      </c>
    </row>
    <row r="2477" spans="1:17">
      <c r="A2477" s="1" t="s">
        <v>4760</v>
      </c>
      <c r="B2477" s="1">
        <v>31303030</v>
      </c>
      <c r="C2477" s="3" t="s">
        <v>2028</v>
      </c>
      <c r="D2477" s="4" t="s">
        <v>3670</v>
      </c>
      <c r="E2477" s="7"/>
      <c r="F2477" s="8">
        <f>VLOOKUP(D2477,'Parâmetro - Portes e Uco'!$A$8:$C$49,3,0)</f>
        <v>70.914480000000012</v>
      </c>
      <c r="G2477" s="36">
        <v>2</v>
      </c>
      <c r="H2477" s="8">
        <f>VLOOKUP(G2477,'Parâmetro - Portes e Uco'!$B$14:$E$41,4,0)</f>
        <v>203.1808</v>
      </c>
      <c r="I2477" s="9"/>
      <c r="J2477" s="16">
        <v>0</v>
      </c>
      <c r="K2477" s="16"/>
      <c r="L2477" s="17"/>
      <c r="M2477" s="2"/>
      <c r="N2477" s="8"/>
      <c r="O2477" s="15">
        <v>0</v>
      </c>
      <c r="P2477" s="15"/>
      <c r="Q2477" s="41">
        <f t="shared" si="173"/>
        <v>274.09528</v>
      </c>
    </row>
    <row r="2478" spans="1:17" ht="22.5">
      <c r="A2478" s="1" t="s">
        <v>4760</v>
      </c>
      <c r="B2478" s="1">
        <v>31303056</v>
      </c>
      <c r="C2478" s="3" t="s">
        <v>2030</v>
      </c>
      <c r="D2478" s="4" t="s">
        <v>3676</v>
      </c>
      <c r="E2478" s="7"/>
      <c r="F2478" s="8">
        <f>VLOOKUP(D2478,'Parâmetro - Portes e Uco'!$A$8:$C$49,3,0)</f>
        <v>199.76720399999999</v>
      </c>
      <c r="G2478" s="36">
        <v>1</v>
      </c>
      <c r="H2478" s="8">
        <f>VLOOKUP(G2478,'Parâmetro - Portes e Uco'!$B$14:$E$41,4,0)</f>
        <v>138.81760000000003</v>
      </c>
      <c r="I2478" s="9"/>
      <c r="J2478" s="16">
        <v>0</v>
      </c>
      <c r="K2478" s="16"/>
      <c r="L2478" s="17"/>
      <c r="M2478" s="2"/>
      <c r="N2478" s="8"/>
      <c r="O2478" s="15">
        <v>0</v>
      </c>
      <c r="P2478" s="15"/>
      <c r="Q2478" s="41">
        <f t="shared" si="173"/>
        <v>338.58480400000002</v>
      </c>
    </row>
    <row r="2479" spans="1:17">
      <c r="A2479" s="1" t="s">
        <v>4760</v>
      </c>
      <c r="B2479" s="1">
        <v>31303064</v>
      </c>
      <c r="C2479" s="3" t="s">
        <v>2032</v>
      </c>
      <c r="D2479" s="4" t="s">
        <v>3672</v>
      </c>
      <c r="E2479" s="7"/>
      <c r="F2479" s="8">
        <f>VLOOKUP(D2479,'Parâmetro - Portes e Uco'!$A$8:$C$49,3,0)</f>
        <v>53.798472000000004</v>
      </c>
      <c r="G2479" s="36">
        <v>1</v>
      </c>
      <c r="H2479" s="8">
        <f>VLOOKUP(G2479,'Parâmetro - Portes e Uco'!$B$14:$E$41,4,0)</f>
        <v>138.81760000000003</v>
      </c>
      <c r="I2479" s="9"/>
      <c r="J2479" s="16">
        <v>0</v>
      </c>
      <c r="K2479" s="16"/>
      <c r="L2479" s="17"/>
      <c r="M2479" s="2"/>
      <c r="N2479" s="8"/>
      <c r="O2479" s="15">
        <v>0</v>
      </c>
      <c r="P2479" s="15"/>
      <c r="Q2479" s="41">
        <f t="shared" si="173"/>
        <v>192.61607200000003</v>
      </c>
    </row>
    <row r="2480" spans="1:17">
      <c r="A2480" s="1" t="s">
        <v>4760</v>
      </c>
      <c r="B2480" s="1">
        <v>31303072</v>
      </c>
      <c r="C2480" s="3" t="s">
        <v>2033</v>
      </c>
      <c r="D2480" s="4" t="s">
        <v>3671</v>
      </c>
      <c r="E2480" s="7"/>
      <c r="F2480" s="8">
        <f>VLOOKUP(D2480,'Parâmetro - Portes e Uco'!$A$8:$C$49,3,0)</f>
        <v>114.67910999999999</v>
      </c>
      <c r="G2480" s="36">
        <v>1</v>
      </c>
      <c r="H2480" s="8">
        <f>VLOOKUP(G2480,'Parâmetro - Portes e Uco'!$B$14:$E$41,4,0)</f>
        <v>138.81760000000003</v>
      </c>
      <c r="I2480" s="9"/>
      <c r="J2480" s="16">
        <v>0</v>
      </c>
      <c r="K2480" s="16"/>
      <c r="L2480" s="17"/>
      <c r="M2480" s="2"/>
      <c r="N2480" s="8"/>
      <c r="O2480" s="15">
        <v>0</v>
      </c>
      <c r="P2480" s="15"/>
      <c r="Q2480" s="41">
        <f t="shared" si="173"/>
        <v>253.49671000000001</v>
      </c>
    </row>
    <row r="2481" spans="1:17" ht="22.5">
      <c r="A2481" s="1" t="s">
        <v>4760</v>
      </c>
      <c r="B2481" s="1">
        <v>31303080</v>
      </c>
      <c r="C2481" s="3" t="s">
        <v>2035</v>
      </c>
      <c r="D2481" s="4" t="s">
        <v>3688</v>
      </c>
      <c r="E2481" s="7"/>
      <c r="F2481" s="8">
        <f>VLOOKUP(D2481,'Parâmetro - Portes e Uco'!$A$8:$C$49,3,0)</f>
        <v>868.77663600000005</v>
      </c>
      <c r="G2481" s="36">
        <v>4</v>
      </c>
      <c r="H2481" s="8">
        <f>VLOOKUP(G2481,'Parâmetro - Portes e Uco'!$B$14:$E$41,4,0)</f>
        <v>442.14720000000005</v>
      </c>
      <c r="I2481" s="9"/>
      <c r="J2481" s="16">
        <v>0</v>
      </c>
      <c r="K2481" s="16"/>
      <c r="L2481" s="17"/>
      <c r="M2481" s="2"/>
      <c r="N2481" s="8"/>
      <c r="O2481" s="15">
        <v>2</v>
      </c>
      <c r="P2481" s="8">
        <f>(F2481*30%)+(F2481*20%)</f>
        <v>434.38831800000003</v>
      </c>
      <c r="Q2481" s="41">
        <f t="shared" si="173"/>
        <v>1745.3121540000002</v>
      </c>
    </row>
    <row r="2482" spans="1:17">
      <c r="A2482" s="1" t="s">
        <v>4760</v>
      </c>
      <c r="B2482" s="1">
        <v>31303102</v>
      </c>
      <c r="C2482" s="3" t="s">
        <v>2036</v>
      </c>
      <c r="D2482" s="4" t="s">
        <v>3697</v>
      </c>
      <c r="E2482" s="7"/>
      <c r="F2482" s="8">
        <f>VLOOKUP(D2482,'Parâmetro - Portes e Uco'!$A$8:$C$49,3,0)</f>
        <v>932.61823200000003</v>
      </c>
      <c r="G2482" s="36">
        <v>5</v>
      </c>
      <c r="H2482" s="8">
        <f>VLOOKUP(G2482,'Parâmetro - Portes e Uco'!$B$14:$E$41,4,0)</f>
        <v>683.93320000000006</v>
      </c>
      <c r="I2482" s="9"/>
      <c r="J2482" s="16">
        <v>0</v>
      </c>
      <c r="K2482" s="16"/>
      <c r="L2482" s="17"/>
      <c r="M2482" s="2"/>
      <c r="N2482" s="8"/>
      <c r="O2482" s="15">
        <v>2</v>
      </c>
      <c r="P2482" s="8">
        <f>(F2482*30%)+(F2482*20%)</f>
        <v>466.30911600000002</v>
      </c>
      <c r="Q2482" s="41">
        <f t="shared" si="173"/>
        <v>2082.8605480000001</v>
      </c>
    </row>
    <row r="2483" spans="1:17" ht="22.5">
      <c r="A2483" s="1" t="s">
        <v>4760</v>
      </c>
      <c r="B2483" s="1">
        <v>31303110</v>
      </c>
      <c r="C2483" s="3" t="s">
        <v>2037</v>
      </c>
      <c r="D2483" s="4" t="s">
        <v>3704</v>
      </c>
      <c r="E2483" s="7"/>
      <c r="F2483" s="8">
        <f>VLOOKUP(D2483,'Parâmetro - Portes e Uco'!$A$8:$C$49,3,0)</f>
        <v>1301.410656</v>
      </c>
      <c r="G2483" s="36">
        <v>6</v>
      </c>
      <c r="H2483" s="8">
        <f>VLOOKUP(G2483,'Parâmetro - Portes e Uco'!$B$14:$E$41,4,0)</f>
        <v>954.3922</v>
      </c>
      <c r="I2483" s="9"/>
      <c r="J2483" s="16">
        <v>0</v>
      </c>
      <c r="K2483" s="16"/>
      <c r="L2483" s="17"/>
      <c r="M2483" s="2"/>
      <c r="N2483" s="8"/>
      <c r="O2483" s="15">
        <v>2</v>
      </c>
      <c r="P2483" s="8">
        <f>(F2483*30%)+(F2483*20%)</f>
        <v>650.70532800000001</v>
      </c>
      <c r="Q2483" s="41">
        <f t="shared" si="173"/>
        <v>2906.5081840000003</v>
      </c>
    </row>
    <row r="2484" spans="1:17" ht="22.5">
      <c r="A2484" s="1" t="s">
        <v>4760</v>
      </c>
      <c r="B2484" s="1">
        <v>31303129</v>
      </c>
      <c r="C2484" s="3" t="s">
        <v>2038</v>
      </c>
      <c r="D2484" s="4" t="s">
        <v>3696</v>
      </c>
      <c r="E2484" s="7"/>
      <c r="F2484" s="8">
        <f>VLOOKUP(D2484,'Parâmetro - Portes e Uco'!$A$8:$C$49,3,0)</f>
        <v>1010.6334419999999</v>
      </c>
      <c r="G2484" s="36">
        <v>5</v>
      </c>
      <c r="H2484" s="8">
        <f>VLOOKUP(G2484,'Parâmetro - Portes e Uco'!$B$14:$E$41,4,0)</f>
        <v>683.93320000000006</v>
      </c>
      <c r="I2484" s="9"/>
      <c r="J2484" s="16">
        <v>0</v>
      </c>
      <c r="K2484" s="16"/>
      <c r="L2484" s="17"/>
      <c r="M2484" s="2"/>
      <c r="N2484" s="8"/>
      <c r="O2484" s="15">
        <v>2</v>
      </c>
      <c r="P2484" s="8">
        <f>(F2484*30%)+(F2484*20%)</f>
        <v>505.31672100000003</v>
      </c>
      <c r="Q2484" s="41">
        <f t="shared" si="173"/>
        <v>2199.8833629999999</v>
      </c>
    </row>
    <row r="2485" spans="1:17">
      <c r="A2485" s="1" t="s">
        <v>4760</v>
      </c>
      <c r="B2485" s="1">
        <v>31303137</v>
      </c>
      <c r="C2485" s="3" t="s">
        <v>2043</v>
      </c>
      <c r="D2485" s="4" t="s">
        <v>3691</v>
      </c>
      <c r="E2485" s="7"/>
      <c r="F2485" s="8">
        <f>VLOOKUP(D2485,'Parâmetro - Portes e Uco'!$A$8:$C$49,3,0)</f>
        <v>721.04432400000007</v>
      </c>
      <c r="G2485" s="36">
        <v>3</v>
      </c>
      <c r="H2485" s="8">
        <f>VLOOKUP(G2485,'Parâmetro - Portes e Uco'!$B$14:$E$41,4,0)</f>
        <v>299.05779999999999</v>
      </c>
      <c r="I2485" s="9"/>
      <c r="J2485" s="16">
        <v>0</v>
      </c>
      <c r="K2485" s="16"/>
      <c r="L2485" s="17"/>
      <c r="M2485" s="2"/>
      <c r="N2485" s="8"/>
      <c r="O2485" s="15">
        <v>2</v>
      </c>
      <c r="P2485" s="8">
        <f>(F2485*30%)+(F2485*20%)</f>
        <v>360.52216200000004</v>
      </c>
      <c r="Q2485" s="41">
        <f t="shared" si="173"/>
        <v>1380.624286</v>
      </c>
    </row>
    <row r="2486" spans="1:17">
      <c r="A2486" s="1" t="s">
        <v>4760</v>
      </c>
      <c r="B2486" s="1">
        <v>31303145</v>
      </c>
      <c r="C2486" s="3" t="s">
        <v>2044</v>
      </c>
      <c r="D2486" s="4" t="s">
        <v>3691</v>
      </c>
      <c r="E2486" s="7"/>
      <c r="F2486" s="8">
        <f>VLOOKUP(D2486,'Parâmetro - Portes e Uco'!$A$8:$C$49,3,0)</f>
        <v>721.04432400000007</v>
      </c>
      <c r="G2486" s="36">
        <v>3</v>
      </c>
      <c r="H2486" s="8">
        <f>VLOOKUP(G2486,'Parâmetro - Portes e Uco'!$B$14:$E$41,4,0)</f>
        <v>299.05779999999999</v>
      </c>
      <c r="I2486" s="9"/>
      <c r="J2486" s="16">
        <v>0</v>
      </c>
      <c r="K2486" s="16"/>
      <c r="L2486" s="17"/>
      <c r="M2486" s="2"/>
      <c r="N2486" s="8"/>
      <c r="O2486" s="15">
        <v>1</v>
      </c>
      <c r="P2486" s="8">
        <f>F2486*30%</f>
        <v>216.31329720000002</v>
      </c>
      <c r="Q2486" s="41">
        <f t="shared" si="173"/>
        <v>1236.4154212000001</v>
      </c>
    </row>
    <row r="2487" spans="1:17" ht="22.5">
      <c r="A2487" s="1" t="s">
        <v>4760</v>
      </c>
      <c r="B2487" s="1">
        <v>31303153</v>
      </c>
      <c r="C2487" s="3" t="s">
        <v>2045</v>
      </c>
      <c r="D2487" s="4" t="s">
        <v>3699</v>
      </c>
      <c r="E2487" s="7"/>
      <c r="F2487" s="8">
        <f>VLOOKUP(D2487,'Parâmetro - Portes e Uco'!$A$8:$C$49,3,0)</f>
        <v>365.25598200000002</v>
      </c>
      <c r="G2487" s="36">
        <v>3</v>
      </c>
      <c r="H2487" s="8">
        <f>VLOOKUP(G2487,'Parâmetro - Portes e Uco'!$B$14:$E$41,4,0)</f>
        <v>299.05779999999999</v>
      </c>
      <c r="I2487" s="9"/>
      <c r="J2487" s="16">
        <v>0</v>
      </c>
      <c r="K2487" s="16"/>
      <c r="L2487" s="17"/>
      <c r="M2487" s="2"/>
      <c r="N2487" s="8"/>
      <c r="O2487" s="15">
        <v>1</v>
      </c>
      <c r="P2487" s="8">
        <f>F2487*30%</f>
        <v>109.5767946</v>
      </c>
      <c r="Q2487" s="41">
        <f t="shared" si="173"/>
        <v>773.89057659999992</v>
      </c>
    </row>
    <row r="2488" spans="1:17">
      <c r="A2488" s="1" t="s">
        <v>4760</v>
      </c>
      <c r="B2488" s="1">
        <v>31303161</v>
      </c>
      <c r="C2488" s="3" t="s">
        <v>2046</v>
      </c>
      <c r="D2488" s="4" t="s">
        <v>3700</v>
      </c>
      <c r="E2488" s="7"/>
      <c r="F2488" s="8">
        <f>VLOOKUP(D2488,'Parâmetro - Portes e Uco'!$A$8:$C$49,3,0)</f>
        <v>1121.7389820000001</v>
      </c>
      <c r="G2488" s="36">
        <v>4</v>
      </c>
      <c r="H2488" s="8">
        <f>VLOOKUP(G2488,'Parâmetro - Portes e Uco'!$B$14:$E$41,4,0)</f>
        <v>442.14720000000005</v>
      </c>
      <c r="I2488" s="9"/>
      <c r="J2488" s="16">
        <v>0</v>
      </c>
      <c r="K2488" s="16"/>
      <c r="L2488" s="17"/>
      <c r="M2488" s="2"/>
      <c r="N2488" s="8"/>
      <c r="O2488" s="15">
        <v>2</v>
      </c>
      <c r="P2488" s="8">
        <f>(F2488*30%)+(F2488*20%)</f>
        <v>560.86949100000004</v>
      </c>
      <c r="Q2488" s="41">
        <f t="shared" si="173"/>
        <v>2124.7556730000001</v>
      </c>
    </row>
    <row r="2489" spans="1:17" ht="22.5">
      <c r="A2489" s="1" t="s">
        <v>4760</v>
      </c>
      <c r="B2489" s="1">
        <v>31303170</v>
      </c>
      <c r="C2489" s="3" t="s">
        <v>2039</v>
      </c>
      <c r="D2489" s="4" t="s">
        <v>3695</v>
      </c>
      <c r="E2489" s="7"/>
      <c r="F2489" s="8">
        <f>VLOOKUP(D2489,'Parâmetro - Portes e Uco'!$A$8:$C$49,3,0)</f>
        <v>609.92950200000007</v>
      </c>
      <c r="G2489" s="36">
        <v>4</v>
      </c>
      <c r="H2489" s="8">
        <f>VLOOKUP(G2489,'Parâmetro - Portes e Uco'!$B$14:$E$41,4,0)</f>
        <v>442.14720000000005</v>
      </c>
      <c r="I2489" s="9"/>
      <c r="J2489" s="16">
        <v>0</v>
      </c>
      <c r="K2489" s="16"/>
      <c r="L2489" s="17"/>
      <c r="M2489" s="2"/>
      <c r="N2489" s="8"/>
      <c r="O2489" s="15">
        <v>1</v>
      </c>
      <c r="P2489" s="8">
        <f>F2489*30%</f>
        <v>182.97885060000002</v>
      </c>
      <c r="Q2489" s="41">
        <f t="shared" si="173"/>
        <v>1235.0555526000001</v>
      </c>
    </row>
    <row r="2490" spans="1:17" ht="33.75">
      <c r="A2490" s="1" t="s">
        <v>4760</v>
      </c>
      <c r="B2490" s="1">
        <v>31303188</v>
      </c>
      <c r="C2490" s="3" t="s">
        <v>2040</v>
      </c>
      <c r="D2490" s="4" t="s">
        <v>3686</v>
      </c>
      <c r="E2490" s="7"/>
      <c r="F2490" s="8">
        <f>VLOOKUP(D2490,'Parâmetro - Portes e Uco'!$A$8:$C$49,3,0)</f>
        <v>639.47410800000011</v>
      </c>
      <c r="G2490" s="36">
        <v>4</v>
      </c>
      <c r="H2490" s="8">
        <f>VLOOKUP(G2490,'Parâmetro - Portes e Uco'!$B$14:$E$41,4,0)</f>
        <v>442.14720000000005</v>
      </c>
      <c r="I2490" s="9"/>
      <c r="J2490" s="16">
        <v>0</v>
      </c>
      <c r="K2490" s="16"/>
      <c r="L2490" s="17"/>
      <c r="M2490" s="2"/>
      <c r="N2490" s="8"/>
      <c r="O2490" s="15">
        <v>1</v>
      </c>
      <c r="P2490" s="8">
        <f>F2490*30%</f>
        <v>191.84223240000003</v>
      </c>
      <c r="Q2490" s="41">
        <f t="shared" si="173"/>
        <v>1273.4635404000003</v>
      </c>
    </row>
    <row r="2491" spans="1:17" ht="33.75">
      <c r="A2491" s="1" t="s">
        <v>4760</v>
      </c>
      <c r="B2491" s="1">
        <v>31303196</v>
      </c>
      <c r="C2491" s="3" t="s">
        <v>2029</v>
      </c>
      <c r="D2491" s="4" t="s">
        <v>3670</v>
      </c>
      <c r="E2491" s="7"/>
      <c r="F2491" s="8">
        <f>VLOOKUP(D2491,'Parâmetro - Portes e Uco'!$A$8:$C$49,3,0)</f>
        <v>70.914480000000012</v>
      </c>
      <c r="G2491" s="36"/>
      <c r="H2491" s="15"/>
      <c r="I2491" s="9"/>
      <c r="J2491" s="16">
        <v>0</v>
      </c>
      <c r="K2491" s="16"/>
      <c r="L2491" s="17"/>
      <c r="M2491" s="2"/>
      <c r="N2491" s="8"/>
      <c r="O2491" s="15">
        <v>0</v>
      </c>
      <c r="P2491" s="15"/>
      <c r="Q2491" s="41">
        <f t="shared" si="173"/>
        <v>70.914480000000012</v>
      </c>
    </row>
    <row r="2492" spans="1:17" ht="22.5">
      <c r="A2492" s="1" t="s">
        <v>4760</v>
      </c>
      <c r="B2492" s="1">
        <v>31303200</v>
      </c>
      <c r="C2492" s="3" t="s">
        <v>4028</v>
      </c>
      <c r="D2492" s="4" t="s">
        <v>3700</v>
      </c>
      <c r="E2492" s="7"/>
      <c r="F2492" s="8">
        <f>VLOOKUP(D2492,'Parâmetro - Portes e Uco'!$A$8:$C$49,3,0)</f>
        <v>1121.7389820000001</v>
      </c>
      <c r="G2492" s="36">
        <v>5</v>
      </c>
      <c r="H2492" s="8">
        <f>VLOOKUP(G2492,'Parâmetro - Portes e Uco'!$B$14:$E$41,4,0)</f>
        <v>683.93320000000006</v>
      </c>
      <c r="I2492" s="9"/>
      <c r="J2492" s="16">
        <v>0</v>
      </c>
      <c r="K2492" s="16"/>
      <c r="L2492" s="17"/>
      <c r="M2492" s="2"/>
      <c r="N2492" s="8"/>
      <c r="O2492" s="15">
        <v>2</v>
      </c>
      <c r="P2492" s="8">
        <f>(F2492*30%)+(F2492*20%)</f>
        <v>560.86949100000004</v>
      </c>
      <c r="Q2492" s="41">
        <f t="shared" si="173"/>
        <v>2366.5416730000002</v>
      </c>
    </row>
    <row r="2493" spans="1:17">
      <c r="A2493" s="1" t="s">
        <v>4760</v>
      </c>
      <c r="B2493" s="1">
        <v>31303218</v>
      </c>
      <c r="C2493" s="3" t="s">
        <v>4029</v>
      </c>
      <c r="D2493" s="4" t="s">
        <v>3704</v>
      </c>
      <c r="E2493" s="7"/>
      <c r="F2493" s="8">
        <f>VLOOKUP(D2493,'Parâmetro - Portes e Uco'!$A$8:$C$49,3,0)</f>
        <v>1301.410656</v>
      </c>
      <c r="G2493" s="36">
        <v>6</v>
      </c>
      <c r="H2493" s="8">
        <f>VLOOKUP(G2493,'Parâmetro - Portes e Uco'!$B$14:$E$41,4,0)</f>
        <v>954.3922</v>
      </c>
      <c r="I2493" s="9"/>
      <c r="J2493" s="16">
        <v>0</v>
      </c>
      <c r="K2493" s="16"/>
      <c r="L2493" s="17"/>
      <c r="M2493" s="2"/>
      <c r="N2493" s="8"/>
      <c r="O2493" s="15">
        <v>2</v>
      </c>
      <c r="P2493" s="8">
        <f>(F2493*30%)+(F2493*20%)</f>
        <v>650.70532800000001</v>
      </c>
      <c r="Q2493" s="41">
        <f t="shared" si="173"/>
        <v>2906.5081840000003</v>
      </c>
    </row>
    <row r="2494" spans="1:17">
      <c r="A2494" s="1" t="s">
        <v>4760</v>
      </c>
      <c r="B2494" s="1">
        <v>31303226</v>
      </c>
      <c r="C2494" s="3" t="s">
        <v>4030</v>
      </c>
      <c r="D2494" s="4" t="s">
        <v>3705</v>
      </c>
      <c r="E2494" s="7"/>
      <c r="F2494" s="8">
        <f>VLOOKUP(D2494,'Parâmetro - Portes e Uco'!$A$8:$C$49,3,0)</f>
        <v>1949.1550259999999</v>
      </c>
      <c r="G2494" s="36">
        <v>7</v>
      </c>
      <c r="H2494" s="8">
        <f>VLOOKUP(G2494,'Parâmetro - Portes e Uco'!$B$14:$E$41,4,0)</f>
        <v>1357.8812</v>
      </c>
      <c r="I2494" s="9"/>
      <c r="J2494" s="16">
        <v>0</v>
      </c>
      <c r="K2494" s="16"/>
      <c r="L2494" s="17"/>
      <c r="M2494" s="2"/>
      <c r="N2494" s="8"/>
      <c r="O2494" s="15">
        <v>2</v>
      </c>
      <c r="P2494" s="8">
        <f>(F2494*30%)+(F2494*20%)</f>
        <v>974.57751299999995</v>
      </c>
      <c r="Q2494" s="41">
        <f t="shared" si="173"/>
        <v>4281.6137390000004</v>
      </c>
    </row>
    <row r="2495" spans="1:17" ht="22.5">
      <c r="A2495" s="1" t="s">
        <v>4760</v>
      </c>
      <c r="B2495" s="1">
        <v>31303234</v>
      </c>
      <c r="C2495" s="3" t="s">
        <v>4031</v>
      </c>
      <c r="D2495" s="4" t="s">
        <v>3707</v>
      </c>
      <c r="E2495" s="7"/>
      <c r="F2495" s="8">
        <f>VLOOKUP(D2495,'Parâmetro - Portes e Uco'!$A$8:$C$49,3,0)</f>
        <v>1479.8942339999999</v>
      </c>
      <c r="G2495" s="36">
        <v>6</v>
      </c>
      <c r="H2495" s="8">
        <f>VLOOKUP(G2495,'Parâmetro - Portes e Uco'!$B$14:$E$41,4,0)</f>
        <v>954.3922</v>
      </c>
      <c r="I2495" s="9"/>
      <c r="J2495" s="16">
        <v>0</v>
      </c>
      <c r="K2495" s="16"/>
      <c r="L2495" s="17"/>
      <c r="M2495" s="2"/>
      <c r="N2495" s="8"/>
      <c r="O2495" s="15">
        <v>2</v>
      </c>
      <c r="P2495" s="8">
        <f>(F2495*30%)+(F2495*20%)</f>
        <v>739.94711699999993</v>
      </c>
      <c r="Q2495" s="41">
        <f t="shared" si="173"/>
        <v>3174.2335509999994</v>
      </c>
    </row>
    <row r="2496" spans="1:17">
      <c r="A2496" s="1" t="s">
        <v>4760</v>
      </c>
      <c r="B2496" s="1">
        <v>31303250</v>
      </c>
      <c r="C2496" s="3" t="s">
        <v>4259</v>
      </c>
      <c r="D2496" s="4" t="s">
        <v>3700</v>
      </c>
      <c r="E2496" s="7"/>
      <c r="F2496" s="8">
        <f>VLOOKUP(D2496,'Parâmetro - Portes e Uco'!$A$8:$C$49,3,0)</f>
        <v>1121.7389820000001</v>
      </c>
      <c r="G2496" s="36">
        <v>5</v>
      </c>
      <c r="H2496" s="8">
        <f>VLOOKUP(G2496,'Parâmetro - Portes e Uco'!$B$14:$E$41,4,0)</f>
        <v>683.93320000000006</v>
      </c>
      <c r="I2496" s="9"/>
      <c r="J2496" s="16">
        <v>0</v>
      </c>
      <c r="K2496" s="16"/>
      <c r="L2496" s="17"/>
      <c r="M2496" s="2"/>
      <c r="N2496" s="8"/>
      <c r="O2496" s="15">
        <v>1</v>
      </c>
      <c r="P2496" s="8">
        <f>F2496*30%</f>
        <v>336.52169459999999</v>
      </c>
      <c r="Q2496" s="41">
        <f t="shared" si="173"/>
        <v>2142.1938766000003</v>
      </c>
    </row>
    <row r="2497" spans="1:17">
      <c r="A2497" s="1" t="s">
        <v>4760</v>
      </c>
      <c r="B2497" s="1">
        <v>31303269</v>
      </c>
      <c r="C2497" s="3" t="s">
        <v>2042</v>
      </c>
      <c r="D2497" s="4" t="s">
        <v>3676</v>
      </c>
      <c r="E2497" s="7"/>
      <c r="F2497" s="8">
        <f>VLOOKUP(D2497,'Parâmetro - Portes e Uco'!$A$8:$C$49,3,0)</f>
        <v>199.76720399999999</v>
      </c>
      <c r="G2497" s="36"/>
      <c r="H2497" s="15"/>
      <c r="I2497" s="9"/>
      <c r="J2497" s="16">
        <v>0</v>
      </c>
      <c r="K2497" s="16"/>
      <c r="L2497" s="17"/>
      <c r="M2497" s="2"/>
      <c r="N2497" s="8"/>
      <c r="O2497" s="15">
        <v>0</v>
      </c>
      <c r="P2497" s="15"/>
      <c r="Q2497" s="41">
        <f t="shared" si="173"/>
        <v>199.76720399999999</v>
      </c>
    </row>
    <row r="2498" spans="1:17">
      <c r="A2498" s="1" t="s">
        <v>4758</v>
      </c>
      <c r="B2498" s="1">
        <v>31303285</v>
      </c>
      <c r="C2498" s="3" t="s">
        <v>4053</v>
      </c>
      <c r="D2498" s="4" t="s">
        <v>3688</v>
      </c>
      <c r="E2498" s="7">
        <v>0</v>
      </c>
      <c r="F2498" s="8">
        <f>VLOOKUP(D2498,'Parâmetro - Portes e Uco'!$A$8:$C$49,3,0)</f>
        <v>868.77663600000005</v>
      </c>
      <c r="G2498" s="36">
        <v>4</v>
      </c>
      <c r="H2498" s="8">
        <f>VLOOKUP(G2498,'Parâmetro - Portes e Uco'!$B$14:$E$41,4,0)</f>
        <v>442.14720000000005</v>
      </c>
      <c r="I2498" s="9"/>
      <c r="J2498" s="16">
        <v>0</v>
      </c>
      <c r="K2498" s="16"/>
      <c r="L2498" s="17"/>
      <c r="M2498" s="2"/>
      <c r="N2498" s="8"/>
      <c r="O2498" s="15">
        <v>2</v>
      </c>
      <c r="P2498" s="8">
        <f>(F2498*30%)+(F2498*20%)</f>
        <v>434.38831800000003</v>
      </c>
      <c r="Q2498" s="41">
        <f t="shared" si="173"/>
        <v>1745.3121540000002</v>
      </c>
    </row>
    <row r="2499" spans="1:17">
      <c r="A2499" s="1" t="s">
        <v>4760</v>
      </c>
      <c r="B2499" s="1">
        <v>31303293</v>
      </c>
      <c r="C2499" s="3" t="s">
        <v>2041</v>
      </c>
      <c r="D2499" s="4" t="s">
        <v>3676</v>
      </c>
      <c r="E2499" s="7"/>
      <c r="F2499" s="8">
        <f>VLOOKUP(D2499,'Parâmetro - Portes e Uco'!$A$8:$C$49,3,0)</f>
        <v>199.76720399999999</v>
      </c>
      <c r="G2499" s="36"/>
      <c r="H2499" s="15"/>
      <c r="I2499" s="9"/>
      <c r="J2499" s="16">
        <v>0</v>
      </c>
      <c r="K2499" s="16"/>
      <c r="L2499" s="17"/>
      <c r="M2499" s="2"/>
      <c r="N2499" s="8"/>
      <c r="O2499" s="15">
        <v>0</v>
      </c>
      <c r="P2499" s="15"/>
      <c r="Q2499" s="41">
        <f t="shared" si="173"/>
        <v>199.76720399999999</v>
      </c>
    </row>
    <row r="2500" spans="1:17">
      <c r="A2500" s="1" t="s">
        <v>4760</v>
      </c>
      <c r="B2500" s="1">
        <v>31303315</v>
      </c>
      <c r="C2500" s="3" t="s">
        <v>2031</v>
      </c>
      <c r="D2500" s="4" t="s">
        <v>3676</v>
      </c>
      <c r="E2500" s="7"/>
      <c r="F2500" s="8">
        <f>VLOOKUP(D2500,'Parâmetro - Portes e Uco'!$A$8:$C$49,3,0)</f>
        <v>199.76720399999999</v>
      </c>
      <c r="G2500" s="36"/>
      <c r="H2500" s="15"/>
      <c r="I2500" s="9"/>
      <c r="J2500" s="16">
        <v>0</v>
      </c>
      <c r="K2500" s="16"/>
      <c r="L2500" s="17"/>
      <c r="M2500" s="2"/>
      <c r="N2500" s="8"/>
      <c r="O2500" s="15">
        <v>0</v>
      </c>
      <c r="P2500" s="15"/>
      <c r="Q2500" s="41">
        <f t="shared" si="173"/>
        <v>199.76720399999999</v>
      </c>
    </row>
    <row r="2501" spans="1:17">
      <c r="A2501" s="1" t="s">
        <v>4760</v>
      </c>
      <c r="B2501" s="1">
        <v>31303323</v>
      </c>
      <c r="C2501" s="3" t="s">
        <v>2034</v>
      </c>
      <c r="D2501" s="4" t="s">
        <v>3688</v>
      </c>
      <c r="E2501" s="7"/>
      <c r="F2501" s="8">
        <f>VLOOKUP(D2501,'Parâmetro - Portes e Uco'!$A$8:$C$49,3,0)</f>
        <v>868.77663600000005</v>
      </c>
      <c r="G2501" s="36">
        <v>4</v>
      </c>
      <c r="H2501" s="8">
        <f>VLOOKUP(G2501,'Parâmetro - Portes e Uco'!$B$14:$E$41,4,0)</f>
        <v>442.14720000000005</v>
      </c>
      <c r="I2501" s="9"/>
      <c r="J2501" s="16">
        <v>0</v>
      </c>
      <c r="K2501" s="16"/>
      <c r="L2501" s="17"/>
      <c r="M2501" s="2"/>
      <c r="N2501" s="8"/>
      <c r="O2501" s="15">
        <v>2</v>
      </c>
      <c r="P2501" s="8">
        <f>(F2501*30%)+(F2501*20%)</f>
        <v>434.38831800000003</v>
      </c>
      <c r="Q2501" s="41">
        <f t="shared" si="173"/>
        <v>1745.3121540000002</v>
      </c>
    </row>
    <row r="2502" spans="1:17">
      <c r="A2502" s="3"/>
      <c r="B2502" s="135">
        <v>31304001</v>
      </c>
      <c r="C2502" s="263" t="s">
        <v>3888</v>
      </c>
      <c r="D2502" s="264"/>
      <c r="E2502" s="264"/>
      <c r="F2502" s="264"/>
      <c r="G2502" s="264"/>
      <c r="H2502" s="264"/>
      <c r="I2502" s="264"/>
      <c r="J2502" s="264"/>
      <c r="K2502" s="264"/>
      <c r="L2502" s="264"/>
      <c r="M2502" s="266"/>
      <c r="N2502" s="264"/>
      <c r="O2502" s="264"/>
      <c r="P2502" s="264"/>
      <c r="Q2502" s="265"/>
    </row>
    <row r="2503" spans="1:17">
      <c r="A2503" s="1" t="s">
        <v>4760</v>
      </c>
      <c r="B2503" s="1">
        <v>31304010</v>
      </c>
      <c r="C2503" s="3" t="s">
        <v>2047</v>
      </c>
      <c r="D2503" s="4" t="s">
        <v>3695</v>
      </c>
      <c r="E2503" s="7"/>
      <c r="F2503" s="8">
        <f>VLOOKUP(D2503,'Parâmetro - Portes e Uco'!$A$8:$C$49,3,0)</f>
        <v>609.92950200000007</v>
      </c>
      <c r="G2503" s="36">
        <v>3</v>
      </c>
      <c r="H2503" s="8">
        <f>VLOOKUP(G2503,'Parâmetro - Portes e Uco'!$B$14:$E$41,4,0)</f>
        <v>299.05779999999999</v>
      </c>
      <c r="I2503" s="9"/>
      <c r="J2503" s="16">
        <v>0</v>
      </c>
      <c r="K2503" s="16"/>
      <c r="L2503" s="17"/>
      <c r="M2503" s="2"/>
      <c r="N2503" s="8"/>
      <c r="O2503" s="15">
        <v>1</v>
      </c>
      <c r="P2503" s="8">
        <f t="shared" ref="P2503:P2510" si="174">F2503*30%</f>
        <v>182.97885060000002</v>
      </c>
      <c r="Q2503" s="41">
        <f t="shared" ref="Q2503:Q2510" si="175">F2503+H2503+K2503+N2503+P2503</f>
        <v>1091.9661526</v>
      </c>
    </row>
    <row r="2504" spans="1:17">
      <c r="A2504" s="1" t="s">
        <v>4760</v>
      </c>
      <c r="B2504" s="1">
        <v>31304028</v>
      </c>
      <c r="C2504" s="3" t="s">
        <v>2049</v>
      </c>
      <c r="D2504" s="4" t="s">
        <v>3691</v>
      </c>
      <c r="E2504" s="7"/>
      <c r="F2504" s="8">
        <f>VLOOKUP(D2504,'Parâmetro - Portes e Uco'!$A$8:$C$49,3,0)</f>
        <v>721.04432400000007</v>
      </c>
      <c r="G2504" s="36">
        <v>5</v>
      </c>
      <c r="H2504" s="8">
        <f>VLOOKUP(G2504,'Parâmetro - Portes e Uco'!$B$14:$E$41,4,0)</f>
        <v>683.93320000000006</v>
      </c>
      <c r="I2504" s="9"/>
      <c r="J2504" s="16">
        <v>0</v>
      </c>
      <c r="K2504" s="16"/>
      <c r="L2504" s="17"/>
      <c r="M2504" s="2"/>
      <c r="N2504" s="8"/>
      <c r="O2504" s="15">
        <v>1</v>
      </c>
      <c r="P2504" s="8">
        <f t="shared" si="174"/>
        <v>216.31329720000002</v>
      </c>
      <c r="Q2504" s="41">
        <f t="shared" si="175"/>
        <v>1621.2908212000002</v>
      </c>
    </row>
    <row r="2505" spans="1:17" ht="22.5">
      <c r="A2505" s="1" t="s">
        <v>4760</v>
      </c>
      <c r="B2505" s="1">
        <v>31304036</v>
      </c>
      <c r="C2505" s="3" t="s">
        <v>2050</v>
      </c>
      <c r="D2505" s="4" t="s">
        <v>3691</v>
      </c>
      <c r="E2505" s="7"/>
      <c r="F2505" s="8">
        <f>VLOOKUP(D2505,'Parâmetro - Portes e Uco'!$A$8:$C$49,3,0)</f>
        <v>721.04432400000007</v>
      </c>
      <c r="G2505" s="36">
        <v>4</v>
      </c>
      <c r="H2505" s="8">
        <f>VLOOKUP(G2505,'Parâmetro - Portes e Uco'!$B$14:$E$41,4,0)</f>
        <v>442.14720000000005</v>
      </c>
      <c r="I2505" s="9"/>
      <c r="J2505" s="16">
        <v>0</v>
      </c>
      <c r="K2505" s="16"/>
      <c r="L2505" s="17"/>
      <c r="M2505" s="2"/>
      <c r="N2505" s="8"/>
      <c r="O2505" s="15">
        <v>1</v>
      </c>
      <c r="P2505" s="8">
        <f t="shared" si="174"/>
        <v>216.31329720000002</v>
      </c>
      <c r="Q2505" s="41">
        <f t="shared" si="175"/>
        <v>1379.5048212000002</v>
      </c>
    </row>
    <row r="2506" spans="1:17">
      <c r="A2506" s="1" t="s">
        <v>4760</v>
      </c>
      <c r="B2506" s="1">
        <v>31304044</v>
      </c>
      <c r="C2506" s="3" t="s">
        <v>2051</v>
      </c>
      <c r="D2506" s="4" t="s">
        <v>3685</v>
      </c>
      <c r="E2506" s="7"/>
      <c r="F2506" s="8">
        <f>VLOOKUP(D2506,'Parâmetro - Portes e Uco'!$A$8:$C$49,3,0)</f>
        <v>564.99534000000006</v>
      </c>
      <c r="G2506" s="36">
        <v>3</v>
      </c>
      <c r="H2506" s="8">
        <f>VLOOKUP(G2506,'Parâmetro - Portes e Uco'!$B$14:$E$41,4,0)</f>
        <v>299.05779999999999</v>
      </c>
      <c r="I2506" s="9"/>
      <c r="J2506" s="16">
        <v>0</v>
      </c>
      <c r="K2506" s="16"/>
      <c r="L2506" s="17"/>
      <c r="M2506" s="2"/>
      <c r="N2506" s="8"/>
      <c r="O2506" s="15">
        <v>1</v>
      </c>
      <c r="P2506" s="8">
        <f t="shared" si="174"/>
        <v>169.49860200000001</v>
      </c>
      <c r="Q2506" s="41">
        <f t="shared" si="175"/>
        <v>1033.5517420000001</v>
      </c>
    </row>
    <row r="2507" spans="1:17">
      <c r="A2507" s="1" t="s">
        <v>4760</v>
      </c>
      <c r="B2507" s="1">
        <v>31304052</v>
      </c>
      <c r="C2507" s="3" t="s">
        <v>2048</v>
      </c>
      <c r="D2507" s="4" t="s">
        <v>3695</v>
      </c>
      <c r="E2507" s="7"/>
      <c r="F2507" s="8">
        <f>VLOOKUP(D2507,'Parâmetro - Portes e Uco'!$A$8:$C$49,3,0)</f>
        <v>609.92950200000007</v>
      </c>
      <c r="G2507" s="36">
        <v>5</v>
      </c>
      <c r="H2507" s="8">
        <f>VLOOKUP(G2507,'Parâmetro - Portes e Uco'!$B$14:$E$41,4,0)</f>
        <v>683.93320000000006</v>
      </c>
      <c r="I2507" s="9"/>
      <c r="J2507" s="16">
        <v>0</v>
      </c>
      <c r="K2507" s="16"/>
      <c r="L2507" s="17"/>
      <c r="M2507" s="2"/>
      <c r="N2507" s="8"/>
      <c r="O2507" s="15">
        <v>1</v>
      </c>
      <c r="P2507" s="8">
        <f t="shared" si="174"/>
        <v>182.97885060000002</v>
      </c>
      <c r="Q2507" s="41">
        <f t="shared" si="175"/>
        <v>1476.8415526000001</v>
      </c>
    </row>
    <row r="2508" spans="1:17">
      <c r="A2508" s="1" t="s">
        <v>4760</v>
      </c>
      <c r="B2508" s="1">
        <v>31304060</v>
      </c>
      <c r="C2508" s="3" t="s">
        <v>4765</v>
      </c>
      <c r="D2508" s="4" t="s">
        <v>3697</v>
      </c>
      <c r="E2508" s="7"/>
      <c r="F2508" s="8">
        <f>VLOOKUP(D2508,'Parâmetro - Portes e Uco'!$A$8:$C$49,3,0)</f>
        <v>932.61823200000003</v>
      </c>
      <c r="G2508" s="36">
        <v>6</v>
      </c>
      <c r="H2508" s="8">
        <f>VLOOKUP(G2508,'Parâmetro - Portes e Uco'!$B$14:$E$41,4,0)</f>
        <v>954.3922</v>
      </c>
      <c r="I2508" s="9"/>
      <c r="J2508" s="16">
        <v>0</v>
      </c>
      <c r="K2508" s="16"/>
      <c r="L2508" s="17">
        <v>52.72</v>
      </c>
      <c r="M2508" s="2">
        <v>65</v>
      </c>
      <c r="N2508" s="8">
        <f>(('Parâmetro - Portes e Uco'!$H$4*'TABELA HONORÁRIOS MÉDICOS201819'!M2508)/100)*'TABELA HONORÁRIOS MÉDICOS201819'!L2508</f>
        <v>500.99815999999998</v>
      </c>
      <c r="O2508" s="15">
        <v>1</v>
      </c>
      <c r="P2508" s="8">
        <f t="shared" ref="P2508" si="176">F2508*30%</f>
        <v>279.7854696</v>
      </c>
      <c r="Q2508" s="41">
        <f t="shared" ref="Q2508" si="177">F2508+H2508+K2508+N2508+P2508</f>
        <v>2667.7940616000001</v>
      </c>
    </row>
    <row r="2509" spans="1:17">
      <c r="A2509" s="1" t="s">
        <v>4760</v>
      </c>
      <c r="B2509" s="1">
        <v>31304079</v>
      </c>
      <c r="C2509" s="3" t="s">
        <v>4766</v>
      </c>
      <c r="D2509" s="4" t="s">
        <v>3700</v>
      </c>
      <c r="E2509" s="7"/>
      <c r="F2509" s="8">
        <f>VLOOKUP(D2509,'Parâmetro - Portes e Uco'!$A$8:$C$49,3,0)</f>
        <v>1121.7389820000001</v>
      </c>
      <c r="G2509" s="36">
        <v>5</v>
      </c>
      <c r="H2509" s="8">
        <f>VLOOKUP(G2509,'Parâmetro - Portes e Uco'!$B$14:$E$41,4,0)</f>
        <v>683.93320000000006</v>
      </c>
      <c r="I2509" s="9"/>
      <c r="J2509" s="16">
        <v>0</v>
      </c>
      <c r="K2509" s="16"/>
      <c r="L2509" s="17">
        <v>56.77</v>
      </c>
      <c r="M2509" s="2">
        <v>65</v>
      </c>
      <c r="N2509" s="8">
        <f>(('Parâmetro - Portes e Uco'!$H$4*'TABELA HONORÁRIOS MÉDICOS201819'!M2509)/100)*'TABELA HONORÁRIOS MÉDICOS201819'!L2509</f>
        <v>539.48531000000003</v>
      </c>
      <c r="O2509" s="15">
        <v>1</v>
      </c>
      <c r="P2509" s="8">
        <f t="shared" ref="P2509" si="178">F2509*30%</f>
        <v>336.52169459999999</v>
      </c>
      <c r="Q2509" s="41">
        <f t="shared" ref="Q2509" si="179">F2509+H2509+K2509+N2509+P2509</f>
        <v>2681.6791866000003</v>
      </c>
    </row>
    <row r="2510" spans="1:17">
      <c r="A2510" s="1" t="s">
        <v>4760</v>
      </c>
      <c r="B2510" s="1">
        <v>31304087</v>
      </c>
      <c r="C2510" s="3" t="s">
        <v>2052</v>
      </c>
      <c r="D2510" s="4" t="s">
        <v>3691</v>
      </c>
      <c r="E2510" s="7"/>
      <c r="F2510" s="8">
        <f>VLOOKUP(D2510,'Parâmetro - Portes e Uco'!$A$8:$C$49,3,0)</f>
        <v>721.04432400000007</v>
      </c>
      <c r="G2510" s="36">
        <v>5</v>
      </c>
      <c r="H2510" s="8">
        <f>VLOOKUP(G2510,'Parâmetro - Portes e Uco'!$B$14:$E$41,4,0)</f>
        <v>683.93320000000006</v>
      </c>
      <c r="I2510" s="9"/>
      <c r="J2510" s="16">
        <v>0</v>
      </c>
      <c r="K2510" s="16"/>
      <c r="L2510" s="17"/>
      <c r="M2510" s="2"/>
      <c r="N2510" s="8"/>
      <c r="O2510" s="15">
        <v>1</v>
      </c>
      <c r="P2510" s="8">
        <f t="shared" si="174"/>
        <v>216.31329720000002</v>
      </c>
      <c r="Q2510" s="41">
        <f t="shared" si="175"/>
        <v>1621.2908212000002</v>
      </c>
    </row>
    <row r="2511" spans="1:17">
      <c r="A2511" s="3"/>
      <c r="B2511" s="135">
        <v>31304990</v>
      </c>
      <c r="C2511" s="263" t="s">
        <v>3746</v>
      </c>
      <c r="D2511" s="264"/>
      <c r="E2511" s="264"/>
      <c r="F2511" s="264"/>
      <c r="G2511" s="264"/>
      <c r="H2511" s="264"/>
      <c r="I2511" s="264"/>
      <c r="J2511" s="264"/>
      <c r="K2511" s="264"/>
      <c r="L2511" s="264"/>
      <c r="M2511" s="266"/>
      <c r="N2511" s="264"/>
      <c r="O2511" s="264"/>
      <c r="P2511" s="264"/>
      <c r="Q2511" s="265"/>
    </row>
    <row r="2512" spans="1:17">
      <c r="A2512" s="3"/>
      <c r="B2512" s="259" t="s">
        <v>4260</v>
      </c>
      <c r="C2512" s="260"/>
      <c r="D2512" s="260"/>
      <c r="E2512" s="260"/>
      <c r="F2512" s="260"/>
      <c r="G2512" s="260"/>
      <c r="H2512" s="260"/>
      <c r="I2512" s="260"/>
      <c r="J2512" s="260"/>
      <c r="K2512" s="260"/>
      <c r="L2512" s="260"/>
      <c r="M2512" s="261"/>
      <c r="N2512" s="260"/>
      <c r="O2512" s="260"/>
      <c r="P2512" s="260"/>
      <c r="Q2512" s="262"/>
    </row>
    <row r="2513" spans="1:17">
      <c r="A2513" s="3"/>
      <c r="B2513" s="259" t="s">
        <v>4261</v>
      </c>
      <c r="C2513" s="260"/>
      <c r="D2513" s="260"/>
      <c r="E2513" s="260"/>
      <c r="F2513" s="260"/>
      <c r="G2513" s="260"/>
      <c r="H2513" s="260"/>
      <c r="I2513" s="260"/>
      <c r="J2513" s="260"/>
      <c r="K2513" s="260"/>
      <c r="L2513" s="260"/>
      <c r="M2513" s="261"/>
      <c r="N2513" s="260"/>
      <c r="O2513" s="260"/>
      <c r="P2513" s="260"/>
      <c r="Q2513" s="262"/>
    </row>
    <row r="2514" spans="1:17">
      <c r="A2514" s="3"/>
      <c r="B2514" s="259" t="s">
        <v>4262</v>
      </c>
      <c r="C2514" s="260"/>
      <c r="D2514" s="260"/>
      <c r="E2514" s="260"/>
      <c r="F2514" s="260"/>
      <c r="G2514" s="260"/>
      <c r="H2514" s="260"/>
      <c r="I2514" s="260"/>
      <c r="J2514" s="260"/>
      <c r="K2514" s="260"/>
      <c r="L2514" s="260"/>
      <c r="M2514" s="261"/>
      <c r="N2514" s="260"/>
      <c r="O2514" s="260"/>
      <c r="P2514" s="260"/>
      <c r="Q2514" s="262"/>
    </row>
    <row r="2515" spans="1:17">
      <c r="A2515" s="3"/>
      <c r="B2515" s="259" t="s">
        <v>4263</v>
      </c>
      <c r="C2515" s="260"/>
      <c r="D2515" s="260"/>
      <c r="E2515" s="260"/>
      <c r="F2515" s="260"/>
      <c r="G2515" s="260"/>
      <c r="H2515" s="260"/>
      <c r="I2515" s="260"/>
      <c r="J2515" s="260"/>
      <c r="K2515" s="260"/>
      <c r="L2515" s="260"/>
      <c r="M2515" s="261"/>
      <c r="N2515" s="260"/>
      <c r="O2515" s="260"/>
      <c r="P2515" s="260"/>
      <c r="Q2515" s="262"/>
    </row>
    <row r="2516" spans="1:17">
      <c r="A2516" s="3"/>
      <c r="B2516" s="259" t="s">
        <v>4264</v>
      </c>
      <c r="C2516" s="260"/>
      <c r="D2516" s="260"/>
      <c r="E2516" s="260"/>
      <c r="F2516" s="260"/>
      <c r="G2516" s="260"/>
      <c r="H2516" s="260"/>
      <c r="I2516" s="260"/>
      <c r="J2516" s="260"/>
      <c r="K2516" s="260"/>
      <c r="L2516" s="260"/>
      <c r="M2516" s="261"/>
      <c r="N2516" s="260"/>
      <c r="O2516" s="260"/>
      <c r="P2516" s="260"/>
      <c r="Q2516" s="262"/>
    </row>
    <row r="2517" spans="1:17">
      <c r="A2517" s="3"/>
      <c r="B2517" s="259" t="s">
        <v>4265</v>
      </c>
      <c r="C2517" s="260"/>
      <c r="D2517" s="260"/>
      <c r="E2517" s="260"/>
      <c r="F2517" s="260"/>
      <c r="G2517" s="260"/>
      <c r="H2517" s="260"/>
      <c r="I2517" s="260"/>
      <c r="J2517" s="260"/>
      <c r="K2517" s="260"/>
      <c r="L2517" s="260"/>
      <c r="M2517" s="261"/>
      <c r="N2517" s="260"/>
      <c r="O2517" s="260"/>
      <c r="P2517" s="260"/>
      <c r="Q2517" s="262"/>
    </row>
    <row r="2518" spans="1:17">
      <c r="A2518" s="3"/>
      <c r="B2518" s="259" t="s">
        <v>4266</v>
      </c>
      <c r="C2518" s="260"/>
      <c r="D2518" s="260"/>
      <c r="E2518" s="260"/>
      <c r="F2518" s="260"/>
      <c r="G2518" s="260"/>
      <c r="H2518" s="260"/>
      <c r="I2518" s="260"/>
      <c r="J2518" s="260"/>
      <c r="K2518" s="260"/>
      <c r="L2518" s="260"/>
      <c r="M2518" s="261"/>
      <c r="N2518" s="260"/>
      <c r="O2518" s="260"/>
      <c r="P2518" s="260"/>
      <c r="Q2518" s="262"/>
    </row>
    <row r="2519" spans="1:17">
      <c r="A2519" s="3"/>
      <c r="B2519" s="259" t="s">
        <v>4267</v>
      </c>
      <c r="C2519" s="260"/>
      <c r="D2519" s="260"/>
      <c r="E2519" s="260"/>
      <c r="F2519" s="260"/>
      <c r="G2519" s="260"/>
      <c r="H2519" s="260"/>
      <c r="I2519" s="260"/>
      <c r="J2519" s="260"/>
      <c r="K2519" s="260"/>
      <c r="L2519" s="260"/>
      <c r="M2519" s="261"/>
      <c r="N2519" s="260"/>
      <c r="O2519" s="260"/>
      <c r="P2519" s="260"/>
      <c r="Q2519" s="262"/>
    </row>
    <row r="2520" spans="1:17">
      <c r="A2520" s="3"/>
      <c r="B2520" s="259" t="s">
        <v>4268</v>
      </c>
      <c r="C2520" s="260"/>
      <c r="D2520" s="260"/>
      <c r="E2520" s="260"/>
      <c r="F2520" s="260"/>
      <c r="G2520" s="260"/>
      <c r="H2520" s="260"/>
      <c r="I2520" s="260"/>
      <c r="J2520" s="260"/>
      <c r="K2520" s="260"/>
      <c r="L2520" s="260"/>
      <c r="M2520" s="261"/>
      <c r="N2520" s="260"/>
      <c r="O2520" s="260"/>
      <c r="P2520" s="260"/>
      <c r="Q2520" s="262"/>
    </row>
    <row r="2521" spans="1:17">
      <c r="A2521" s="3"/>
      <c r="B2521" s="259" t="s">
        <v>4269</v>
      </c>
      <c r="C2521" s="260"/>
      <c r="D2521" s="260"/>
      <c r="E2521" s="260"/>
      <c r="F2521" s="260"/>
      <c r="G2521" s="260"/>
      <c r="H2521" s="260"/>
      <c r="I2521" s="260"/>
      <c r="J2521" s="260"/>
      <c r="K2521" s="260"/>
      <c r="L2521" s="260"/>
      <c r="M2521" s="261"/>
      <c r="N2521" s="260"/>
      <c r="O2521" s="260"/>
      <c r="P2521" s="260"/>
      <c r="Q2521" s="262"/>
    </row>
    <row r="2522" spans="1:17">
      <c r="A2522" s="3"/>
      <c r="B2522" s="259" t="s">
        <v>4270</v>
      </c>
      <c r="C2522" s="260"/>
      <c r="D2522" s="260"/>
      <c r="E2522" s="260"/>
      <c r="F2522" s="260"/>
      <c r="G2522" s="260"/>
      <c r="H2522" s="260"/>
      <c r="I2522" s="260"/>
      <c r="J2522" s="260"/>
      <c r="K2522" s="260"/>
      <c r="L2522" s="260"/>
      <c r="M2522" s="261"/>
      <c r="N2522" s="260"/>
      <c r="O2522" s="260"/>
      <c r="P2522" s="260"/>
      <c r="Q2522" s="262"/>
    </row>
    <row r="2523" spans="1:17">
      <c r="A2523" s="3"/>
      <c r="B2523" s="259" t="s">
        <v>4271</v>
      </c>
      <c r="C2523" s="260"/>
      <c r="D2523" s="260"/>
      <c r="E2523" s="260"/>
      <c r="F2523" s="260"/>
      <c r="G2523" s="260"/>
      <c r="H2523" s="260"/>
      <c r="I2523" s="260"/>
      <c r="J2523" s="260"/>
      <c r="K2523" s="260"/>
      <c r="L2523" s="260"/>
      <c r="M2523" s="261"/>
      <c r="N2523" s="260"/>
      <c r="O2523" s="260"/>
      <c r="P2523" s="260"/>
      <c r="Q2523" s="262"/>
    </row>
    <row r="2524" spans="1:17">
      <c r="A2524" s="3"/>
      <c r="B2524" s="259" t="s">
        <v>4272</v>
      </c>
      <c r="C2524" s="260"/>
      <c r="D2524" s="260"/>
      <c r="E2524" s="260"/>
      <c r="F2524" s="260"/>
      <c r="G2524" s="260"/>
      <c r="H2524" s="260"/>
      <c r="I2524" s="260"/>
      <c r="J2524" s="260"/>
      <c r="K2524" s="260"/>
      <c r="L2524" s="260"/>
      <c r="M2524" s="261"/>
      <c r="N2524" s="260"/>
      <c r="O2524" s="260"/>
      <c r="P2524" s="260"/>
      <c r="Q2524" s="262"/>
    </row>
    <row r="2525" spans="1:17">
      <c r="A2525" s="3"/>
      <c r="B2525" s="259" t="s">
        <v>4273</v>
      </c>
      <c r="C2525" s="260"/>
      <c r="D2525" s="260"/>
      <c r="E2525" s="260"/>
      <c r="F2525" s="260"/>
      <c r="G2525" s="260"/>
      <c r="H2525" s="260"/>
      <c r="I2525" s="260"/>
      <c r="J2525" s="260"/>
      <c r="K2525" s="260"/>
      <c r="L2525" s="260"/>
      <c r="M2525" s="261"/>
      <c r="N2525" s="260"/>
      <c r="O2525" s="260"/>
      <c r="P2525" s="260"/>
      <c r="Q2525" s="262"/>
    </row>
    <row r="2526" spans="1:17">
      <c r="A2526" s="3"/>
      <c r="B2526" s="259" t="s">
        <v>4274</v>
      </c>
      <c r="C2526" s="260"/>
      <c r="D2526" s="260"/>
      <c r="E2526" s="260"/>
      <c r="F2526" s="260"/>
      <c r="G2526" s="260"/>
      <c r="H2526" s="260"/>
      <c r="I2526" s="260"/>
      <c r="J2526" s="260"/>
      <c r="K2526" s="260"/>
      <c r="L2526" s="260"/>
      <c r="M2526" s="261"/>
      <c r="N2526" s="260"/>
      <c r="O2526" s="260"/>
      <c r="P2526" s="260"/>
      <c r="Q2526" s="262"/>
    </row>
    <row r="2527" spans="1:17">
      <c r="A2527" s="3"/>
      <c r="B2527" s="259" t="s">
        <v>4275</v>
      </c>
      <c r="C2527" s="260"/>
      <c r="D2527" s="260"/>
      <c r="E2527" s="260"/>
      <c r="F2527" s="260"/>
      <c r="G2527" s="260"/>
      <c r="H2527" s="260"/>
      <c r="I2527" s="260"/>
      <c r="J2527" s="260"/>
      <c r="K2527" s="260"/>
      <c r="L2527" s="260"/>
      <c r="M2527" s="261"/>
      <c r="N2527" s="260"/>
      <c r="O2527" s="260"/>
      <c r="P2527" s="260"/>
      <c r="Q2527" s="262"/>
    </row>
    <row r="2528" spans="1:17">
      <c r="A2528" s="3"/>
      <c r="B2528" s="259" t="s">
        <v>4276</v>
      </c>
      <c r="C2528" s="260"/>
      <c r="D2528" s="260"/>
      <c r="E2528" s="260"/>
      <c r="F2528" s="260"/>
      <c r="G2528" s="260"/>
      <c r="H2528" s="260"/>
      <c r="I2528" s="260"/>
      <c r="J2528" s="260"/>
      <c r="K2528" s="260"/>
      <c r="L2528" s="260"/>
      <c r="M2528" s="261"/>
      <c r="N2528" s="260"/>
      <c r="O2528" s="260"/>
      <c r="P2528" s="260"/>
      <c r="Q2528" s="262"/>
    </row>
    <row r="2529" spans="1:17">
      <c r="A2529" s="3"/>
      <c r="B2529" s="259" t="s">
        <v>4277</v>
      </c>
      <c r="C2529" s="260"/>
      <c r="D2529" s="260"/>
      <c r="E2529" s="260"/>
      <c r="F2529" s="260"/>
      <c r="G2529" s="260"/>
      <c r="H2529" s="260"/>
      <c r="I2529" s="260"/>
      <c r="J2529" s="260"/>
      <c r="K2529" s="260"/>
      <c r="L2529" s="260"/>
      <c r="M2529" s="261"/>
      <c r="N2529" s="260"/>
      <c r="O2529" s="260"/>
      <c r="P2529" s="260"/>
      <c r="Q2529" s="262"/>
    </row>
    <row r="2530" spans="1:17">
      <c r="A2530" s="3"/>
      <c r="B2530" s="259" t="s">
        <v>4278</v>
      </c>
      <c r="C2530" s="260"/>
      <c r="D2530" s="260"/>
      <c r="E2530" s="260"/>
      <c r="F2530" s="260"/>
      <c r="G2530" s="260"/>
      <c r="H2530" s="260"/>
      <c r="I2530" s="260"/>
      <c r="J2530" s="260"/>
      <c r="K2530" s="260"/>
      <c r="L2530" s="260"/>
      <c r="M2530" s="261"/>
      <c r="N2530" s="260"/>
      <c r="O2530" s="260"/>
      <c r="P2530" s="260"/>
      <c r="Q2530" s="262"/>
    </row>
    <row r="2531" spans="1:17">
      <c r="A2531" s="3"/>
      <c r="B2531" s="259" t="s">
        <v>4279</v>
      </c>
      <c r="C2531" s="260"/>
      <c r="D2531" s="260"/>
      <c r="E2531" s="260"/>
      <c r="F2531" s="260"/>
      <c r="G2531" s="260"/>
      <c r="H2531" s="260"/>
      <c r="I2531" s="260"/>
      <c r="J2531" s="260"/>
      <c r="K2531" s="260"/>
      <c r="L2531" s="260"/>
      <c r="M2531" s="261"/>
      <c r="N2531" s="260"/>
      <c r="O2531" s="260"/>
      <c r="P2531" s="260"/>
      <c r="Q2531" s="262"/>
    </row>
    <row r="2532" spans="1:17">
      <c r="A2532" s="3"/>
      <c r="B2532" s="259" t="s">
        <v>3807</v>
      </c>
      <c r="C2532" s="260"/>
      <c r="D2532" s="260"/>
      <c r="E2532" s="260"/>
      <c r="F2532" s="260"/>
      <c r="G2532" s="260"/>
      <c r="H2532" s="260"/>
      <c r="I2532" s="260"/>
      <c r="J2532" s="260"/>
      <c r="K2532" s="260"/>
      <c r="L2532" s="260"/>
      <c r="M2532" s="261"/>
      <c r="N2532" s="260"/>
      <c r="O2532" s="260"/>
      <c r="P2532" s="260"/>
      <c r="Q2532" s="262"/>
    </row>
    <row r="2533" spans="1:17">
      <c r="A2533" s="3"/>
      <c r="B2533" s="259" t="s">
        <v>4280</v>
      </c>
      <c r="C2533" s="260"/>
      <c r="D2533" s="260"/>
      <c r="E2533" s="260"/>
      <c r="F2533" s="260"/>
      <c r="G2533" s="260"/>
      <c r="H2533" s="260"/>
      <c r="I2533" s="260"/>
      <c r="J2533" s="260"/>
      <c r="K2533" s="260"/>
      <c r="L2533" s="260"/>
      <c r="M2533" s="261"/>
      <c r="N2533" s="260"/>
      <c r="O2533" s="260"/>
      <c r="P2533" s="260"/>
      <c r="Q2533" s="262"/>
    </row>
    <row r="2534" spans="1:17">
      <c r="A2534" s="3"/>
      <c r="B2534" s="259" t="s">
        <v>4281</v>
      </c>
      <c r="C2534" s="260"/>
      <c r="D2534" s="260"/>
      <c r="E2534" s="260"/>
      <c r="F2534" s="260"/>
      <c r="G2534" s="260"/>
      <c r="H2534" s="260"/>
      <c r="I2534" s="260"/>
      <c r="J2534" s="260"/>
      <c r="K2534" s="260"/>
      <c r="L2534" s="260"/>
      <c r="M2534" s="261"/>
      <c r="N2534" s="260"/>
      <c r="O2534" s="260"/>
      <c r="P2534" s="260"/>
      <c r="Q2534" s="262"/>
    </row>
    <row r="2535" spans="1:17">
      <c r="A2535" s="3"/>
      <c r="B2535" s="259" t="s">
        <v>4282</v>
      </c>
      <c r="C2535" s="260"/>
      <c r="D2535" s="260"/>
      <c r="E2535" s="260"/>
      <c r="F2535" s="260"/>
      <c r="G2535" s="260"/>
      <c r="H2535" s="260"/>
      <c r="I2535" s="260"/>
      <c r="J2535" s="260"/>
      <c r="K2535" s="260"/>
      <c r="L2535" s="260"/>
      <c r="M2535" s="261"/>
      <c r="N2535" s="260"/>
      <c r="O2535" s="260"/>
      <c r="P2535" s="260"/>
      <c r="Q2535" s="262"/>
    </row>
    <row r="2536" spans="1:17">
      <c r="A2536" s="3"/>
      <c r="B2536" s="259" t="s">
        <v>4283</v>
      </c>
      <c r="C2536" s="260"/>
      <c r="D2536" s="260"/>
      <c r="E2536" s="260"/>
      <c r="F2536" s="260"/>
      <c r="G2536" s="260"/>
      <c r="H2536" s="260"/>
      <c r="I2536" s="260"/>
      <c r="J2536" s="260"/>
      <c r="K2536" s="260"/>
      <c r="L2536" s="260"/>
      <c r="M2536" s="261"/>
      <c r="N2536" s="260"/>
      <c r="O2536" s="260"/>
      <c r="P2536" s="260"/>
      <c r="Q2536" s="262"/>
    </row>
    <row r="2537" spans="1:17">
      <c r="A2537" s="3"/>
      <c r="B2537" s="259" t="s">
        <v>4284</v>
      </c>
      <c r="C2537" s="260"/>
      <c r="D2537" s="260"/>
      <c r="E2537" s="260"/>
      <c r="F2537" s="260"/>
      <c r="G2537" s="260"/>
      <c r="H2537" s="260"/>
      <c r="I2537" s="260"/>
      <c r="J2537" s="260"/>
      <c r="K2537" s="260"/>
      <c r="L2537" s="260"/>
      <c r="M2537" s="261"/>
      <c r="N2537" s="260"/>
      <c r="O2537" s="260"/>
      <c r="P2537" s="260"/>
      <c r="Q2537" s="262"/>
    </row>
    <row r="2538" spans="1:17">
      <c r="A2538" s="3"/>
      <c r="B2538" s="259" t="s">
        <v>4285</v>
      </c>
      <c r="C2538" s="260"/>
      <c r="D2538" s="260"/>
      <c r="E2538" s="260"/>
      <c r="F2538" s="260"/>
      <c r="G2538" s="260"/>
      <c r="H2538" s="260"/>
      <c r="I2538" s="260"/>
      <c r="J2538" s="260"/>
      <c r="K2538" s="260"/>
      <c r="L2538" s="260"/>
      <c r="M2538" s="261"/>
      <c r="N2538" s="260"/>
      <c r="O2538" s="260"/>
      <c r="P2538" s="260"/>
      <c r="Q2538" s="262"/>
    </row>
    <row r="2539" spans="1:17">
      <c r="A2539" s="3"/>
      <c r="B2539" s="135">
        <v>31305008</v>
      </c>
      <c r="C2539" s="263" t="s">
        <v>3889</v>
      </c>
      <c r="D2539" s="264"/>
      <c r="E2539" s="264"/>
      <c r="F2539" s="264"/>
      <c r="G2539" s="264"/>
      <c r="H2539" s="264"/>
      <c r="I2539" s="264"/>
      <c r="J2539" s="264"/>
      <c r="K2539" s="264"/>
      <c r="L2539" s="264"/>
      <c r="M2539" s="266"/>
      <c r="N2539" s="264"/>
      <c r="O2539" s="264"/>
      <c r="P2539" s="264"/>
      <c r="Q2539" s="265"/>
    </row>
    <row r="2540" spans="1:17" ht="22.5">
      <c r="A2540" s="1" t="s">
        <v>4760</v>
      </c>
      <c r="B2540" s="1">
        <v>31305016</v>
      </c>
      <c r="C2540" s="3" t="s">
        <v>2054</v>
      </c>
      <c r="D2540" s="4" t="s">
        <v>3685</v>
      </c>
      <c r="E2540" s="7"/>
      <c r="F2540" s="8">
        <f>VLOOKUP(D2540,'Parâmetro - Portes e Uco'!$A$8:$C$49,3,0)</f>
        <v>564.99534000000006</v>
      </c>
      <c r="G2540" s="36">
        <v>3</v>
      </c>
      <c r="H2540" s="8">
        <f>VLOOKUP(G2540,'Parâmetro - Portes e Uco'!$B$14:$E$41,4,0)</f>
        <v>299.05779999999999</v>
      </c>
      <c r="I2540" s="9"/>
      <c r="J2540" s="16">
        <v>0</v>
      </c>
      <c r="K2540" s="16"/>
      <c r="L2540" s="17"/>
      <c r="M2540" s="2"/>
      <c r="N2540" s="8"/>
      <c r="O2540" s="15">
        <v>1</v>
      </c>
      <c r="P2540" s="8">
        <f>F2540*30%</f>
        <v>169.49860200000001</v>
      </c>
      <c r="Q2540" s="41">
        <f>F2540+H2540+K2540+N2540+P2540</f>
        <v>1033.5517420000001</v>
      </c>
    </row>
    <row r="2541" spans="1:17">
      <c r="A2541" s="1" t="s">
        <v>4760</v>
      </c>
      <c r="B2541" s="1">
        <v>31305024</v>
      </c>
      <c r="C2541" s="3" t="s">
        <v>2055</v>
      </c>
      <c r="D2541" s="4" t="s">
        <v>3687</v>
      </c>
      <c r="E2541" s="7"/>
      <c r="F2541" s="8">
        <f>VLOOKUP(D2541,'Parâmetro - Portes e Uco'!$A$8:$C$49,3,0)</f>
        <v>678.47707200000002</v>
      </c>
      <c r="G2541" s="36">
        <v>5</v>
      </c>
      <c r="H2541" s="8">
        <f>VLOOKUP(G2541,'Parâmetro - Portes e Uco'!$B$14:$E$41,4,0)</f>
        <v>683.93320000000006</v>
      </c>
      <c r="I2541" s="9"/>
      <c r="J2541" s="16">
        <v>0</v>
      </c>
      <c r="K2541" s="16"/>
      <c r="L2541" s="17"/>
      <c r="M2541" s="2"/>
      <c r="N2541" s="8"/>
      <c r="O2541" s="15">
        <v>1</v>
      </c>
      <c r="P2541" s="8">
        <f>F2541*30%</f>
        <v>203.54312160000001</v>
      </c>
      <c r="Q2541" s="41">
        <f>F2541+H2541+K2541+N2541+P2541</f>
        <v>1565.9533936</v>
      </c>
    </row>
    <row r="2542" spans="1:17" ht="22.5">
      <c r="A2542" s="1" t="s">
        <v>4760</v>
      </c>
      <c r="B2542" s="1">
        <v>31305032</v>
      </c>
      <c r="C2542" s="3" t="s">
        <v>2053</v>
      </c>
      <c r="D2542" s="4" t="s">
        <v>3691</v>
      </c>
      <c r="E2542" s="7"/>
      <c r="F2542" s="8">
        <f>VLOOKUP(D2542,'Parâmetro - Portes e Uco'!$A$8:$C$49,3,0)</f>
        <v>721.04432400000007</v>
      </c>
      <c r="G2542" s="36">
        <v>5</v>
      </c>
      <c r="H2542" s="8">
        <f>VLOOKUP(G2542,'Parâmetro - Portes e Uco'!$B$14:$E$41,4,0)</f>
        <v>683.93320000000006</v>
      </c>
      <c r="I2542" s="9"/>
      <c r="J2542" s="16">
        <v>0</v>
      </c>
      <c r="K2542" s="16"/>
      <c r="L2542" s="17"/>
      <c r="M2542" s="2"/>
      <c r="N2542" s="8"/>
      <c r="O2542" s="15">
        <v>1</v>
      </c>
      <c r="P2542" s="8">
        <f>F2542*30%</f>
        <v>216.31329720000002</v>
      </c>
      <c r="Q2542" s="41">
        <f>F2542+H2542+K2542+N2542+P2542</f>
        <v>1621.2908212000002</v>
      </c>
    </row>
    <row r="2543" spans="1:17">
      <c r="A2543" s="3"/>
      <c r="B2543" s="135">
        <v>31306004</v>
      </c>
      <c r="C2543" s="263" t="s">
        <v>3890</v>
      </c>
      <c r="D2543" s="264"/>
      <c r="E2543" s="264"/>
      <c r="F2543" s="264"/>
      <c r="G2543" s="264"/>
      <c r="H2543" s="264"/>
      <c r="I2543" s="264"/>
      <c r="J2543" s="264"/>
      <c r="K2543" s="264"/>
      <c r="L2543" s="264"/>
      <c r="M2543" s="266"/>
      <c r="N2543" s="264"/>
      <c r="O2543" s="264"/>
      <c r="P2543" s="264"/>
      <c r="Q2543" s="265"/>
    </row>
    <row r="2544" spans="1:17">
      <c r="A2544" s="1" t="s">
        <v>4760</v>
      </c>
      <c r="B2544" s="1">
        <v>31306012</v>
      </c>
      <c r="C2544" s="3" t="s">
        <v>2056</v>
      </c>
      <c r="D2544" s="4" t="s">
        <v>3688</v>
      </c>
      <c r="E2544" s="7"/>
      <c r="F2544" s="8">
        <f>VLOOKUP(D2544,'Parâmetro - Portes e Uco'!$A$8:$C$49,3,0)</f>
        <v>868.77663600000005</v>
      </c>
      <c r="G2544" s="36">
        <v>4</v>
      </c>
      <c r="H2544" s="8">
        <f>VLOOKUP(G2544,'Parâmetro - Portes e Uco'!$B$14:$E$41,4,0)</f>
        <v>442.14720000000005</v>
      </c>
      <c r="I2544" s="9"/>
      <c r="J2544" s="16">
        <v>0</v>
      </c>
      <c r="K2544" s="16"/>
      <c r="L2544" s="17"/>
      <c r="M2544" s="2"/>
      <c r="N2544" s="8"/>
      <c r="O2544" s="15">
        <v>2</v>
      </c>
      <c r="P2544" s="8">
        <f>(F2544*30%)+(F2544*20%)</f>
        <v>434.38831800000003</v>
      </c>
      <c r="Q2544" s="41">
        <f t="shared" ref="Q2544:Q2550" si="180">F2544+H2544+K2544+N2544+P2544</f>
        <v>1745.3121540000002</v>
      </c>
    </row>
    <row r="2545" spans="1:17">
      <c r="A2545" s="1" t="s">
        <v>4760</v>
      </c>
      <c r="B2545" s="1">
        <v>31306020</v>
      </c>
      <c r="C2545" s="3" t="s">
        <v>2057</v>
      </c>
      <c r="D2545" s="4" t="s">
        <v>3688</v>
      </c>
      <c r="E2545" s="7"/>
      <c r="F2545" s="8">
        <f>VLOOKUP(D2545,'Parâmetro - Portes e Uco'!$A$8:$C$49,3,0)</f>
        <v>868.77663600000005</v>
      </c>
      <c r="G2545" s="36">
        <v>4</v>
      </c>
      <c r="H2545" s="8">
        <f>VLOOKUP(G2545,'Parâmetro - Portes e Uco'!$B$14:$E$41,4,0)</f>
        <v>442.14720000000005</v>
      </c>
      <c r="I2545" s="9"/>
      <c r="J2545" s="16">
        <v>0</v>
      </c>
      <c r="K2545" s="16"/>
      <c r="L2545" s="17"/>
      <c r="M2545" s="2"/>
      <c r="N2545" s="8"/>
      <c r="O2545" s="15">
        <v>2</v>
      </c>
      <c r="P2545" s="8">
        <f>(F2545*30%)+(F2545*20%)</f>
        <v>434.38831800000003</v>
      </c>
      <c r="Q2545" s="41">
        <f t="shared" si="180"/>
        <v>1745.3121540000002</v>
      </c>
    </row>
    <row r="2546" spans="1:17" ht="33.75">
      <c r="A2546" s="1" t="s">
        <v>4760</v>
      </c>
      <c r="B2546" s="1">
        <v>31306039</v>
      </c>
      <c r="C2546" s="3" t="s">
        <v>2058</v>
      </c>
      <c r="D2546" s="4" t="s">
        <v>3696</v>
      </c>
      <c r="E2546" s="7"/>
      <c r="F2546" s="8">
        <f>VLOOKUP(D2546,'Parâmetro - Portes e Uco'!$A$8:$C$49,3,0)</f>
        <v>1010.6334419999999</v>
      </c>
      <c r="G2546" s="36">
        <v>3</v>
      </c>
      <c r="H2546" s="8">
        <f>VLOOKUP(G2546,'Parâmetro - Portes e Uco'!$B$14:$E$41,4,0)</f>
        <v>299.05779999999999</v>
      </c>
      <c r="I2546" s="9"/>
      <c r="J2546" s="16">
        <v>0</v>
      </c>
      <c r="K2546" s="16"/>
      <c r="L2546" s="17"/>
      <c r="M2546" s="2"/>
      <c r="N2546" s="8"/>
      <c r="O2546" s="15">
        <v>2</v>
      </c>
      <c r="P2546" s="8">
        <f>(F2546*30%)+(F2546*20%)</f>
        <v>505.31672100000003</v>
      </c>
      <c r="Q2546" s="41">
        <f t="shared" si="180"/>
        <v>1815.007963</v>
      </c>
    </row>
    <row r="2547" spans="1:17" ht="22.5">
      <c r="A2547" s="1" t="s">
        <v>4760</v>
      </c>
      <c r="B2547" s="1">
        <v>31306047</v>
      </c>
      <c r="C2547" s="3" t="s">
        <v>2059</v>
      </c>
      <c r="D2547" s="4" t="s">
        <v>3674</v>
      </c>
      <c r="E2547" s="7"/>
      <c r="F2547" s="8">
        <f>VLOOKUP(D2547,'Parâmetro - Portes e Uco'!$A$8:$C$49,3,0)</f>
        <v>287.23149000000001</v>
      </c>
      <c r="G2547" s="36">
        <v>1</v>
      </c>
      <c r="H2547" s="8">
        <f>VLOOKUP(G2547,'Parâmetro - Portes e Uco'!$B$14:$E$41,4,0)</f>
        <v>138.81760000000003</v>
      </c>
      <c r="I2547" s="9"/>
      <c r="J2547" s="16">
        <v>0</v>
      </c>
      <c r="K2547" s="16"/>
      <c r="L2547" s="17"/>
      <c r="M2547" s="2"/>
      <c r="N2547" s="8"/>
      <c r="O2547" s="15">
        <v>1</v>
      </c>
      <c r="P2547" s="8">
        <f>F2547*30%</f>
        <v>86.169447000000005</v>
      </c>
      <c r="Q2547" s="41">
        <f t="shared" si="180"/>
        <v>512.21853700000008</v>
      </c>
    </row>
    <row r="2548" spans="1:17">
      <c r="A2548" s="1" t="s">
        <v>4760</v>
      </c>
      <c r="B2548" s="1">
        <v>31306055</v>
      </c>
      <c r="C2548" s="3" t="s">
        <v>2060</v>
      </c>
      <c r="D2548" s="4" t="s">
        <v>3690</v>
      </c>
      <c r="E2548" s="7"/>
      <c r="F2548" s="8">
        <f>VLOOKUP(D2548,'Parâmetro - Portes e Uco'!$A$8:$C$49,3,0)</f>
        <v>788.42236200000002</v>
      </c>
      <c r="G2548" s="36">
        <v>6</v>
      </c>
      <c r="H2548" s="8">
        <f>VLOOKUP(G2548,'Parâmetro - Portes e Uco'!$B$14:$E$41,4,0)</f>
        <v>954.3922</v>
      </c>
      <c r="I2548" s="9"/>
      <c r="J2548" s="16">
        <v>0</v>
      </c>
      <c r="K2548" s="16"/>
      <c r="L2548" s="17"/>
      <c r="M2548" s="2"/>
      <c r="N2548" s="8"/>
      <c r="O2548" s="15">
        <v>1</v>
      </c>
      <c r="P2548" s="8">
        <f>F2548*30%</f>
        <v>236.52670860000001</v>
      </c>
      <c r="Q2548" s="41">
        <f t="shared" si="180"/>
        <v>1979.3412705999999</v>
      </c>
    </row>
    <row r="2549" spans="1:17">
      <c r="A2549" s="1" t="s">
        <v>4760</v>
      </c>
      <c r="B2549" s="1">
        <v>31306063</v>
      </c>
      <c r="C2549" s="3" t="s">
        <v>2061</v>
      </c>
      <c r="D2549" s="4" t="s">
        <v>3688</v>
      </c>
      <c r="E2549" s="7"/>
      <c r="F2549" s="8">
        <f>VLOOKUP(D2549,'Parâmetro - Portes e Uco'!$A$8:$C$49,3,0)</f>
        <v>868.77663600000005</v>
      </c>
      <c r="G2549" s="36">
        <v>5</v>
      </c>
      <c r="H2549" s="8">
        <f>VLOOKUP(G2549,'Parâmetro - Portes e Uco'!$B$14:$E$41,4,0)</f>
        <v>683.93320000000006</v>
      </c>
      <c r="I2549" s="9"/>
      <c r="J2549" s="16">
        <v>0</v>
      </c>
      <c r="K2549" s="16"/>
      <c r="L2549" s="17"/>
      <c r="M2549" s="2"/>
      <c r="N2549" s="8"/>
      <c r="O2549" s="15">
        <v>2</v>
      </c>
      <c r="P2549" s="8">
        <f>(F2549*30%)+(F2549*20%)</f>
        <v>434.38831800000003</v>
      </c>
      <c r="Q2549" s="41">
        <f t="shared" si="180"/>
        <v>1987.098154</v>
      </c>
    </row>
    <row r="2550" spans="1:17">
      <c r="A2550" s="1" t="s">
        <v>4760</v>
      </c>
      <c r="B2550" s="1">
        <v>31306071</v>
      </c>
      <c r="C2550" s="3" t="s">
        <v>2062</v>
      </c>
      <c r="D2550" s="4" t="s">
        <v>3687</v>
      </c>
      <c r="E2550" s="7"/>
      <c r="F2550" s="8">
        <f>VLOOKUP(D2550,'Parâmetro - Portes e Uco'!$A$8:$C$49,3,0)</f>
        <v>678.47707200000002</v>
      </c>
      <c r="G2550" s="36">
        <v>4</v>
      </c>
      <c r="H2550" s="8">
        <f>VLOOKUP(G2550,'Parâmetro - Portes e Uco'!$B$14:$E$41,4,0)</f>
        <v>442.14720000000005</v>
      </c>
      <c r="I2550" s="9"/>
      <c r="J2550" s="16">
        <v>0</v>
      </c>
      <c r="K2550" s="16"/>
      <c r="L2550" s="17"/>
      <c r="M2550" s="2"/>
      <c r="N2550" s="8"/>
      <c r="O2550" s="15">
        <v>2</v>
      </c>
      <c r="P2550" s="8">
        <f>(F2550*30%)+(F2550*20%)</f>
        <v>339.23853600000001</v>
      </c>
      <c r="Q2550" s="41">
        <f t="shared" si="180"/>
        <v>1459.8628080000001</v>
      </c>
    </row>
    <row r="2551" spans="1:17">
      <c r="A2551" s="3"/>
      <c r="B2551" s="135">
        <v>31307000</v>
      </c>
      <c r="C2551" s="263" t="s">
        <v>4286</v>
      </c>
      <c r="D2551" s="264"/>
      <c r="E2551" s="264"/>
      <c r="F2551" s="264"/>
      <c r="G2551" s="264"/>
      <c r="H2551" s="264"/>
      <c r="I2551" s="264"/>
      <c r="J2551" s="264"/>
      <c r="K2551" s="264"/>
      <c r="L2551" s="264"/>
      <c r="M2551" s="266"/>
      <c r="N2551" s="264"/>
      <c r="O2551" s="264"/>
      <c r="P2551" s="264"/>
      <c r="Q2551" s="265"/>
    </row>
    <row r="2552" spans="1:17">
      <c r="A2552" s="1" t="s">
        <v>4760</v>
      </c>
      <c r="B2552" s="1">
        <v>31307019</v>
      </c>
      <c r="C2552" s="3" t="s">
        <v>2063</v>
      </c>
      <c r="D2552" s="4" t="s">
        <v>3707</v>
      </c>
      <c r="E2552" s="7"/>
      <c r="F2552" s="8">
        <f>VLOOKUP(D2552,'Parâmetro - Portes e Uco'!$A$8:$C$49,3,0)</f>
        <v>1479.8942339999999</v>
      </c>
      <c r="G2552" s="36">
        <v>4</v>
      </c>
      <c r="H2552" s="8">
        <f>VLOOKUP(G2552,'Parâmetro - Portes e Uco'!$B$14:$E$41,4,0)</f>
        <v>442.14720000000005</v>
      </c>
      <c r="I2552" s="9"/>
      <c r="J2552" s="16">
        <v>0</v>
      </c>
      <c r="K2552" s="16"/>
      <c r="L2552" s="17"/>
      <c r="M2552" s="2"/>
      <c r="N2552" s="8"/>
      <c r="O2552" s="15">
        <v>2</v>
      </c>
      <c r="P2552" s="8">
        <f>(F2552*30%)+(F2552*20%)</f>
        <v>739.94711699999993</v>
      </c>
      <c r="Q2552" s="41">
        <f t="shared" ref="Q2552:Q2573" si="181">F2552+H2552+K2552+N2552+P2552</f>
        <v>2661.9885509999999</v>
      </c>
    </row>
    <row r="2553" spans="1:17" ht="33.75">
      <c r="A2553" s="1" t="s">
        <v>4760</v>
      </c>
      <c r="B2553" s="1">
        <v>31307027</v>
      </c>
      <c r="C2553" s="3" t="s">
        <v>2064</v>
      </c>
      <c r="D2553" s="4" t="s">
        <v>3688</v>
      </c>
      <c r="E2553" s="7"/>
      <c r="F2553" s="8">
        <f>VLOOKUP(D2553,'Parâmetro - Portes e Uco'!$A$8:$C$49,3,0)</f>
        <v>868.77663600000005</v>
      </c>
      <c r="G2553" s="36">
        <v>3</v>
      </c>
      <c r="H2553" s="8">
        <f>VLOOKUP(G2553,'Parâmetro - Portes e Uco'!$B$14:$E$41,4,0)</f>
        <v>299.05779999999999</v>
      </c>
      <c r="I2553" s="9"/>
      <c r="J2553" s="16">
        <v>0</v>
      </c>
      <c r="K2553" s="16"/>
      <c r="L2553" s="17"/>
      <c r="M2553" s="2"/>
      <c r="N2553" s="8"/>
      <c r="O2553" s="15">
        <v>2</v>
      </c>
      <c r="P2553" s="8">
        <f>(F2553*30%)+(F2553*20%)</f>
        <v>434.38831800000003</v>
      </c>
      <c r="Q2553" s="41">
        <f t="shared" si="181"/>
        <v>1602.2227540000001</v>
      </c>
    </row>
    <row r="2554" spans="1:17">
      <c r="A2554" s="1" t="s">
        <v>4760</v>
      </c>
      <c r="B2554" s="1">
        <v>31307035</v>
      </c>
      <c r="C2554" s="3" t="s">
        <v>2065</v>
      </c>
      <c r="D2554" s="4" t="s">
        <v>3688</v>
      </c>
      <c r="E2554" s="7"/>
      <c r="F2554" s="8">
        <f>VLOOKUP(D2554,'Parâmetro - Portes e Uco'!$A$8:$C$49,3,0)</f>
        <v>868.77663600000005</v>
      </c>
      <c r="G2554" s="36">
        <v>3</v>
      </c>
      <c r="H2554" s="8">
        <f>VLOOKUP(G2554,'Parâmetro - Portes e Uco'!$B$14:$E$41,4,0)</f>
        <v>299.05779999999999</v>
      </c>
      <c r="I2554" s="9"/>
      <c r="J2554" s="16">
        <v>0</v>
      </c>
      <c r="K2554" s="16"/>
      <c r="L2554" s="17"/>
      <c r="M2554" s="2"/>
      <c r="N2554" s="8"/>
      <c r="O2554" s="15">
        <v>2</v>
      </c>
      <c r="P2554" s="8">
        <f>(F2554*30%)+(F2554*20%)</f>
        <v>434.38831800000003</v>
      </c>
      <c r="Q2554" s="41">
        <f t="shared" si="181"/>
        <v>1602.2227540000001</v>
      </c>
    </row>
    <row r="2555" spans="1:17">
      <c r="A2555" s="1" t="s">
        <v>4760</v>
      </c>
      <c r="B2555" s="1">
        <v>31307043</v>
      </c>
      <c r="C2555" s="3" t="s">
        <v>2066</v>
      </c>
      <c r="D2555" s="4" t="s">
        <v>3695</v>
      </c>
      <c r="E2555" s="7"/>
      <c r="F2555" s="8">
        <f>VLOOKUP(D2555,'Parâmetro - Portes e Uco'!$A$8:$C$49,3,0)</f>
        <v>609.92950200000007</v>
      </c>
      <c r="G2555" s="36">
        <v>4</v>
      </c>
      <c r="H2555" s="8">
        <f>VLOOKUP(G2555,'Parâmetro - Portes e Uco'!$B$14:$E$41,4,0)</f>
        <v>442.14720000000005</v>
      </c>
      <c r="I2555" s="9"/>
      <c r="J2555" s="16">
        <v>0</v>
      </c>
      <c r="K2555" s="16"/>
      <c r="L2555" s="17"/>
      <c r="M2555" s="2"/>
      <c r="N2555" s="8"/>
      <c r="O2555" s="15">
        <v>2</v>
      </c>
      <c r="P2555" s="8">
        <f>(F2555*30%)+(F2555*20%)</f>
        <v>304.96475100000004</v>
      </c>
      <c r="Q2555" s="41">
        <f t="shared" si="181"/>
        <v>1357.041453</v>
      </c>
    </row>
    <row r="2556" spans="1:17" ht="22.5">
      <c r="A2556" s="1" t="s">
        <v>4760</v>
      </c>
      <c r="B2556" s="1">
        <v>31307051</v>
      </c>
      <c r="C2556" s="3" t="s">
        <v>2067</v>
      </c>
      <c r="D2556" s="4" t="s">
        <v>3685</v>
      </c>
      <c r="E2556" s="7"/>
      <c r="F2556" s="8">
        <f>VLOOKUP(D2556,'Parâmetro - Portes e Uco'!$A$8:$C$49,3,0)</f>
        <v>564.99534000000006</v>
      </c>
      <c r="G2556" s="36">
        <v>3</v>
      </c>
      <c r="H2556" s="8">
        <f>VLOOKUP(G2556,'Parâmetro - Portes e Uco'!$B$14:$E$41,4,0)</f>
        <v>299.05779999999999</v>
      </c>
      <c r="I2556" s="9"/>
      <c r="J2556" s="16">
        <v>0</v>
      </c>
      <c r="K2556" s="16"/>
      <c r="L2556" s="17"/>
      <c r="M2556" s="2"/>
      <c r="N2556" s="8"/>
      <c r="O2556" s="15">
        <v>1</v>
      </c>
      <c r="P2556" s="8">
        <f t="shared" ref="P2556:P2561" si="182">F2556*30%</f>
        <v>169.49860200000001</v>
      </c>
      <c r="Q2556" s="41">
        <f t="shared" si="181"/>
        <v>1033.5517420000001</v>
      </c>
    </row>
    <row r="2557" spans="1:17" ht="22.5">
      <c r="A2557" s="1" t="s">
        <v>4760</v>
      </c>
      <c r="B2557" s="1">
        <v>31307060</v>
      </c>
      <c r="C2557" s="3" t="s">
        <v>2068</v>
      </c>
      <c r="D2557" s="4" t="s">
        <v>3695</v>
      </c>
      <c r="E2557" s="7"/>
      <c r="F2557" s="8">
        <f>VLOOKUP(D2557,'Parâmetro - Portes e Uco'!$A$8:$C$49,3,0)</f>
        <v>609.92950200000007</v>
      </c>
      <c r="G2557" s="36">
        <v>4</v>
      </c>
      <c r="H2557" s="8">
        <f>VLOOKUP(G2557,'Parâmetro - Portes e Uco'!$B$14:$E$41,4,0)</f>
        <v>442.14720000000005</v>
      </c>
      <c r="I2557" s="9"/>
      <c r="J2557" s="16">
        <v>0</v>
      </c>
      <c r="K2557" s="16"/>
      <c r="L2557" s="17"/>
      <c r="M2557" s="2"/>
      <c r="N2557" s="8"/>
      <c r="O2557" s="15">
        <v>1</v>
      </c>
      <c r="P2557" s="8">
        <f t="shared" si="182"/>
        <v>182.97885060000002</v>
      </c>
      <c r="Q2557" s="41">
        <f t="shared" si="181"/>
        <v>1235.0555526000001</v>
      </c>
    </row>
    <row r="2558" spans="1:17" ht="22.5">
      <c r="A2558" s="1" t="s">
        <v>4760</v>
      </c>
      <c r="B2558" s="1">
        <v>31307078</v>
      </c>
      <c r="C2558" s="3" t="s">
        <v>2069</v>
      </c>
      <c r="D2558" s="4" t="s">
        <v>3689</v>
      </c>
      <c r="E2558" s="7"/>
      <c r="F2558" s="8">
        <f>VLOOKUP(D2558,'Parâmetro - Portes e Uco'!$A$8:$C$49,3,0)</f>
        <v>332.147088</v>
      </c>
      <c r="G2558" s="36">
        <v>4</v>
      </c>
      <c r="H2558" s="8">
        <f>VLOOKUP(G2558,'Parâmetro - Portes e Uco'!$B$14:$E$41,4,0)</f>
        <v>442.14720000000005</v>
      </c>
      <c r="I2558" s="9"/>
      <c r="J2558" s="16">
        <v>0</v>
      </c>
      <c r="K2558" s="16"/>
      <c r="L2558" s="17"/>
      <c r="M2558" s="2"/>
      <c r="N2558" s="8"/>
      <c r="O2558" s="15">
        <v>1</v>
      </c>
      <c r="P2558" s="8">
        <f t="shared" si="182"/>
        <v>99.64412639999999</v>
      </c>
      <c r="Q2558" s="41">
        <f t="shared" si="181"/>
        <v>873.93841440000006</v>
      </c>
    </row>
    <row r="2559" spans="1:17">
      <c r="A2559" s="1" t="s">
        <v>4760</v>
      </c>
      <c r="B2559" s="1">
        <v>31307086</v>
      </c>
      <c r="C2559" s="3" t="s">
        <v>2071</v>
      </c>
      <c r="D2559" s="4" t="s">
        <v>3674</v>
      </c>
      <c r="E2559" s="7"/>
      <c r="F2559" s="8">
        <f>VLOOKUP(D2559,'Parâmetro - Portes e Uco'!$A$8:$C$49,3,0)</f>
        <v>287.23149000000001</v>
      </c>
      <c r="G2559" s="36">
        <v>3</v>
      </c>
      <c r="H2559" s="8">
        <f>VLOOKUP(G2559,'Parâmetro - Portes e Uco'!$B$14:$E$41,4,0)</f>
        <v>299.05779999999999</v>
      </c>
      <c r="I2559" s="9"/>
      <c r="J2559" s="16">
        <v>0</v>
      </c>
      <c r="K2559" s="16"/>
      <c r="L2559" s="17"/>
      <c r="M2559" s="2"/>
      <c r="N2559" s="8"/>
      <c r="O2559" s="15">
        <v>1</v>
      </c>
      <c r="P2559" s="8">
        <f t="shared" si="182"/>
        <v>86.169447000000005</v>
      </c>
      <c r="Q2559" s="41">
        <f t="shared" si="181"/>
        <v>672.45873699999993</v>
      </c>
    </row>
    <row r="2560" spans="1:17">
      <c r="A2560" s="1" t="s">
        <v>4760</v>
      </c>
      <c r="B2560" s="1">
        <v>31307094</v>
      </c>
      <c r="C2560" s="3" t="s">
        <v>2072</v>
      </c>
      <c r="D2560" s="4" t="s">
        <v>3695</v>
      </c>
      <c r="E2560" s="7"/>
      <c r="F2560" s="8">
        <f>VLOOKUP(D2560,'Parâmetro - Portes e Uco'!$A$8:$C$49,3,0)</f>
        <v>609.92950200000007</v>
      </c>
      <c r="G2560" s="36">
        <v>5</v>
      </c>
      <c r="H2560" s="8">
        <f>VLOOKUP(G2560,'Parâmetro - Portes e Uco'!$B$14:$E$41,4,0)</f>
        <v>683.93320000000006</v>
      </c>
      <c r="I2560" s="9"/>
      <c r="J2560" s="16">
        <v>0</v>
      </c>
      <c r="K2560" s="16"/>
      <c r="L2560" s="17"/>
      <c r="M2560" s="2"/>
      <c r="N2560" s="8"/>
      <c r="O2560" s="15">
        <v>1</v>
      </c>
      <c r="P2560" s="8">
        <f t="shared" si="182"/>
        <v>182.97885060000002</v>
      </c>
      <c r="Q2560" s="41">
        <f t="shared" si="181"/>
        <v>1476.8415526000001</v>
      </c>
    </row>
    <row r="2561" spans="1:17">
      <c r="A2561" s="1" t="s">
        <v>4760</v>
      </c>
      <c r="B2561" s="1">
        <v>31307108</v>
      </c>
      <c r="C2561" s="3" t="s">
        <v>2073</v>
      </c>
      <c r="D2561" s="4" t="s">
        <v>3674</v>
      </c>
      <c r="E2561" s="7"/>
      <c r="F2561" s="8">
        <f>VLOOKUP(D2561,'Parâmetro - Portes e Uco'!$A$8:$C$49,3,0)</f>
        <v>287.23149000000001</v>
      </c>
      <c r="G2561" s="36">
        <v>4</v>
      </c>
      <c r="H2561" s="8">
        <f>VLOOKUP(G2561,'Parâmetro - Portes e Uco'!$B$14:$E$41,4,0)</f>
        <v>442.14720000000005</v>
      </c>
      <c r="I2561" s="9"/>
      <c r="J2561" s="16">
        <v>0</v>
      </c>
      <c r="K2561" s="16"/>
      <c r="L2561" s="17"/>
      <c r="M2561" s="2"/>
      <c r="N2561" s="8"/>
      <c r="O2561" s="15">
        <v>1</v>
      </c>
      <c r="P2561" s="8">
        <f t="shared" si="182"/>
        <v>86.169447000000005</v>
      </c>
      <c r="Q2561" s="41">
        <f t="shared" si="181"/>
        <v>815.548137</v>
      </c>
    </row>
    <row r="2562" spans="1:17">
      <c r="A2562" s="1" t="s">
        <v>4760</v>
      </c>
      <c r="B2562" s="1">
        <v>31307116</v>
      </c>
      <c r="C2562" s="3" t="s">
        <v>2074</v>
      </c>
      <c r="D2562" s="4" t="s">
        <v>3685</v>
      </c>
      <c r="E2562" s="7"/>
      <c r="F2562" s="8">
        <f>VLOOKUP(D2562,'Parâmetro - Portes e Uco'!$A$8:$C$49,3,0)</f>
        <v>564.99534000000006</v>
      </c>
      <c r="G2562" s="36">
        <v>3</v>
      </c>
      <c r="H2562" s="8">
        <f>VLOOKUP(G2562,'Parâmetro - Portes e Uco'!$B$14:$E$41,4,0)</f>
        <v>299.05779999999999</v>
      </c>
      <c r="I2562" s="9"/>
      <c r="J2562" s="16">
        <v>0</v>
      </c>
      <c r="K2562" s="16"/>
      <c r="L2562" s="17"/>
      <c r="M2562" s="2"/>
      <c r="N2562" s="8"/>
      <c r="O2562" s="15">
        <v>2</v>
      </c>
      <c r="P2562" s="8">
        <f>(F2562*30%)+(F2562*20%)</f>
        <v>282.49767000000003</v>
      </c>
      <c r="Q2562" s="41">
        <f t="shared" si="181"/>
        <v>1146.55081</v>
      </c>
    </row>
    <row r="2563" spans="1:17">
      <c r="A2563" s="1" t="s">
        <v>4760</v>
      </c>
      <c r="B2563" s="1">
        <v>31307124</v>
      </c>
      <c r="C2563" s="3" t="s">
        <v>2075</v>
      </c>
      <c r="D2563" s="4" t="s">
        <v>3686</v>
      </c>
      <c r="E2563" s="7"/>
      <c r="F2563" s="8">
        <f>VLOOKUP(D2563,'Parâmetro - Portes e Uco'!$A$8:$C$49,3,0)</f>
        <v>639.47410800000011</v>
      </c>
      <c r="G2563" s="36">
        <v>4</v>
      </c>
      <c r="H2563" s="8">
        <f>VLOOKUP(G2563,'Parâmetro - Portes e Uco'!$B$14:$E$41,4,0)</f>
        <v>442.14720000000005</v>
      </c>
      <c r="I2563" s="9"/>
      <c r="J2563" s="16">
        <v>0</v>
      </c>
      <c r="K2563" s="16"/>
      <c r="L2563" s="17"/>
      <c r="M2563" s="2"/>
      <c r="N2563" s="8"/>
      <c r="O2563" s="15">
        <v>1</v>
      </c>
      <c r="P2563" s="8">
        <f>F2563*30%</f>
        <v>191.84223240000003</v>
      </c>
      <c r="Q2563" s="41">
        <f t="shared" si="181"/>
        <v>1273.4635404000003</v>
      </c>
    </row>
    <row r="2564" spans="1:17">
      <c r="A2564" s="1" t="s">
        <v>4760</v>
      </c>
      <c r="B2564" s="1">
        <v>31307132</v>
      </c>
      <c r="C2564" s="3" t="s">
        <v>2076</v>
      </c>
      <c r="D2564" s="4" t="s">
        <v>3695</v>
      </c>
      <c r="E2564" s="7"/>
      <c r="F2564" s="8">
        <f>VLOOKUP(D2564,'Parâmetro - Portes e Uco'!$A$8:$C$49,3,0)</f>
        <v>609.92950200000007</v>
      </c>
      <c r="G2564" s="36">
        <v>4</v>
      </c>
      <c r="H2564" s="8">
        <f>VLOOKUP(G2564,'Parâmetro - Portes e Uco'!$B$14:$E$41,4,0)</f>
        <v>442.14720000000005</v>
      </c>
      <c r="I2564" s="9"/>
      <c r="J2564" s="16">
        <v>0</v>
      </c>
      <c r="K2564" s="16"/>
      <c r="L2564" s="17"/>
      <c r="M2564" s="2"/>
      <c r="N2564" s="8"/>
      <c r="O2564" s="15">
        <v>1</v>
      </c>
      <c r="P2564" s="8">
        <f>F2564*30%</f>
        <v>182.97885060000002</v>
      </c>
      <c r="Q2564" s="41">
        <f t="shared" si="181"/>
        <v>1235.0555526000001</v>
      </c>
    </row>
    <row r="2565" spans="1:17">
      <c r="A2565" s="1" t="s">
        <v>4760</v>
      </c>
      <c r="B2565" s="1">
        <v>31307140</v>
      </c>
      <c r="C2565" s="3" t="s">
        <v>2077</v>
      </c>
      <c r="D2565" s="4" t="s">
        <v>3674</v>
      </c>
      <c r="E2565" s="7"/>
      <c r="F2565" s="8">
        <f>VLOOKUP(D2565,'Parâmetro - Portes e Uco'!$A$8:$C$49,3,0)</f>
        <v>287.23149000000001</v>
      </c>
      <c r="G2565" s="36">
        <v>4</v>
      </c>
      <c r="H2565" s="8">
        <f>VLOOKUP(G2565,'Parâmetro - Portes e Uco'!$B$14:$E$41,4,0)</f>
        <v>442.14720000000005</v>
      </c>
      <c r="I2565" s="9"/>
      <c r="J2565" s="16">
        <v>0</v>
      </c>
      <c r="K2565" s="16"/>
      <c r="L2565" s="17"/>
      <c r="M2565" s="2"/>
      <c r="N2565" s="8"/>
      <c r="O2565" s="15">
        <v>1</v>
      </c>
      <c r="P2565" s="8">
        <f>F2565*30%</f>
        <v>86.169447000000005</v>
      </c>
      <c r="Q2565" s="41">
        <f t="shared" si="181"/>
        <v>815.548137</v>
      </c>
    </row>
    <row r="2566" spans="1:17">
      <c r="A2566" s="1" t="s">
        <v>4760</v>
      </c>
      <c r="B2566" s="1">
        <v>31307159</v>
      </c>
      <c r="C2566" s="3" t="s">
        <v>4767</v>
      </c>
      <c r="D2566" s="4" t="s">
        <v>3706</v>
      </c>
      <c r="E2566" s="7"/>
      <c r="F2566" s="8">
        <f>VLOOKUP(D2566,'Parâmetro - Portes e Uco'!$A$8:$C$49,3,0)</f>
        <v>2145.3765060000001</v>
      </c>
      <c r="G2566" s="36">
        <v>6</v>
      </c>
      <c r="H2566" s="8">
        <f>VLOOKUP(G2566,'Parâmetro - Portes e Uco'!$B$14:$E$41,4,0)</f>
        <v>954.3922</v>
      </c>
      <c r="I2566" s="9"/>
      <c r="J2566" s="16">
        <v>0</v>
      </c>
      <c r="K2566" s="16"/>
      <c r="L2566" s="17">
        <v>81.099999999999994</v>
      </c>
      <c r="M2566" s="2">
        <v>65</v>
      </c>
      <c r="N2566" s="8">
        <f>(('Parâmetro - Portes e Uco'!$H$4*'TABELA HONORÁRIOS MÉDICOS201819'!M2566)/100)*'TABELA HONORÁRIOS MÉDICOS201819'!L2566</f>
        <v>770.69329999999991</v>
      </c>
      <c r="O2566" s="15">
        <v>2</v>
      </c>
      <c r="P2566" s="8">
        <f>(F2566*30%)+(F2566*20%)</f>
        <v>1072.688253</v>
      </c>
      <c r="Q2566" s="41">
        <f t="shared" si="181"/>
        <v>4943.150259</v>
      </c>
    </row>
    <row r="2567" spans="1:17" ht="22.5">
      <c r="A2567" s="1" t="s">
        <v>4760</v>
      </c>
      <c r="B2567" s="1">
        <v>31307167</v>
      </c>
      <c r="C2567" s="3" t="s">
        <v>4768</v>
      </c>
      <c r="D2567" s="4" t="s">
        <v>3700</v>
      </c>
      <c r="E2567" s="7"/>
      <c r="F2567" s="8">
        <f>VLOOKUP(D2567,'Parâmetro - Portes e Uco'!$A$8:$C$49,3,0)</f>
        <v>1121.7389820000001</v>
      </c>
      <c r="G2567" s="36">
        <v>5</v>
      </c>
      <c r="H2567" s="8">
        <f>VLOOKUP(G2567,'Parâmetro - Portes e Uco'!$B$14:$E$41,4,0)</f>
        <v>683.93320000000006</v>
      </c>
      <c r="I2567" s="9"/>
      <c r="J2567" s="16">
        <v>0</v>
      </c>
      <c r="K2567" s="16"/>
      <c r="L2567" s="17">
        <v>56.77</v>
      </c>
      <c r="M2567" s="2">
        <v>65</v>
      </c>
      <c r="N2567" s="8">
        <f>(('Parâmetro - Portes e Uco'!$H$4*'TABELA HONORÁRIOS MÉDICOS201819'!M2567)/100)*'TABELA HONORÁRIOS MÉDICOS201819'!L2567</f>
        <v>539.48531000000003</v>
      </c>
      <c r="O2567" s="15">
        <v>2</v>
      </c>
      <c r="P2567" s="8">
        <f>(F2567*30%)+(F2567*20%)</f>
        <v>560.86949100000004</v>
      </c>
      <c r="Q2567" s="41">
        <f t="shared" ref="Q2567" si="183">F2567+H2567+K2567+N2567+P2567</f>
        <v>2906.0269830000002</v>
      </c>
    </row>
    <row r="2568" spans="1:17" ht="22.5">
      <c r="A2568" s="1" t="s">
        <v>4760</v>
      </c>
      <c r="B2568" s="1">
        <v>31307183</v>
      </c>
      <c r="C2568" s="3" t="s">
        <v>4094</v>
      </c>
      <c r="D2568" s="4" t="s">
        <v>3690</v>
      </c>
      <c r="E2568" s="7"/>
      <c r="F2568" s="8">
        <f>VLOOKUP(D2568,'Parâmetro - Portes e Uco'!$A$8:$C$49,3,0)</f>
        <v>788.42236200000002</v>
      </c>
      <c r="G2568" s="36">
        <v>5</v>
      </c>
      <c r="H2568" s="8">
        <f>VLOOKUP(G2568,'Parâmetro - Portes e Uco'!$B$14:$E$41,4,0)</f>
        <v>683.93320000000006</v>
      </c>
      <c r="I2568" s="9"/>
      <c r="J2568" s="16">
        <v>0</v>
      </c>
      <c r="K2568" s="16"/>
      <c r="L2568" s="17"/>
      <c r="M2568" s="2"/>
      <c r="N2568" s="8"/>
      <c r="O2568" s="15">
        <v>2</v>
      </c>
      <c r="P2568" s="8">
        <f>(F2568*30%)+(F2568*20%)</f>
        <v>394.21118100000001</v>
      </c>
      <c r="Q2568" s="41">
        <f t="shared" si="181"/>
        <v>1866.5667430000003</v>
      </c>
    </row>
    <row r="2569" spans="1:17" ht="33.75">
      <c r="A2569" s="1" t="s">
        <v>4760</v>
      </c>
      <c r="B2569" s="1">
        <v>31307205</v>
      </c>
      <c r="C2569" s="3" t="s">
        <v>2070</v>
      </c>
      <c r="D2569" s="4" t="s">
        <v>3682</v>
      </c>
      <c r="E2569" s="7"/>
      <c r="F2569" s="8">
        <f>VLOOKUP(D2569,'Parâmetro - Portes e Uco'!$A$8:$C$49,3,0)</f>
        <v>431.44592399999999</v>
      </c>
      <c r="G2569" s="36">
        <v>5</v>
      </c>
      <c r="H2569" s="8">
        <f>VLOOKUP(G2569,'Parâmetro - Portes e Uco'!$B$14:$E$41,4,0)</f>
        <v>683.93320000000006</v>
      </c>
      <c r="I2569" s="9"/>
      <c r="J2569" s="16">
        <v>0</v>
      </c>
      <c r="K2569" s="16"/>
      <c r="L2569" s="17"/>
      <c r="M2569" s="2"/>
      <c r="N2569" s="8"/>
      <c r="O2569" s="15">
        <v>1</v>
      </c>
      <c r="P2569" s="8">
        <f>F2569*30%</f>
        <v>129.43377719999998</v>
      </c>
      <c r="Q2569" s="41">
        <f t="shared" si="181"/>
        <v>1244.8129011999999</v>
      </c>
    </row>
    <row r="2570" spans="1:17">
      <c r="A2570" s="1" t="s">
        <v>4760</v>
      </c>
      <c r="B2570" s="1">
        <v>31307221</v>
      </c>
      <c r="C2570" s="3" t="s">
        <v>4032</v>
      </c>
      <c r="D2570" s="4" t="s">
        <v>3690</v>
      </c>
      <c r="E2570" s="7"/>
      <c r="F2570" s="8">
        <f>VLOOKUP(D2570,'Parâmetro - Portes e Uco'!$A$8:$C$49,3,0)</f>
        <v>788.42236200000002</v>
      </c>
      <c r="G2570" s="36">
        <v>6</v>
      </c>
      <c r="H2570" s="8">
        <f>VLOOKUP(G2570,'Parâmetro - Portes e Uco'!$B$14:$E$41,4,0)</f>
        <v>954.3922</v>
      </c>
      <c r="I2570" s="9"/>
      <c r="J2570" s="16">
        <v>0</v>
      </c>
      <c r="K2570" s="16"/>
      <c r="L2570" s="17"/>
      <c r="M2570" s="2"/>
      <c r="N2570" s="8"/>
      <c r="O2570" s="15">
        <v>1</v>
      </c>
      <c r="P2570" s="8">
        <f>F2570*30%</f>
        <v>236.52670860000001</v>
      </c>
      <c r="Q2570" s="41">
        <f t="shared" si="181"/>
        <v>1979.3412705999999</v>
      </c>
    </row>
    <row r="2571" spans="1:17">
      <c r="A2571" s="1" t="s">
        <v>4760</v>
      </c>
      <c r="B2571" s="1">
        <v>31307248</v>
      </c>
      <c r="C2571" s="3" t="s">
        <v>4033</v>
      </c>
      <c r="D2571" s="4" t="s">
        <v>3688</v>
      </c>
      <c r="E2571" s="7"/>
      <c r="F2571" s="8">
        <f>VLOOKUP(D2571,'Parâmetro - Portes e Uco'!$A$8:$C$49,3,0)</f>
        <v>868.77663600000005</v>
      </c>
      <c r="G2571" s="36">
        <v>5</v>
      </c>
      <c r="H2571" s="8">
        <f>VLOOKUP(G2571,'Parâmetro - Portes e Uco'!$B$14:$E$41,4,0)</f>
        <v>683.93320000000006</v>
      </c>
      <c r="I2571" s="9"/>
      <c r="J2571" s="16">
        <v>0</v>
      </c>
      <c r="K2571" s="16"/>
      <c r="L2571" s="17"/>
      <c r="M2571" s="2"/>
      <c r="N2571" s="8"/>
      <c r="O2571" s="15">
        <v>2</v>
      </c>
      <c r="P2571" s="8">
        <f>(F2571*30%)+(F2571*20%)</f>
        <v>434.38831800000003</v>
      </c>
      <c r="Q2571" s="41">
        <f t="shared" si="181"/>
        <v>1987.098154</v>
      </c>
    </row>
    <row r="2572" spans="1:17" ht="22.5">
      <c r="A2572" s="1" t="s">
        <v>4760</v>
      </c>
      <c r="B2572" s="1">
        <v>31307264</v>
      </c>
      <c r="C2572" s="3" t="s">
        <v>4034</v>
      </c>
      <c r="D2572" s="4" t="s">
        <v>3688</v>
      </c>
      <c r="E2572" s="7"/>
      <c r="F2572" s="8">
        <f>VLOOKUP(D2572,'Parâmetro - Portes e Uco'!$A$8:$C$49,3,0)</f>
        <v>868.77663600000005</v>
      </c>
      <c r="G2572" s="36">
        <v>5</v>
      </c>
      <c r="H2572" s="8">
        <f>VLOOKUP(G2572,'Parâmetro - Portes e Uco'!$B$14:$E$41,4,0)</f>
        <v>683.93320000000006</v>
      </c>
      <c r="I2572" s="9"/>
      <c r="J2572" s="16">
        <v>0</v>
      </c>
      <c r="K2572" s="16"/>
      <c r="L2572" s="17"/>
      <c r="M2572" s="2"/>
      <c r="N2572" s="8"/>
      <c r="O2572" s="15">
        <v>1</v>
      </c>
      <c r="P2572" s="8">
        <f>F2572*30%</f>
        <v>260.63299080000002</v>
      </c>
      <c r="Q2572" s="41">
        <f t="shared" si="181"/>
        <v>1813.3428268</v>
      </c>
    </row>
    <row r="2573" spans="1:17">
      <c r="A2573" s="1" t="s">
        <v>4760</v>
      </c>
      <c r="B2573" s="1">
        <v>31307272</v>
      </c>
      <c r="C2573" s="3" t="s">
        <v>4035</v>
      </c>
      <c r="D2573" s="4" t="s">
        <v>3699</v>
      </c>
      <c r="E2573" s="7"/>
      <c r="F2573" s="8">
        <f>VLOOKUP(D2573,'Parâmetro - Portes e Uco'!$A$8:$C$49,3,0)</f>
        <v>365.25598200000002</v>
      </c>
      <c r="G2573" s="36">
        <v>5</v>
      </c>
      <c r="H2573" s="8">
        <f>VLOOKUP(G2573,'Parâmetro - Portes e Uco'!$B$14:$E$41,4,0)</f>
        <v>683.93320000000006</v>
      </c>
      <c r="I2573" s="9"/>
      <c r="J2573" s="16">
        <v>0</v>
      </c>
      <c r="K2573" s="16"/>
      <c r="L2573" s="17"/>
      <c r="M2573" s="2"/>
      <c r="N2573" s="8"/>
      <c r="O2573" s="15">
        <v>1</v>
      </c>
      <c r="P2573" s="8">
        <f>F2573*30%</f>
        <v>109.5767946</v>
      </c>
      <c r="Q2573" s="41">
        <f t="shared" si="181"/>
        <v>1158.7659766000002</v>
      </c>
    </row>
    <row r="2574" spans="1:17">
      <c r="A2574" s="3"/>
      <c r="B2574" s="135">
        <v>31309003</v>
      </c>
      <c r="C2574" s="263" t="s">
        <v>3891</v>
      </c>
      <c r="D2574" s="264"/>
      <c r="E2574" s="264"/>
      <c r="F2574" s="264"/>
      <c r="G2574" s="264"/>
      <c r="H2574" s="264"/>
      <c r="I2574" s="264"/>
      <c r="J2574" s="264"/>
      <c r="K2574" s="264"/>
      <c r="L2574" s="264"/>
      <c r="M2574" s="266"/>
      <c r="N2574" s="264"/>
      <c r="O2574" s="264"/>
      <c r="P2574" s="264"/>
      <c r="Q2574" s="265"/>
    </row>
    <row r="2575" spans="1:17">
      <c r="A2575" s="1" t="s">
        <v>4760</v>
      </c>
      <c r="B2575" s="1">
        <v>31309011</v>
      </c>
      <c r="C2575" s="3" t="s">
        <v>2078</v>
      </c>
      <c r="D2575" s="4" t="s">
        <v>3677</v>
      </c>
      <c r="E2575" s="7"/>
      <c r="F2575" s="8">
        <f>VLOOKUP(D2575,'Parâmetro - Portes e Uco'!$A$8:$C$49,3,0)</f>
        <v>146.53493400000002</v>
      </c>
      <c r="G2575" s="36"/>
      <c r="H2575" s="15"/>
      <c r="I2575" s="9"/>
      <c r="J2575" s="16">
        <v>0</v>
      </c>
      <c r="K2575" s="16"/>
      <c r="L2575" s="17"/>
      <c r="M2575" s="2"/>
      <c r="N2575" s="8"/>
      <c r="O2575" s="15">
        <v>0</v>
      </c>
      <c r="P2575" s="15"/>
      <c r="Q2575" s="41">
        <f t="shared" ref="Q2575:Q2590" si="184">F2575+H2575+K2575+N2575+P2575</f>
        <v>146.53493400000002</v>
      </c>
    </row>
    <row r="2576" spans="1:17" ht="22.5">
      <c r="A2576" s="1" t="s">
        <v>4760</v>
      </c>
      <c r="B2576" s="1">
        <v>31309020</v>
      </c>
      <c r="C2576" s="3" t="s">
        <v>2079</v>
      </c>
      <c r="D2576" s="4" t="s">
        <v>3676</v>
      </c>
      <c r="E2576" s="7"/>
      <c r="F2576" s="8">
        <f>VLOOKUP(D2576,'Parâmetro - Portes e Uco'!$A$8:$C$49,3,0)</f>
        <v>199.76720399999999</v>
      </c>
      <c r="G2576" s="36">
        <v>2</v>
      </c>
      <c r="H2576" s="8">
        <f>VLOOKUP(G2576,'Parâmetro - Portes e Uco'!$B$14:$E$41,4,0)</f>
        <v>203.1808</v>
      </c>
      <c r="I2576" s="9"/>
      <c r="J2576" s="16">
        <v>0</v>
      </c>
      <c r="K2576" s="16"/>
      <c r="L2576" s="17"/>
      <c r="M2576" s="2"/>
      <c r="N2576" s="8"/>
      <c r="O2576" s="15">
        <v>0</v>
      </c>
      <c r="P2576" s="15"/>
      <c r="Q2576" s="41">
        <f t="shared" si="184"/>
        <v>402.94800399999997</v>
      </c>
    </row>
    <row r="2577" spans="1:17" ht="56.25">
      <c r="A2577" s="1" t="s">
        <v>4760</v>
      </c>
      <c r="B2577" s="1">
        <v>31309038</v>
      </c>
      <c r="C2577" s="3" t="s">
        <v>2080</v>
      </c>
      <c r="D2577" s="4" t="s">
        <v>3673</v>
      </c>
      <c r="E2577" s="7"/>
      <c r="F2577" s="8">
        <f>VLOOKUP(D2577,'Parâmetro - Portes e Uco'!$A$8:$C$49,3,0)</f>
        <v>167.84640600000003</v>
      </c>
      <c r="G2577" s="36">
        <v>2</v>
      </c>
      <c r="H2577" s="8">
        <f>VLOOKUP(G2577,'Parâmetro - Portes e Uco'!$B$14:$E$41,4,0)</f>
        <v>203.1808</v>
      </c>
      <c r="I2577" s="9"/>
      <c r="J2577" s="16">
        <v>0</v>
      </c>
      <c r="K2577" s="16"/>
      <c r="L2577" s="17"/>
      <c r="M2577" s="2"/>
      <c r="N2577" s="8"/>
      <c r="O2577" s="15">
        <v>0</v>
      </c>
      <c r="P2577" s="15"/>
      <c r="Q2577" s="41">
        <f t="shared" si="184"/>
        <v>371.02720600000004</v>
      </c>
    </row>
    <row r="2578" spans="1:17">
      <c r="A2578" s="1" t="s">
        <v>4760</v>
      </c>
      <c r="B2578" s="1">
        <v>31309046</v>
      </c>
      <c r="C2578" s="3" t="s">
        <v>2081</v>
      </c>
      <c r="D2578" s="4" t="s">
        <v>3675</v>
      </c>
      <c r="E2578" s="7"/>
      <c r="F2578" s="8">
        <f>VLOOKUP(D2578,'Parâmetro - Portes e Uco'!$A$8:$C$49,3,0)</f>
        <v>247.04971200000003</v>
      </c>
      <c r="G2578" s="36">
        <v>2</v>
      </c>
      <c r="H2578" s="8">
        <f>VLOOKUP(G2578,'Parâmetro - Portes e Uco'!$B$14:$E$41,4,0)</f>
        <v>203.1808</v>
      </c>
      <c r="I2578" s="9"/>
      <c r="J2578" s="16">
        <v>0</v>
      </c>
      <c r="K2578" s="16"/>
      <c r="L2578" s="17"/>
      <c r="M2578" s="2"/>
      <c r="N2578" s="8"/>
      <c r="O2578" s="15">
        <v>1</v>
      </c>
      <c r="P2578" s="8">
        <f>F2578*30%</f>
        <v>74.114913600000008</v>
      </c>
      <c r="Q2578" s="41">
        <f t="shared" si="184"/>
        <v>524.3454256</v>
      </c>
    </row>
    <row r="2579" spans="1:17">
      <c r="A2579" s="1" t="s">
        <v>4760</v>
      </c>
      <c r="B2579" s="1">
        <v>31309054</v>
      </c>
      <c r="C2579" s="3" t="s">
        <v>2082</v>
      </c>
      <c r="D2579" s="4" t="s">
        <v>3686</v>
      </c>
      <c r="E2579" s="7"/>
      <c r="F2579" s="8">
        <f>VLOOKUP(D2579,'Parâmetro - Portes e Uco'!$A$8:$C$49,3,0)</f>
        <v>639.47410800000011</v>
      </c>
      <c r="G2579" s="36">
        <v>5</v>
      </c>
      <c r="H2579" s="8">
        <f>VLOOKUP(G2579,'Parâmetro - Portes e Uco'!$B$14:$E$41,4,0)</f>
        <v>683.93320000000006</v>
      </c>
      <c r="I2579" s="9"/>
      <c r="J2579" s="16">
        <v>0</v>
      </c>
      <c r="K2579" s="16"/>
      <c r="L2579" s="17"/>
      <c r="M2579" s="2"/>
      <c r="N2579" s="8"/>
      <c r="O2579" s="15">
        <v>1</v>
      </c>
      <c r="P2579" s="8">
        <f>F2579*30%</f>
        <v>191.84223240000003</v>
      </c>
      <c r="Q2579" s="41">
        <f t="shared" si="184"/>
        <v>1515.2495404000003</v>
      </c>
    </row>
    <row r="2580" spans="1:17">
      <c r="A2580" s="1" t="s">
        <v>4760</v>
      </c>
      <c r="B2580" s="1">
        <v>31309062</v>
      </c>
      <c r="C2580" s="3" t="s">
        <v>2083</v>
      </c>
      <c r="D2580" s="4" t="s">
        <v>3676</v>
      </c>
      <c r="E2580" s="7"/>
      <c r="F2580" s="8">
        <f>VLOOKUP(D2580,'Parâmetro - Portes e Uco'!$A$8:$C$49,3,0)</f>
        <v>199.76720399999999</v>
      </c>
      <c r="G2580" s="36">
        <v>2</v>
      </c>
      <c r="H2580" s="8">
        <f>VLOOKUP(G2580,'Parâmetro - Portes e Uco'!$B$14:$E$41,4,0)</f>
        <v>203.1808</v>
      </c>
      <c r="I2580" s="9"/>
      <c r="J2580" s="16">
        <v>0</v>
      </c>
      <c r="K2580" s="16"/>
      <c r="L2580" s="17"/>
      <c r="M2580" s="2"/>
      <c r="N2580" s="8"/>
      <c r="O2580" s="15">
        <v>0</v>
      </c>
      <c r="P2580" s="15"/>
      <c r="Q2580" s="41">
        <f t="shared" si="184"/>
        <v>402.94800399999997</v>
      </c>
    </row>
    <row r="2581" spans="1:17">
      <c r="A2581" s="1" t="s">
        <v>4758</v>
      </c>
      <c r="B2581" s="1">
        <v>31309070</v>
      </c>
      <c r="C2581" s="3" t="s">
        <v>3991</v>
      </c>
      <c r="D2581" s="4" t="s">
        <v>3691</v>
      </c>
      <c r="E2581" s="7">
        <v>0</v>
      </c>
      <c r="F2581" s="8">
        <f>VLOOKUP(D2581,'Parâmetro - Portes e Uco'!$A$8:$C$49,3,0)</f>
        <v>721.04432400000007</v>
      </c>
      <c r="G2581" s="36">
        <v>6</v>
      </c>
      <c r="H2581" s="8">
        <f>VLOOKUP(G2581,'Parâmetro - Portes e Uco'!$B$14:$E$41,4,0)</f>
        <v>954.3922</v>
      </c>
      <c r="I2581" s="9"/>
      <c r="J2581" s="16">
        <v>0</v>
      </c>
      <c r="K2581" s="16"/>
      <c r="L2581" s="17"/>
      <c r="M2581" s="2"/>
      <c r="N2581" s="8"/>
      <c r="O2581" s="15" t="s">
        <v>3721</v>
      </c>
      <c r="P2581" s="15"/>
      <c r="Q2581" s="41">
        <f t="shared" si="184"/>
        <v>1675.4365240000002</v>
      </c>
    </row>
    <row r="2582" spans="1:17">
      <c r="A2582" s="1" t="s">
        <v>4760</v>
      </c>
      <c r="B2582" s="1">
        <v>31309089</v>
      </c>
      <c r="C2582" s="3" t="s">
        <v>2084</v>
      </c>
      <c r="D2582" s="4" t="s">
        <v>3695</v>
      </c>
      <c r="E2582" s="7"/>
      <c r="F2582" s="8">
        <f>VLOOKUP(D2582,'Parâmetro - Portes e Uco'!$A$8:$C$49,3,0)</f>
        <v>609.92950200000007</v>
      </c>
      <c r="G2582" s="36">
        <v>4</v>
      </c>
      <c r="H2582" s="8">
        <f>VLOOKUP(G2582,'Parâmetro - Portes e Uco'!$B$14:$E$41,4,0)</f>
        <v>442.14720000000005</v>
      </c>
      <c r="I2582" s="9"/>
      <c r="J2582" s="16">
        <v>0</v>
      </c>
      <c r="K2582" s="16"/>
      <c r="L2582" s="17"/>
      <c r="M2582" s="2"/>
      <c r="N2582" s="8"/>
      <c r="O2582" s="15">
        <v>1</v>
      </c>
      <c r="P2582" s="8">
        <f>F2582*30%</f>
        <v>182.97885060000002</v>
      </c>
      <c r="Q2582" s="41">
        <f t="shared" si="184"/>
        <v>1235.0555526000001</v>
      </c>
    </row>
    <row r="2583" spans="1:17" ht="22.5">
      <c r="A2583" s="1" t="s">
        <v>4760</v>
      </c>
      <c r="B2583" s="1">
        <v>31309097</v>
      </c>
      <c r="C2583" s="3" t="s">
        <v>2087</v>
      </c>
      <c r="D2583" s="4" t="s">
        <v>3675</v>
      </c>
      <c r="E2583" s="7"/>
      <c r="F2583" s="8">
        <f>VLOOKUP(D2583,'Parâmetro - Portes e Uco'!$A$8:$C$49,3,0)</f>
        <v>247.04971200000003</v>
      </c>
      <c r="G2583" s="36">
        <v>5</v>
      </c>
      <c r="H2583" s="8">
        <f>VLOOKUP(G2583,'Parâmetro - Portes e Uco'!$B$14:$E$41,4,0)</f>
        <v>683.93320000000006</v>
      </c>
      <c r="I2583" s="9"/>
      <c r="J2583" s="16">
        <v>0</v>
      </c>
      <c r="K2583" s="16"/>
      <c r="L2583" s="17"/>
      <c r="M2583" s="2"/>
      <c r="N2583" s="8"/>
      <c r="O2583" s="15">
        <v>1</v>
      </c>
      <c r="P2583" s="8">
        <f>F2583*30%</f>
        <v>74.114913600000008</v>
      </c>
      <c r="Q2583" s="41">
        <f t="shared" si="184"/>
        <v>1005.0978256000001</v>
      </c>
    </row>
    <row r="2584" spans="1:17">
      <c r="A2584" s="1" t="s">
        <v>4760</v>
      </c>
      <c r="B2584" s="1">
        <v>31309100</v>
      </c>
      <c r="C2584" s="3" t="s">
        <v>2086</v>
      </c>
      <c r="D2584" s="4" t="s">
        <v>3677</v>
      </c>
      <c r="E2584" s="7"/>
      <c r="F2584" s="8">
        <f>VLOOKUP(D2584,'Parâmetro - Portes e Uco'!$A$8:$C$49,3,0)</f>
        <v>146.53493400000002</v>
      </c>
      <c r="G2584" s="36">
        <v>3</v>
      </c>
      <c r="H2584" s="8">
        <f>VLOOKUP(G2584,'Parâmetro - Portes e Uco'!$B$14:$E$41,4,0)</f>
        <v>299.05779999999999</v>
      </c>
      <c r="I2584" s="9"/>
      <c r="J2584" s="16">
        <v>0</v>
      </c>
      <c r="K2584" s="16"/>
      <c r="L2584" s="17"/>
      <c r="M2584" s="2"/>
      <c r="N2584" s="8"/>
      <c r="O2584" s="15">
        <v>0</v>
      </c>
      <c r="P2584" s="15"/>
      <c r="Q2584" s="41">
        <f t="shared" si="184"/>
        <v>445.59273400000001</v>
      </c>
    </row>
    <row r="2585" spans="1:17">
      <c r="A2585" s="1" t="s">
        <v>4760</v>
      </c>
      <c r="B2585" s="1">
        <v>31309119</v>
      </c>
      <c r="C2585" s="3" t="s">
        <v>2085</v>
      </c>
      <c r="D2585" s="4" t="s">
        <v>3690</v>
      </c>
      <c r="E2585" s="7"/>
      <c r="F2585" s="8">
        <f>VLOOKUP(D2585,'Parâmetro - Portes e Uco'!$A$8:$C$49,3,0)</f>
        <v>788.42236200000002</v>
      </c>
      <c r="G2585" s="36">
        <v>3</v>
      </c>
      <c r="H2585" s="8">
        <f>VLOOKUP(G2585,'Parâmetro - Portes e Uco'!$B$14:$E$41,4,0)</f>
        <v>299.05779999999999</v>
      </c>
      <c r="I2585" s="9"/>
      <c r="J2585" s="16">
        <v>0</v>
      </c>
      <c r="K2585" s="16"/>
      <c r="L2585" s="17"/>
      <c r="M2585" s="2"/>
      <c r="N2585" s="8"/>
      <c r="O2585" s="15">
        <v>1</v>
      </c>
      <c r="P2585" s="8">
        <f>F2585*30%</f>
        <v>236.52670860000001</v>
      </c>
      <c r="Q2585" s="41">
        <f t="shared" si="184"/>
        <v>1324.0068706000002</v>
      </c>
    </row>
    <row r="2586" spans="1:17">
      <c r="A2586" s="1" t="s">
        <v>4760</v>
      </c>
      <c r="B2586" s="1">
        <v>31309127</v>
      </c>
      <c r="C2586" s="3" t="s">
        <v>2088</v>
      </c>
      <c r="D2586" s="4" t="s">
        <v>3687</v>
      </c>
      <c r="E2586" s="7"/>
      <c r="F2586" s="8">
        <f>VLOOKUP(D2586,'Parâmetro - Portes e Uco'!$A$8:$C$49,3,0)</f>
        <v>678.47707200000002</v>
      </c>
      <c r="G2586" s="36">
        <v>5</v>
      </c>
      <c r="H2586" s="8">
        <f>VLOOKUP(G2586,'Parâmetro - Portes e Uco'!$B$14:$E$41,4,0)</f>
        <v>683.93320000000006</v>
      </c>
      <c r="I2586" s="9"/>
      <c r="J2586" s="16">
        <v>0</v>
      </c>
      <c r="K2586" s="16"/>
      <c r="L2586" s="17"/>
      <c r="M2586" s="2"/>
      <c r="N2586" s="8"/>
      <c r="O2586" s="15">
        <v>0</v>
      </c>
      <c r="P2586" s="15"/>
      <c r="Q2586" s="41">
        <f t="shared" si="184"/>
        <v>1362.4102720000001</v>
      </c>
    </row>
    <row r="2587" spans="1:17">
      <c r="A2587" s="1" t="s">
        <v>4760</v>
      </c>
      <c r="B2587" s="1">
        <v>31309135</v>
      </c>
      <c r="C2587" s="3" t="s">
        <v>2089</v>
      </c>
      <c r="D2587" s="4" t="s">
        <v>3675</v>
      </c>
      <c r="E2587" s="7"/>
      <c r="F2587" s="8">
        <f>VLOOKUP(D2587,'Parâmetro - Portes e Uco'!$A$8:$C$49,3,0)</f>
        <v>247.04971200000003</v>
      </c>
      <c r="G2587" s="36">
        <v>3</v>
      </c>
      <c r="H2587" s="8">
        <f>VLOOKUP(G2587,'Parâmetro - Portes e Uco'!$B$14:$E$41,4,0)</f>
        <v>299.05779999999999</v>
      </c>
      <c r="I2587" s="9"/>
      <c r="J2587" s="16">
        <v>0</v>
      </c>
      <c r="K2587" s="16"/>
      <c r="L2587" s="17"/>
      <c r="M2587" s="2"/>
      <c r="N2587" s="8"/>
      <c r="O2587" s="15">
        <v>1</v>
      </c>
      <c r="P2587" s="8">
        <f>F2587*30%</f>
        <v>74.114913600000008</v>
      </c>
      <c r="Q2587" s="41">
        <f t="shared" si="184"/>
        <v>620.22242560000007</v>
      </c>
    </row>
    <row r="2588" spans="1:17" ht="33.75">
      <c r="A2588" s="1" t="s">
        <v>4760</v>
      </c>
      <c r="B2588" s="1">
        <v>31309151</v>
      </c>
      <c r="C2588" s="3" t="s">
        <v>2090</v>
      </c>
      <c r="D2588" s="4" t="s">
        <v>3674</v>
      </c>
      <c r="E2588" s="7"/>
      <c r="F2588" s="8">
        <f>VLOOKUP(D2588,'Parâmetro - Portes e Uco'!$A$8:$C$49,3,0)</f>
        <v>287.23149000000001</v>
      </c>
      <c r="G2588" s="36">
        <v>2</v>
      </c>
      <c r="H2588" s="8">
        <f>VLOOKUP(G2588,'Parâmetro - Portes e Uco'!$B$14:$E$41,4,0)</f>
        <v>203.1808</v>
      </c>
      <c r="I2588" s="9"/>
      <c r="J2588" s="16">
        <v>0</v>
      </c>
      <c r="K2588" s="16"/>
      <c r="L2588" s="17"/>
      <c r="M2588" s="2"/>
      <c r="N2588" s="8"/>
      <c r="O2588" s="15">
        <v>0</v>
      </c>
      <c r="P2588" s="15"/>
      <c r="Q2588" s="41">
        <f t="shared" si="184"/>
        <v>490.41228999999998</v>
      </c>
    </row>
    <row r="2589" spans="1:17">
      <c r="A2589" s="1" t="s">
        <v>4760</v>
      </c>
      <c r="B2589" s="1">
        <v>31309178</v>
      </c>
      <c r="C2589" s="3" t="s">
        <v>2091</v>
      </c>
      <c r="D2589" s="4" t="s">
        <v>3675</v>
      </c>
      <c r="E2589" s="7"/>
      <c r="F2589" s="8">
        <f>VLOOKUP(D2589,'Parâmetro - Portes e Uco'!$A$8:$C$49,3,0)</f>
        <v>247.04971200000003</v>
      </c>
      <c r="G2589" s="36"/>
      <c r="H2589" s="15"/>
      <c r="I2589" s="9"/>
      <c r="J2589" s="16">
        <v>0</v>
      </c>
      <c r="K2589" s="16"/>
      <c r="L2589" s="17"/>
      <c r="M2589" s="2"/>
      <c r="N2589" s="8"/>
      <c r="O2589" s="15">
        <v>0</v>
      </c>
      <c r="P2589" s="15"/>
      <c r="Q2589" s="41">
        <f t="shared" si="184"/>
        <v>247.04971200000003</v>
      </c>
    </row>
    <row r="2590" spans="1:17">
      <c r="A2590" s="1" t="s">
        <v>4760</v>
      </c>
      <c r="B2590" s="1">
        <v>31309186</v>
      </c>
      <c r="C2590" s="3" t="s">
        <v>4287</v>
      </c>
      <c r="D2590" s="4" t="s">
        <v>3690</v>
      </c>
      <c r="E2590" s="7"/>
      <c r="F2590" s="8">
        <f>VLOOKUP(D2590,'Parâmetro - Portes e Uco'!$A$8:$C$49,3,0)</f>
        <v>788.42236200000002</v>
      </c>
      <c r="G2590" s="36">
        <v>5</v>
      </c>
      <c r="H2590" s="8">
        <f>VLOOKUP(G2590,'Parâmetro - Portes e Uco'!$B$14:$E$41,4,0)</f>
        <v>683.93320000000006</v>
      </c>
      <c r="I2590" s="9"/>
      <c r="J2590" s="16">
        <v>0</v>
      </c>
      <c r="K2590" s="16"/>
      <c r="L2590" s="17"/>
      <c r="M2590" s="2"/>
      <c r="N2590" s="8"/>
      <c r="O2590" s="15">
        <v>1</v>
      </c>
      <c r="P2590" s="8">
        <f>F2590*30%</f>
        <v>236.52670860000001</v>
      </c>
      <c r="Q2590" s="41">
        <f t="shared" si="184"/>
        <v>1708.8822706000001</v>
      </c>
    </row>
    <row r="2591" spans="1:17">
      <c r="A2591" s="3"/>
      <c r="B2591" s="135">
        <v>31309992</v>
      </c>
      <c r="C2591" s="263" t="s">
        <v>3746</v>
      </c>
      <c r="D2591" s="264"/>
      <c r="E2591" s="264"/>
      <c r="F2591" s="264"/>
      <c r="G2591" s="264"/>
      <c r="H2591" s="264"/>
      <c r="I2591" s="264"/>
      <c r="J2591" s="264"/>
      <c r="K2591" s="264"/>
      <c r="L2591" s="264"/>
      <c r="M2591" s="266"/>
      <c r="N2591" s="264"/>
      <c r="O2591" s="264"/>
      <c r="P2591" s="264"/>
      <c r="Q2591" s="265"/>
    </row>
    <row r="2592" spans="1:17">
      <c r="A2592" s="3"/>
      <c r="B2592" s="259" t="s">
        <v>4288</v>
      </c>
      <c r="C2592" s="260"/>
      <c r="D2592" s="260"/>
      <c r="E2592" s="260"/>
      <c r="F2592" s="260"/>
      <c r="G2592" s="260"/>
      <c r="H2592" s="260"/>
      <c r="I2592" s="260"/>
      <c r="J2592" s="260"/>
      <c r="K2592" s="260"/>
      <c r="L2592" s="260"/>
      <c r="M2592" s="261"/>
      <c r="N2592" s="260"/>
      <c r="O2592" s="260"/>
      <c r="P2592" s="260"/>
      <c r="Q2592" s="262"/>
    </row>
    <row r="2593" spans="1:17">
      <c r="A2593" s="3"/>
      <c r="B2593" s="259" t="s">
        <v>4289</v>
      </c>
      <c r="C2593" s="260"/>
      <c r="D2593" s="260"/>
      <c r="E2593" s="260"/>
      <c r="F2593" s="260"/>
      <c r="G2593" s="260"/>
      <c r="H2593" s="260"/>
      <c r="I2593" s="260"/>
      <c r="J2593" s="260"/>
      <c r="K2593" s="260"/>
      <c r="L2593" s="260"/>
      <c r="M2593" s="261"/>
      <c r="N2593" s="260"/>
      <c r="O2593" s="260"/>
      <c r="P2593" s="260"/>
      <c r="Q2593" s="262"/>
    </row>
    <row r="2594" spans="1:17">
      <c r="A2594" s="3"/>
      <c r="B2594" s="135">
        <v>31401007</v>
      </c>
      <c r="C2594" s="263" t="s">
        <v>3892</v>
      </c>
      <c r="D2594" s="264"/>
      <c r="E2594" s="264"/>
      <c r="F2594" s="264"/>
      <c r="G2594" s="264"/>
      <c r="H2594" s="264"/>
      <c r="I2594" s="264"/>
      <c r="J2594" s="264"/>
      <c r="K2594" s="264"/>
      <c r="L2594" s="264"/>
      <c r="M2594" s="266"/>
      <c r="N2594" s="264"/>
      <c r="O2594" s="264"/>
      <c r="P2594" s="264"/>
      <c r="Q2594" s="265"/>
    </row>
    <row r="2595" spans="1:17">
      <c r="A2595" s="1" t="s">
        <v>4760</v>
      </c>
      <c r="B2595" s="1">
        <v>31401015</v>
      </c>
      <c r="C2595" s="3" t="s">
        <v>2093</v>
      </c>
      <c r="D2595" s="4" t="s">
        <v>3697</v>
      </c>
      <c r="E2595" s="7"/>
      <c r="F2595" s="8">
        <f>VLOOKUP(D2595,'Parâmetro - Portes e Uco'!$A$8:$C$49,3,0)</f>
        <v>932.61823200000003</v>
      </c>
      <c r="G2595" s="36">
        <v>5</v>
      </c>
      <c r="H2595" s="8">
        <f>VLOOKUP(G2595,'Parâmetro - Portes e Uco'!$B$14:$E$41,4,0)</f>
        <v>683.93320000000006</v>
      </c>
      <c r="I2595" s="9"/>
      <c r="J2595" s="16">
        <v>0</v>
      </c>
      <c r="K2595" s="16"/>
      <c r="L2595" s="17"/>
      <c r="M2595" s="2"/>
      <c r="N2595" s="8"/>
      <c r="O2595" s="15">
        <v>2</v>
      </c>
      <c r="P2595" s="8">
        <f>(F2595*30%)+(F2595*20%)</f>
        <v>466.30911600000002</v>
      </c>
      <c r="Q2595" s="41">
        <f t="shared" ref="Q2595:Q2624" si="185">F2595+H2595+K2595+N2595+P2595</f>
        <v>2082.8605480000001</v>
      </c>
    </row>
    <row r="2596" spans="1:17">
      <c r="A2596" s="1" t="s">
        <v>4760</v>
      </c>
      <c r="B2596" s="1">
        <v>31401031</v>
      </c>
      <c r="C2596" s="3" t="s">
        <v>2094</v>
      </c>
      <c r="D2596" s="4" t="s">
        <v>3698</v>
      </c>
      <c r="E2596" s="7"/>
      <c r="F2596" s="8">
        <f>VLOOKUP(D2596,'Parâmetro - Portes e Uco'!$A$8:$C$49,3,0)</f>
        <v>1186.7593919999999</v>
      </c>
      <c r="G2596" s="36">
        <v>7</v>
      </c>
      <c r="H2596" s="8">
        <f>VLOOKUP(G2596,'Parâmetro - Portes e Uco'!$B$14:$E$41,4,0)</f>
        <v>1357.8812</v>
      </c>
      <c r="I2596" s="9"/>
      <c r="J2596" s="16">
        <v>0</v>
      </c>
      <c r="K2596" s="16"/>
      <c r="L2596" s="17"/>
      <c r="M2596" s="2"/>
      <c r="N2596" s="8"/>
      <c r="O2596" s="15">
        <v>1</v>
      </c>
      <c r="P2596" s="8">
        <f>F2596*30%</f>
        <v>356.02781759999999</v>
      </c>
      <c r="Q2596" s="41">
        <f t="shared" si="185"/>
        <v>2900.6684095999999</v>
      </c>
    </row>
    <row r="2597" spans="1:17">
      <c r="A2597" s="1" t="s">
        <v>4760</v>
      </c>
      <c r="B2597" s="1">
        <v>31401040</v>
      </c>
      <c r="C2597" s="3" t="s">
        <v>2095</v>
      </c>
      <c r="D2597" s="4" t="s">
        <v>3692</v>
      </c>
      <c r="E2597" s="7"/>
      <c r="F2597" s="8">
        <f>VLOOKUP(D2597,'Parâmetro - Portes e Uco'!$A$8:$C$49,3,0)</f>
        <v>1427.8964699999999</v>
      </c>
      <c r="G2597" s="36">
        <v>5</v>
      </c>
      <c r="H2597" s="8">
        <f>VLOOKUP(G2597,'Parâmetro - Portes e Uco'!$B$14:$E$41,4,0)</f>
        <v>683.93320000000006</v>
      </c>
      <c r="I2597" s="9"/>
      <c r="J2597" s="16">
        <v>0</v>
      </c>
      <c r="K2597" s="16"/>
      <c r="L2597" s="17"/>
      <c r="M2597" s="2"/>
      <c r="N2597" s="8"/>
      <c r="O2597" s="15">
        <v>2</v>
      </c>
      <c r="P2597" s="8">
        <f>(F2597*30%)+(F2597*20%)</f>
        <v>713.94823499999995</v>
      </c>
      <c r="Q2597" s="41">
        <f t="shared" si="185"/>
        <v>2825.7779049999999</v>
      </c>
    </row>
    <row r="2598" spans="1:17">
      <c r="A2598" s="1" t="s">
        <v>4760</v>
      </c>
      <c r="B2598" s="1">
        <v>31401058</v>
      </c>
      <c r="C2598" s="3" t="s">
        <v>2096</v>
      </c>
      <c r="D2598" s="4" t="s">
        <v>3693</v>
      </c>
      <c r="E2598" s="7"/>
      <c r="F2598" s="8">
        <f>VLOOKUP(D2598,'Parâmetro - Portes e Uco'!$A$8:$C$49,3,0)</f>
        <v>304.950828</v>
      </c>
      <c r="G2598" s="36">
        <v>5</v>
      </c>
      <c r="H2598" s="8">
        <f>VLOOKUP(G2598,'Parâmetro - Portes e Uco'!$B$14:$E$41,4,0)</f>
        <v>683.93320000000006</v>
      </c>
      <c r="I2598" s="9"/>
      <c r="J2598" s="16">
        <v>0</v>
      </c>
      <c r="K2598" s="16"/>
      <c r="L2598" s="17"/>
      <c r="M2598" s="2"/>
      <c r="N2598" s="8"/>
      <c r="O2598" s="15">
        <v>1</v>
      </c>
      <c r="P2598" s="8">
        <f>F2598*30%</f>
        <v>91.485248400000003</v>
      </c>
      <c r="Q2598" s="41">
        <f t="shared" si="185"/>
        <v>1080.3692764</v>
      </c>
    </row>
    <row r="2599" spans="1:17" ht="22.5">
      <c r="A2599" s="1" t="s">
        <v>4760</v>
      </c>
      <c r="B2599" s="1">
        <v>31401066</v>
      </c>
      <c r="C2599" s="3" t="s">
        <v>2097</v>
      </c>
      <c r="D2599" s="4" t="s">
        <v>3697</v>
      </c>
      <c r="E2599" s="7"/>
      <c r="F2599" s="8">
        <f>VLOOKUP(D2599,'Parâmetro - Portes e Uco'!$A$8:$C$49,3,0)</f>
        <v>932.61823200000003</v>
      </c>
      <c r="G2599" s="36">
        <v>6</v>
      </c>
      <c r="H2599" s="8">
        <f>VLOOKUP(G2599,'Parâmetro - Portes e Uco'!$B$14:$E$41,4,0)</f>
        <v>954.3922</v>
      </c>
      <c r="I2599" s="9"/>
      <c r="J2599" s="16">
        <v>0</v>
      </c>
      <c r="K2599" s="16"/>
      <c r="L2599" s="17"/>
      <c r="M2599" s="2"/>
      <c r="N2599" s="8"/>
      <c r="O2599" s="15">
        <v>2</v>
      </c>
      <c r="P2599" s="8">
        <f>(F2599*30%)+(F2599*20%)</f>
        <v>466.30911600000002</v>
      </c>
      <c r="Q2599" s="41">
        <f t="shared" si="185"/>
        <v>2353.3195479999999</v>
      </c>
    </row>
    <row r="2600" spans="1:17">
      <c r="A2600" s="1" t="s">
        <v>4760</v>
      </c>
      <c r="B2600" s="1">
        <v>31401074</v>
      </c>
      <c r="C2600" s="3" t="s">
        <v>2098</v>
      </c>
      <c r="D2600" s="4" t="s">
        <v>3704</v>
      </c>
      <c r="E2600" s="7"/>
      <c r="F2600" s="8">
        <f>VLOOKUP(D2600,'Parâmetro - Portes e Uco'!$A$8:$C$49,3,0)</f>
        <v>1301.410656</v>
      </c>
      <c r="G2600" s="36">
        <v>6</v>
      </c>
      <c r="H2600" s="8">
        <f>VLOOKUP(G2600,'Parâmetro - Portes e Uco'!$B$14:$E$41,4,0)</f>
        <v>954.3922</v>
      </c>
      <c r="I2600" s="9"/>
      <c r="J2600" s="16">
        <v>0</v>
      </c>
      <c r="K2600" s="16"/>
      <c r="L2600" s="17"/>
      <c r="M2600" s="2"/>
      <c r="N2600" s="8"/>
      <c r="O2600" s="15">
        <v>2</v>
      </c>
      <c r="P2600" s="8">
        <f>(F2600*30%)+(F2600*20%)</f>
        <v>650.70532800000001</v>
      </c>
      <c r="Q2600" s="41">
        <f t="shared" si="185"/>
        <v>2906.5081840000003</v>
      </c>
    </row>
    <row r="2601" spans="1:17">
      <c r="A2601" s="1" t="s">
        <v>4760</v>
      </c>
      <c r="B2601" s="1">
        <v>31401082</v>
      </c>
      <c r="C2601" s="3" t="s">
        <v>2100</v>
      </c>
      <c r="D2601" s="4" t="s">
        <v>3695</v>
      </c>
      <c r="E2601" s="7"/>
      <c r="F2601" s="8">
        <f>VLOOKUP(D2601,'Parâmetro - Portes e Uco'!$A$8:$C$49,3,0)</f>
        <v>609.92950200000007</v>
      </c>
      <c r="G2601" s="36">
        <v>5</v>
      </c>
      <c r="H2601" s="8">
        <f>VLOOKUP(G2601,'Parâmetro - Portes e Uco'!$B$14:$E$41,4,0)</f>
        <v>683.93320000000006</v>
      </c>
      <c r="I2601" s="9"/>
      <c r="J2601" s="16">
        <v>0</v>
      </c>
      <c r="K2601" s="16"/>
      <c r="L2601" s="17"/>
      <c r="M2601" s="2"/>
      <c r="N2601" s="8"/>
      <c r="O2601" s="15">
        <v>1</v>
      </c>
      <c r="P2601" s="8">
        <f>F2601*30%</f>
        <v>182.97885060000002</v>
      </c>
      <c r="Q2601" s="41">
        <f t="shared" si="185"/>
        <v>1476.8415526000001</v>
      </c>
    </row>
    <row r="2602" spans="1:17">
      <c r="A2602" s="1" t="s">
        <v>4760</v>
      </c>
      <c r="B2602" s="1">
        <v>31401090</v>
      </c>
      <c r="C2602" s="3" t="s">
        <v>2101</v>
      </c>
      <c r="D2602" s="4" t="s">
        <v>3695</v>
      </c>
      <c r="E2602" s="7"/>
      <c r="F2602" s="8">
        <f>VLOOKUP(D2602,'Parâmetro - Portes e Uco'!$A$8:$C$49,3,0)</f>
        <v>609.92950200000007</v>
      </c>
      <c r="G2602" s="36">
        <v>6</v>
      </c>
      <c r="H2602" s="8">
        <f>VLOOKUP(G2602,'Parâmetro - Portes e Uco'!$B$14:$E$41,4,0)</f>
        <v>954.3922</v>
      </c>
      <c r="I2602" s="9"/>
      <c r="J2602" s="16">
        <v>0</v>
      </c>
      <c r="K2602" s="16"/>
      <c r="L2602" s="17"/>
      <c r="M2602" s="2"/>
      <c r="N2602" s="8"/>
      <c r="O2602" s="15">
        <v>1</v>
      </c>
      <c r="P2602" s="8">
        <f>F2602*30%</f>
        <v>182.97885060000002</v>
      </c>
      <c r="Q2602" s="41">
        <f t="shared" si="185"/>
        <v>1747.3005526000002</v>
      </c>
    </row>
    <row r="2603" spans="1:17">
      <c r="A2603" s="1" t="s">
        <v>4760</v>
      </c>
      <c r="B2603" s="1">
        <v>31401104</v>
      </c>
      <c r="C2603" s="3" t="s">
        <v>2102</v>
      </c>
      <c r="D2603" s="4" t="s">
        <v>3697</v>
      </c>
      <c r="E2603" s="7"/>
      <c r="F2603" s="8">
        <f>VLOOKUP(D2603,'Parâmetro - Portes e Uco'!$A$8:$C$49,3,0)</f>
        <v>932.61823200000003</v>
      </c>
      <c r="G2603" s="36">
        <v>6</v>
      </c>
      <c r="H2603" s="8">
        <f>VLOOKUP(G2603,'Parâmetro - Portes e Uco'!$B$14:$E$41,4,0)</f>
        <v>954.3922</v>
      </c>
      <c r="I2603" s="9"/>
      <c r="J2603" s="16">
        <v>0</v>
      </c>
      <c r="K2603" s="16"/>
      <c r="L2603" s="17"/>
      <c r="M2603" s="2"/>
      <c r="N2603" s="8"/>
      <c r="O2603" s="15">
        <v>2</v>
      </c>
      <c r="P2603" s="8">
        <f>(F2603*30%)+(F2603*20%)</f>
        <v>466.30911600000002</v>
      </c>
      <c r="Q2603" s="41">
        <f t="shared" si="185"/>
        <v>2353.3195479999999</v>
      </c>
    </row>
    <row r="2604" spans="1:17">
      <c r="A2604" s="1" t="s">
        <v>4760</v>
      </c>
      <c r="B2604" s="1">
        <v>31401112</v>
      </c>
      <c r="C2604" s="3" t="s">
        <v>2103</v>
      </c>
      <c r="D2604" s="4" t="s">
        <v>3697</v>
      </c>
      <c r="E2604" s="7"/>
      <c r="F2604" s="8">
        <f>VLOOKUP(D2604,'Parâmetro - Portes e Uco'!$A$8:$C$49,3,0)</f>
        <v>932.61823200000003</v>
      </c>
      <c r="G2604" s="36">
        <v>6</v>
      </c>
      <c r="H2604" s="8">
        <f>VLOOKUP(G2604,'Parâmetro - Portes e Uco'!$B$14:$E$41,4,0)</f>
        <v>954.3922</v>
      </c>
      <c r="I2604" s="9"/>
      <c r="J2604" s="16">
        <v>0</v>
      </c>
      <c r="K2604" s="16"/>
      <c r="L2604" s="17"/>
      <c r="M2604" s="2"/>
      <c r="N2604" s="8"/>
      <c r="O2604" s="15">
        <v>2</v>
      </c>
      <c r="P2604" s="8">
        <f>(F2604*30%)+(F2604*20%)</f>
        <v>466.30911600000002</v>
      </c>
      <c r="Q2604" s="41">
        <f t="shared" si="185"/>
        <v>2353.3195479999999</v>
      </c>
    </row>
    <row r="2605" spans="1:17" ht="22.5">
      <c r="A2605" s="1" t="s">
        <v>4760</v>
      </c>
      <c r="B2605" s="1">
        <v>31401120</v>
      </c>
      <c r="C2605" s="3" t="s">
        <v>2104</v>
      </c>
      <c r="D2605" s="4" t="s">
        <v>3687</v>
      </c>
      <c r="E2605" s="7"/>
      <c r="F2605" s="8">
        <f>VLOOKUP(D2605,'Parâmetro - Portes e Uco'!$A$8:$C$49,3,0)</f>
        <v>678.47707200000002</v>
      </c>
      <c r="G2605" s="36">
        <v>5</v>
      </c>
      <c r="H2605" s="8">
        <f>VLOOKUP(G2605,'Parâmetro - Portes e Uco'!$B$14:$E$41,4,0)</f>
        <v>683.93320000000006</v>
      </c>
      <c r="I2605" s="9"/>
      <c r="J2605" s="16">
        <v>0</v>
      </c>
      <c r="K2605" s="16"/>
      <c r="L2605" s="17"/>
      <c r="M2605" s="2"/>
      <c r="N2605" s="8"/>
      <c r="O2605" s="15">
        <v>2</v>
      </c>
      <c r="P2605" s="8">
        <f>(F2605*30%)+(F2605*20%)</f>
        <v>339.23853600000001</v>
      </c>
      <c r="Q2605" s="41">
        <f t="shared" si="185"/>
        <v>1701.6488080000001</v>
      </c>
    </row>
    <row r="2606" spans="1:17" ht="22.5">
      <c r="A2606" s="1" t="s">
        <v>4760</v>
      </c>
      <c r="B2606" s="1">
        <v>31401139</v>
      </c>
      <c r="C2606" s="3" t="s">
        <v>2105</v>
      </c>
      <c r="D2606" s="4" t="s">
        <v>3697</v>
      </c>
      <c r="E2606" s="7"/>
      <c r="F2606" s="8">
        <f>VLOOKUP(D2606,'Parâmetro - Portes e Uco'!$A$8:$C$49,3,0)</f>
        <v>932.61823200000003</v>
      </c>
      <c r="G2606" s="36">
        <v>5</v>
      </c>
      <c r="H2606" s="8">
        <f>VLOOKUP(G2606,'Parâmetro - Portes e Uco'!$B$14:$E$41,4,0)</f>
        <v>683.93320000000006</v>
      </c>
      <c r="I2606" s="9"/>
      <c r="J2606" s="16">
        <v>0</v>
      </c>
      <c r="K2606" s="16"/>
      <c r="L2606" s="17"/>
      <c r="M2606" s="2"/>
      <c r="N2606" s="8"/>
      <c r="O2606" s="15">
        <v>2</v>
      </c>
      <c r="P2606" s="8">
        <f>(F2606*30%)+(F2606*20%)</f>
        <v>466.30911600000002</v>
      </c>
      <c r="Q2606" s="41">
        <f t="shared" si="185"/>
        <v>2082.8605480000001</v>
      </c>
    </row>
    <row r="2607" spans="1:17" ht="22.5">
      <c r="A2607" s="1" t="s">
        <v>4760</v>
      </c>
      <c r="B2607" s="1">
        <v>31401147</v>
      </c>
      <c r="C2607" s="3" t="s">
        <v>2106</v>
      </c>
      <c r="D2607" s="4" t="s">
        <v>3697</v>
      </c>
      <c r="E2607" s="7"/>
      <c r="F2607" s="8">
        <f>VLOOKUP(D2607,'Parâmetro - Portes e Uco'!$A$8:$C$49,3,0)</f>
        <v>932.61823200000003</v>
      </c>
      <c r="G2607" s="36">
        <v>5</v>
      </c>
      <c r="H2607" s="8">
        <f>VLOOKUP(G2607,'Parâmetro - Portes e Uco'!$B$14:$E$41,4,0)</f>
        <v>683.93320000000006</v>
      </c>
      <c r="I2607" s="9"/>
      <c r="J2607" s="16">
        <v>0</v>
      </c>
      <c r="K2607" s="16"/>
      <c r="L2607" s="17"/>
      <c r="M2607" s="2"/>
      <c r="N2607" s="8"/>
      <c r="O2607" s="15">
        <v>1</v>
      </c>
      <c r="P2607" s="8">
        <f>F2607*30%</f>
        <v>279.7854696</v>
      </c>
      <c r="Q2607" s="41">
        <f t="shared" si="185"/>
        <v>1896.3369016000001</v>
      </c>
    </row>
    <row r="2608" spans="1:17">
      <c r="A2608" s="1" t="s">
        <v>4760</v>
      </c>
      <c r="B2608" s="1">
        <v>31401155</v>
      </c>
      <c r="C2608" s="3" t="s">
        <v>2107</v>
      </c>
      <c r="D2608" s="4" t="s">
        <v>3684</v>
      </c>
      <c r="E2608" s="7"/>
      <c r="F2608" s="8">
        <f>VLOOKUP(D2608,'Parâmetro - Portes e Uco'!$A$8:$C$49,3,0)</f>
        <v>2900.6899740000003</v>
      </c>
      <c r="G2608" s="36">
        <v>7</v>
      </c>
      <c r="H2608" s="8">
        <f>VLOOKUP(G2608,'Parâmetro - Portes e Uco'!$B$14:$E$41,4,0)</f>
        <v>1357.8812</v>
      </c>
      <c r="I2608" s="9"/>
      <c r="J2608" s="16">
        <v>0</v>
      </c>
      <c r="K2608" s="16"/>
      <c r="L2608" s="17"/>
      <c r="M2608" s="2"/>
      <c r="N2608" s="8"/>
      <c r="O2608" s="15">
        <v>2</v>
      </c>
      <c r="P2608" s="8">
        <f>(F2608*30%)+(F2608*20%)</f>
        <v>1450.3449870000002</v>
      </c>
      <c r="Q2608" s="41">
        <f t="shared" si="185"/>
        <v>5708.916161000001</v>
      </c>
    </row>
    <row r="2609" spans="1:17">
      <c r="A2609" s="1" t="s">
        <v>4760</v>
      </c>
      <c r="B2609" s="1">
        <v>31401163</v>
      </c>
      <c r="C2609" s="3" t="s">
        <v>2108</v>
      </c>
      <c r="D2609" s="4" t="s">
        <v>3698</v>
      </c>
      <c r="E2609" s="7"/>
      <c r="F2609" s="8">
        <f>VLOOKUP(D2609,'Parâmetro - Portes e Uco'!$A$8:$C$49,3,0)</f>
        <v>1186.7593919999999</v>
      </c>
      <c r="G2609" s="36">
        <v>7</v>
      </c>
      <c r="H2609" s="8">
        <f>VLOOKUP(G2609,'Parâmetro - Portes e Uco'!$B$14:$E$41,4,0)</f>
        <v>1357.8812</v>
      </c>
      <c r="I2609" s="9"/>
      <c r="J2609" s="16">
        <v>0</v>
      </c>
      <c r="K2609" s="16"/>
      <c r="L2609" s="17"/>
      <c r="M2609" s="2"/>
      <c r="N2609" s="8"/>
      <c r="O2609" s="15">
        <v>2</v>
      </c>
      <c r="P2609" s="8">
        <f>(F2609*30%)+(F2609*20%)</f>
        <v>593.37969599999997</v>
      </c>
      <c r="Q2609" s="41">
        <f t="shared" si="185"/>
        <v>3138.0202879999997</v>
      </c>
    </row>
    <row r="2610" spans="1:17">
      <c r="A2610" s="1" t="s">
        <v>4760</v>
      </c>
      <c r="B2610" s="1">
        <v>31401171</v>
      </c>
      <c r="C2610" s="3" t="s">
        <v>2109</v>
      </c>
      <c r="D2610" s="4" t="s">
        <v>3684</v>
      </c>
      <c r="E2610" s="7"/>
      <c r="F2610" s="8">
        <f>VLOOKUP(D2610,'Parâmetro - Portes e Uco'!$A$8:$C$49,3,0)</f>
        <v>2900.6899740000003</v>
      </c>
      <c r="G2610" s="36">
        <v>7</v>
      </c>
      <c r="H2610" s="8">
        <f>VLOOKUP(G2610,'Parâmetro - Portes e Uco'!$B$14:$E$41,4,0)</f>
        <v>1357.8812</v>
      </c>
      <c r="I2610" s="9"/>
      <c r="J2610" s="16">
        <v>0</v>
      </c>
      <c r="K2610" s="16"/>
      <c r="L2610" s="17"/>
      <c r="M2610" s="2"/>
      <c r="N2610" s="8"/>
      <c r="O2610" s="15">
        <v>2</v>
      </c>
      <c r="P2610" s="8">
        <f>(F2610*30%)+(F2610*20%)</f>
        <v>1450.3449870000002</v>
      </c>
      <c r="Q2610" s="41">
        <f t="shared" si="185"/>
        <v>5708.916161000001</v>
      </c>
    </row>
    <row r="2611" spans="1:17">
      <c r="A2611" s="1" t="s">
        <v>4760</v>
      </c>
      <c r="B2611" s="1">
        <v>31401198</v>
      </c>
      <c r="C2611" s="3" t="s">
        <v>2110</v>
      </c>
      <c r="D2611" s="4" t="s">
        <v>3670</v>
      </c>
      <c r="E2611" s="7"/>
      <c r="F2611" s="8">
        <f>VLOOKUP(D2611,'Parâmetro - Portes e Uco'!$A$8:$C$49,3,0)</f>
        <v>70.914480000000012</v>
      </c>
      <c r="G2611" s="36">
        <v>3</v>
      </c>
      <c r="H2611" s="8">
        <f>VLOOKUP(G2611,'Parâmetro - Portes e Uco'!$B$14:$E$41,4,0)</f>
        <v>299.05779999999999</v>
      </c>
      <c r="I2611" s="9"/>
      <c r="J2611" s="16">
        <v>0</v>
      </c>
      <c r="K2611" s="16"/>
      <c r="L2611" s="17"/>
      <c r="M2611" s="2"/>
      <c r="N2611" s="8"/>
      <c r="O2611" s="15">
        <v>0</v>
      </c>
      <c r="P2611" s="15"/>
      <c r="Q2611" s="41">
        <f t="shared" si="185"/>
        <v>369.97228000000001</v>
      </c>
    </row>
    <row r="2612" spans="1:17">
      <c r="A2612" s="1" t="s">
        <v>4760</v>
      </c>
      <c r="B2612" s="1">
        <v>31401201</v>
      </c>
      <c r="C2612" s="3" t="s">
        <v>2111</v>
      </c>
      <c r="D2612" s="4" t="s">
        <v>3686</v>
      </c>
      <c r="E2612" s="7"/>
      <c r="F2612" s="8">
        <f>VLOOKUP(D2612,'Parâmetro - Portes e Uco'!$A$8:$C$49,3,0)</f>
        <v>639.47410800000011</v>
      </c>
      <c r="G2612" s="36">
        <v>5</v>
      </c>
      <c r="H2612" s="8">
        <f>VLOOKUP(G2612,'Parâmetro - Portes e Uco'!$B$14:$E$41,4,0)</f>
        <v>683.93320000000006</v>
      </c>
      <c r="I2612" s="9"/>
      <c r="J2612" s="16">
        <v>0</v>
      </c>
      <c r="K2612" s="16"/>
      <c r="L2612" s="17"/>
      <c r="M2612" s="2"/>
      <c r="N2612" s="8"/>
      <c r="O2612" s="15">
        <v>2</v>
      </c>
      <c r="P2612" s="8">
        <f>(F2612*30%)+(F2612*20%)</f>
        <v>319.73705400000006</v>
      </c>
      <c r="Q2612" s="41">
        <f t="shared" si="185"/>
        <v>1643.1443620000005</v>
      </c>
    </row>
    <row r="2613" spans="1:17">
      <c r="A2613" s="1" t="s">
        <v>4760</v>
      </c>
      <c r="B2613" s="1">
        <v>31401228</v>
      </c>
      <c r="C2613" s="3" t="s">
        <v>2112</v>
      </c>
      <c r="D2613" s="4" t="s">
        <v>3673</v>
      </c>
      <c r="E2613" s="7"/>
      <c r="F2613" s="8">
        <f>VLOOKUP(D2613,'Parâmetro - Portes e Uco'!$A$8:$C$49,3,0)</f>
        <v>167.84640600000003</v>
      </c>
      <c r="G2613" s="36">
        <v>3</v>
      </c>
      <c r="H2613" s="8">
        <f>VLOOKUP(G2613,'Parâmetro - Portes e Uco'!$B$14:$E$41,4,0)</f>
        <v>299.05779999999999</v>
      </c>
      <c r="I2613" s="9"/>
      <c r="J2613" s="16">
        <v>0</v>
      </c>
      <c r="K2613" s="16"/>
      <c r="L2613" s="17"/>
      <c r="M2613" s="2"/>
      <c r="N2613" s="8"/>
      <c r="O2613" s="15">
        <v>0</v>
      </c>
      <c r="P2613" s="15"/>
      <c r="Q2613" s="41">
        <f t="shared" si="185"/>
        <v>466.90420600000004</v>
      </c>
    </row>
    <row r="2614" spans="1:17" ht="22.5">
      <c r="A2614" s="1" t="s">
        <v>4760</v>
      </c>
      <c r="B2614" s="1">
        <v>31401236</v>
      </c>
      <c r="C2614" s="3" t="s">
        <v>2113</v>
      </c>
      <c r="D2614" s="4" t="s">
        <v>3696</v>
      </c>
      <c r="E2614" s="7"/>
      <c r="F2614" s="8">
        <f>VLOOKUP(D2614,'Parâmetro - Portes e Uco'!$A$8:$C$49,3,0)</f>
        <v>1010.6334419999999</v>
      </c>
      <c r="G2614" s="36">
        <v>6</v>
      </c>
      <c r="H2614" s="8">
        <f>VLOOKUP(G2614,'Parâmetro - Portes e Uco'!$B$14:$E$41,4,0)</f>
        <v>954.3922</v>
      </c>
      <c r="I2614" s="9"/>
      <c r="J2614" s="16">
        <v>0</v>
      </c>
      <c r="K2614" s="16"/>
      <c r="L2614" s="17"/>
      <c r="M2614" s="2"/>
      <c r="N2614" s="8"/>
      <c r="O2614" s="15">
        <v>2</v>
      </c>
      <c r="P2614" s="8">
        <f t="shared" ref="P2614:P2622" si="186">(F2614*30%)+(F2614*20%)</f>
        <v>505.31672100000003</v>
      </c>
      <c r="Q2614" s="41">
        <f t="shared" si="185"/>
        <v>2470.3423630000002</v>
      </c>
    </row>
    <row r="2615" spans="1:17">
      <c r="A2615" s="1" t="s">
        <v>4760</v>
      </c>
      <c r="B2615" s="1">
        <v>31401244</v>
      </c>
      <c r="C2615" s="3" t="s">
        <v>2114</v>
      </c>
      <c r="D2615" s="4" t="s">
        <v>3688</v>
      </c>
      <c r="E2615" s="7"/>
      <c r="F2615" s="8">
        <f>VLOOKUP(D2615,'Parâmetro - Portes e Uco'!$A$8:$C$49,3,0)</f>
        <v>868.77663600000005</v>
      </c>
      <c r="G2615" s="36">
        <v>4</v>
      </c>
      <c r="H2615" s="8">
        <f>VLOOKUP(G2615,'Parâmetro - Portes e Uco'!$B$14:$E$41,4,0)</f>
        <v>442.14720000000005</v>
      </c>
      <c r="I2615" s="9"/>
      <c r="J2615" s="16">
        <v>0</v>
      </c>
      <c r="K2615" s="16"/>
      <c r="L2615" s="17"/>
      <c r="M2615" s="2"/>
      <c r="N2615" s="8"/>
      <c r="O2615" s="15">
        <v>2</v>
      </c>
      <c r="P2615" s="8">
        <f t="shared" si="186"/>
        <v>434.38831800000003</v>
      </c>
      <c r="Q2615" s="41">
        <f t="shared" si="185"/>
        <v>1745.3121540000002</v>
      </c>
    </row>
    <row r="2616" spans="1:17">
      <c r="A2616" s="1" t="s">
        <v>4760</v>
      </c>
      <c r="B2616" s="1">
        <v>31401252</v>
      </c>
      <c r="C2616" s="3" t="s">
        <v>2115</v>
      </c>
      <c r="D2616" s="4" t="s">
        <v>3692</v>
      </c>
      <c r="E2616" s="7"/>
      <c r="F2616" s="8">
        <f>VLOOKUP(D2616,'Parâmetro - Portes e Uco'!$A$8:$C$49,3,0)</f>
        <v>1427.8964699999999</v>
      </c>
      <c r="G2616" s="36">
        <v>6</v>
      </c>
      <c r="H2616" s="8">
        <f>VLOOKUP(G2616,'Parâmetro - Portes e Uco'!$B$14:$E$41,4,0)</f>
        <v>954.3922</v>
      </c>
      <c r="I2616" s="9"/>
      <c r="J2616" s="16">
        <v>0</v>
      </c>
      <c r="K2616" s="16"/>
      <c r="L2616" s="17"/>
      <c r="M2616" s="2"/>
      <c r="N2616" s="8"/>
      <c r="O2616" s="15">
        <v>2</v>
      </c>
      <c r="P2616" s="8">
        <f t="shared" si="186"/>
        <v>713.94823499999995</v>
      </c>
      <c r="Q2616" s="41">
        <f t="shared" si="185"/>
        <v>3096.2369049999998</v>
      </c>
    </row>
    <row r="2617" spans="1:17">
      <c r="A2617" s="1" t="s">
        <v>4760</v>
      </c>
      <c r="B2617" s="1">
        <v>31401260</v>
      </c>
      <c r="C2617" s="3" t="s">
        <v>2116</v>
      </c>
      <c r="D2617" s="4" t="s">
        <v>3700</v>
      </c>
      <c r="E2617" s="7"/>
      <c r="F2617" s="8">
        <f>VLOOKUP(D2617,'Parâmetro - Portes e Uco'!$A$8:$C$49,3,0)</f>
        <v>1121.7389820000001</v>
      </c>
      <c r="G2617" s="36">
        <v>6</v>
      </c>
      <c r="H2617" s="8">
        <f>VLOOKUP(G2617,'Parâmetro - Portes e Uco'!$B$14:$E$41,4,0)</f>
        <v>954.3922</v>
      </c>
      <c r="I2617" s="9"/>
      <c r="J2617" s="16">
        <v>0</v>
      </c>
      <c r="K2617" s="16"/>
      <c r="L2617" s="17"/>
      <c r="M2617" s="2"/>
      <c r="N2617" s="8"/>
      <c r="O2617" s="15">
        <v>2</v>
      </c>
      <c r="P2617" s="8">
        <f t="shared" si="186"/>
        <v>560.86949100000004</v>
      </c>
      <c r="Q2617" s="41">
        <f t="shared" si="185"/>
        <v>2637.000673</v>
      </c>
    </row>
    <row r="2618" spans="1:17">
      <c r="A2618" s="1" t="s">
        <v>4760</v>
      </c>
      <c r="B2618" s="1">
        <v>31401279</v>
      </c>
      <c r="C2618" s="3" t="s">
        <v>2117</v>
      </c>
      <c r="D2618" s="4" t="s">
        <v>3696</v>
      </c>
      <c r="E2618" s="7"/>
      <c r="F2618" s="8">
        <f>VLOOKUP(D2618,'Parâmetro - Portes e Uco'!$A$8:$C$49,3,0)</f>
        <v>1010.6334419999999</v>
      </c>
      <c r="G2618" s="36">
        <v>6</v>
      </c>
      <c r="H2618" s="8">
        <f>VLOOKUP(G2618,'Parâmetro - Portes e Uco'!$B$14:$E$41,4,0)</f>
        <v>954.3922</v>
      </c>
      <c r="I2618" s="9"/>
      <c r="J2618" s="16">
        <v>0</v>
      </c>
      <c r="K2618" s="16"/>
      <c r="L2618" s="17"/>
      <c r="M2618" s="2"/>
      <c r="N2618" s="8"/>
      <c r="O2618" s="15">
        <v>2</v>
      </c>
      <c r="P2618" s="8">
        <f t="shared" si="186"/>
        <v>505.31672100000003</v>
      </c>
      <c r="Q2618" s="41">
        <f t="shared" si="185"/>
        <v>2470.3423630000002</v>
      </c>
    </row>
    <row r="2619" spans="1:17" ht="22.5">
      <c r="A2619" s="1" t="s">
        <v>4760</v>
      </c>
      <c r="B2619" s="1">
        <v>31401287</v>
      </c>
      <c r="C2619" s="3" t="s">
        <v>2118</v>
      </c>
      <c r="D2619" s="4" t="s">
        <v>3696</v>
      </c>
      <c r="E2619" s="7"/>
      <c r="F2619" s="8">
        <f>VLOOKUP(D2619,'Parâmetro - Portes e Uco'!$A$8:$C$49,3,0)</f>
        <v>1010.6334419999999</v>
      </c>
      <c r="G2619" s="36">
        <v>7</v>
      </c>
      <c r="H2619" s="8">
        <f>VLOOKUP(G2619,'Parâmetro - Portes e Uco'!$B$14:$E$41,4,0)</f>
        <v>1357.8812</v>
      </c>
      <c r="I2619" s="9"/>
      <c r="J2619" s="16">
        <v>0</v>
      </c>
      <c r="K2619" s="16"/>
      <c r="L2619" s="17"/>
      <c r="M2619" s="2"/>
      <c r="N2619" s="8"/>
      <c r="O2619" s="15">
        <v>2</v>
      </c>
      <c r="P2619" s="8">
        <f t="shared" si="186"/>
        <v>505.31672100000003</v>
      </c>
      <c r="Q2619" s="41">
        <f t="shared" si="185"/>
        <v>2873.8313630000002</v>
      </c>
    </row>
    <row r="2620" spans="1:17">
      <c r="A2620" s="1" t="s">
        <v>4760</v>
      </c>
      <c r="B2620" s="1">
        <v>31401295</v>
      </c>
      <c r="C2620" s="3" t="s">
        <v>2119</v>
      </c>
      <c r="D2620" s="4" t="s">
        <v>3692</v>
      </c>
      <c r="E2620" s="7"/>
      <c r="F2620" s="8">
        <f>VLOOKUP(D2620,'Parâmetro - Portes e Uco'!$A$8:$C$49,3,0)</f>
        <v>1427.8964699999999</v>
      </c>
      <c r="G2620" s="36">
        <v>5</v>
      </c>
      <c r="H2620" s="8">
        <f>VLOOKUP(G2620,'Parâmetro - Portes e Uco'!$B$14:$E$41,4,0)</f>
        <v>683.93320000000006</v>
      </c>
      <c r="I2620" s="9"/>
      <c r="J2620" s="16">
        <v>0</v>
      </c>
      <c r="K2620" s="16"/>
      <c r="L2620" s="17"/>
      <c r="M2620" s="2"/>
      <c r="N2620" s="8"/>
      <c r="O2620" s="15">
        <v>2</v>
      </c>
      <c r="P2620" s="8">
        <f t="shared" si="186"/>
        <v>713.94823499999995</v>
      </c>
      <c r="Q2620" s="41">
        <f t="shared" si="185"/>
        <v>2825.7779049999999</v>
      </c>
    </row>
    <row r="2621" spans="1:17">
      <c r="A2621" s="1" t="s">
        <v>4760</v>
      </c>
      <c r="B2621" s="1">
        <v>31401309</v>
      </c>
      <c r="C2621" s="3" t="s">
        <v>2120</v>
      </c>
      <c r="D2621" s="4" t="s">
        <v>3692</v>
      </c>
      <c r="E2621" s="7"/>
      <c r="F2621" s="8">
        <f>VLOOKUP(D2621,'Parâmetro - Portes e Uco'!$A$8:$C$49,3,0)</f>
        <v>1427.8964699999999</v>
      </c>
      <c r="G2621" s="36">
        <v>5</v>
      </c>
      <c r="H2621" s="8">
        <f>VLOOKUP(G2621,'Parâmetro - Portes e Uco'!$B$14:$E$41,4,0)</f>
        <v>683.93320000000006</v>
      </c>
      <c r="I2621" s="9"/>
      <c r="J2621" s="16">
        <v>0</v>
      </c>
      <c r="K2621" s="16"/>
      <c r="L2621" s="17"/>
      <c r="M2621" s="2"/>
      <c r="N2621" s="8"/>
      <c r="O2621" s="15">
        <v>2</v>
      </c>
      <c r="P2621" s="8">
        <f t="shared" si="186"/>
        <v>713.94823499999995</v>
      </c>
      <c r="Q2621" s="41">
        <f t="shared" si="185"/>
        <v>2825.7779049999999</v>
      </c>
    </row>
    <row r="2622" spans="1:17" ht="22.5">
      <c r="A2622" s="1" t="s">
        <v>4760</v>
      </c>
      <c r="B2622" s="1">
        <v>31401333</v>
      </c>
      <c r="C2622" s="3" t="s">
        <v>2121</v>
      </c>
      <c r="D2622" s="4" t="s">
        <v>3691</v>
      </c>
      <c r="E2622" s="7"/>
      <c r="F2622" s="8">
        <f>VLOOKUP(D2622,'Parâmetro - Portes e Uco'!$A$8:$C$49,3,0)</f>
        <v>721.04432400000007</v>
      </c>
      <c r="G2622" s="36">
        <v>6</v>
      </c>
      <c r="H2622" s="8">
        <f>VLOOKUP(G2622,'Parâmetro - Portes e Uco'!$B$14:$E$41,4,0)</f>
        <v>954.3922</v>
      </c>
      <c r="I2622" s="9"/>
      <c r="J2622" s="16">
        <v>0</v>
      </c>
      <c r="K2622" s="16"/>
      <c r="L2622" s="17"/>
      <c r="M2622" s="2"/>
      <c r="N2622" s="8"/>
      <c r="O2622" s="15">
        <v>2</v>
      </c>
      <c r="P2622" s="8">
        <f t="shared" si="186"/>
        <v>360.52216200000004</v>
      </c>
      <c r="Q2622" s="41">
        <f t="shared" si="185"/>
        <v>2035.9586860000002</v>
      </c>
    </row>
    <row r="2623" spans="1:17" ht="22.5">
      <c r="A2623" s="1" t="s">
        <v>4760</v>
      </c>
      <c r="B2623" s="1">
        <v>31401341</v>
      </c>
      <c r="C2623" s="3" t="s">
        <v>2092</v>
      </c>
      <c r="D2623" s="4" t="s">
        <v>3695</v>
      </c>
      <c r="E2623" s="7"/>
      <c r="F2623" s="8">
        <f>VLOOKUP(D2623,'Parâmetro - Portes e Uco'!$A$8:$C$49,3,0)</f>
        <v>609.92950200000007</v>
      </c>
      <c r="G2623" s="36">
        <v>4</v>
      </c>
      <c r="H2623" s="8">
        <f>VLOOKUP(G2623,'Parâmetro - Portes e Uco'!$B$14:$E$41,4,0)</f>
        <v>442.14720000000005</v>
      </c>
      <c r="I2623" s="9"/>
      <c r="J2623" s="16">
        <v>0</v>
      </c>
      <c r="K2623" s="16"/>
      <c r="L2623" s="17"/>
      <c r="M2623" s="2"/>
      <c r="N2623" s="8"/>
      <c r="O2623" s="15">
        <v>1</v>
      </c>
      <c r="P2623" s="8">
        <f>F2623*30%</f>
        <v>182.97885060000002</v>
      </c>
      <c r="Q2623" s="41">
        <f t="shared" si="185"/>
        <v>1235.0555526000001</v>
      </c>
    </row>
    <row r="2624" spans="1:17">
      <c r="A2624" s="1" t="s">
        <v>4760</v>
      </c>
      <c r="B2624" s="1">
        <v>31401350</v>
      </c>
      <c r="C2624" s="3" t="s">
        <v>2099</v>
      </c>
      <c r="D2624" s="4" t="s">
        <v>3697</v>
      </c>
      <c r="E2624" s="7"/>
      <c r="F2624" s="8">
        <f>VLOOKUP(D2624,'Parâmetro - Portes e Uco'!$A$8:$C$49,3,0)</f>
        <v>932.61823200000003</v>
      </c>
      <c r="G2624" s="36">
        <v>5</v>
      </c>
      <c r="H2624" s="8">
        <f>VLOOKUP(G2624,'Parâmetro - Portes e Uco'!$B$14:$E$41,4,0)</f>
        <v>683.93320000000006</v>
      </c>
      <c r="I2624" s="9"/>
      <c r="J2624" s="16">
        <v>0</v>
      </c>
      <c r="K2624" s="16"/>
      <c r="L2624" s="17"/>
      <c r="M2624" s="2"/>
      <c r="N2624" s="8"/>
      <c r="O2624" s="15">
        <v>2</v>
      </c>
      <c r="P2624" s="8">
        <f>(F2624*30%)+(F2624*20%)</f>
        <v>466.30911600000002</v>
      </c>
      <c r="Q2624" s="41">
        <f t="shared" si="185"/>
        <v>2082.8605480000001</v>
      </c>
    </row>
    <row r="2625" spans="1:17">
      <c r="A2625" s="3"/>
      <c r="B2625" s="135">
        <v>31402003</v>
      </c>
      <c r="C2625" s="263" t="s">
        <v>3893</v>
      </c>
      <c r="D2625" s="264"/>
      <c r="E2625" s="264"/>
      <c r="F2625" s="264"/>
      <c r="G2625" s="264"/>
      <c r="H2625" s="264"/>
      <c r="I2625" s="264"/>
      <c r="J2625" s="264"/>
      <c r="K2625" s="264"/>
      <c r="L2625" s="264"/>
      <c r="M2625" s="266"/>
      <c r="N2625" s="264"/>
      <c r="O2625" s="264"/>
      <c r="P2625" s="264"/>
      <c r="Q2625" s="265"/>
    </row>
    <row r="2626" spans="1:17">
      <c r="A2626" s="1" t="s">
        <v>4760</v>
      </c>
      <c r="B2626" s="1">
        <v>31402011</v>
      </c>
      <c r="C2626" s="3" t="s">
        <v>2122</v>
      </c>
      <c r="D2626" s="4" t="s">
        <v>3697</v>
      </c>
      <c r="E2626" s="7"/>
      <c r="F2626" s="8">
        <f>VLOOKUP(D2626,'Parâmetro - Portes e Uco'!$A$8:$C$49,3,0)</f>
        <v>932.61823200000003</v>
      </c>
      <c r="G2626" s="36">
        <v>6</v>
      </c>
      <c r="H2626" s="8">
        <f>VLOOKUP(G2626,'Parâmetro - Portes e Uco'!$B$14:$E$41,4,0)</f>
        <v>954.3922</v>
      </c>
      <c r="I2626" s="9"/>
      <c r="J2626" s="16">
        <v>0</v>
      </c>
      <c r="K2626" s="16"/>
      <c r="L2626" s="17"/>
      <c r="M2626" s="2"/>
      <c r="N2626" s="8"/>
      <c r="O2626" s="15">
        <v>2</v>
      </c>
      <c r="P2626" s="8">
        <f>(F2626*30%)+(F2626*20%)</f>
        <v>466.30911600000002</v>
      </c>
      <c r="Q2626" s="41">
        <f>F2626+H2626+K2626+N2626+P2626</f>
        <v>2353.3195479999999</v>
      </c>
    </row>
    <row r="2627" spans="1:17" ht="22.5">
      <c r="A2627" s="1" t="s">
        <v>4760</v>
      </c>
      <c r="B2627" s="1">
        <v>31402020</v>
      </c>
      <c r="C2627" s="3" t="s">
        <v>2123</v>
      </c>
      <c r="D2627" s="4" t="s">
        <v>3696</v>
      </c>
      <c r="E2627" s="7"/>
      <c r="F2627" s="8">
        <f>VLOOKUP(D2627,'Parâmetro - Portes e Uco'!$A$8:$C$49,3,0)</f>
        <v>1010.6334419999999</v>
      </c>
      <c r="G2627" s="36">
        <v>6</v>
      </c>
      <c r="H2627" s="8">
        <f>VLOOKUP(G2627,'Parâmetro - Portes e Uco'!$B$14:$E$41,4,0)</f>
        <v>954.3922</v>
      </c>
      <c r="I2627" s="9"/>
      <c r="J2627" s="16">
        <v>0</v>
      </c>
      <c r="K2627" s="16"/>
      <c r="L2627" s="17"/>
      <c r="M2627" s="2"/>
      <c r="N2627" s="8"/>
      <c r="O2627" s="15">
        <v>2</v>
      </c>
      <c r="P2627" s="8">
        <f>(F2627*30%)+(F2627*20%)</f>
        <v>505.31672100000003</v>
      </c>
      <c r="Q2627" s="41">
        <f>F2627+H2627+K2627+N2627+P2627</f>
        <v>2470.3423630000002</v>
      </c>
    </row>
    <row r="2628" spans="1:17" ht="33.75">
      <c r="A2628" s="1" t="s">
        <v>4760</v>
      </c>
      <c r="B2628" s="1">
        <v>31402038</v>
      </c>
      <c r="C2628" s="3" t="s">
        <v>2124</v>
      </c>
      <c r="D2628" s="4" t="s">
        <v>3673</v>
      </c>
      <c r="E2628" s="7"/>
      <c r="F2628" s="8">
        <f>VLOOKUP(D2628,'Parâmetro - Portes e Uco'!$A$8:$C$49,3,0)</f>
        <v>167.84640600000003</v>
      </c>
      <c r="G2628" s="36">
        <v>2</v>
      </c>
      <c r="H2628" s="8">
        <f>VLOOKUP(G2628,'Parâmetro - Portes e Uco'!$B$14:$E$41,4,0)</f>
        <v>203.1808</v>
      </c>
      <c r="I2628" s="9"/>
      <c r="J2628" s="16">
        <v>0</v>
      </c>
      <c r="K2628" s="16"/>
      <c r="L2628" s="17"/>
      <c r="M2628" s="2"/>
      <c r="N2628" s="8"/>
      <c r="O2628" s="15">
        <v>0</v>
      </c>
      <c r="P2628" s="15"/>
      <c r="Q2628" s="41">
        <f>F2628+H2628+K2628+N2628+P2628</f>
        <v>371.02720600000004</v>
      </c>
    </row>
    <row r="2629" spans="1:17">
      <c r="A2629" s="3"/>
      <c r="B2629" s="135">
        <v>31402992</v>
      </c>
      <c r="C2629" s="263" t="s">
        <v>3750</v>
      </c>
      <c r="D2629" s="264"/>
      <c r="E2629" s="264"/>
      <c r="F2629" s="264"/>
      <c r="G2629" s="264"/>
      <c r="H2629" s="264"/>
      <c r="I2629" s="264"/>
      <c r="J2629" s="264"/>
      <c r="K2629" s="264"/>
      <c r="L2629" s="264"/>
      <c r="M2629" s="266"/>
      <c r="N2629" s="264"/>
      <c r="O2629" s="264"/>
      <c r="P2629" s="264"/>
      <c r="Q2629" s="265"/>
    </row>
    <row r="2630" spans="1:17">
      <c r="A2630" s="3"/>
      <c r="B2630" s="259" t="s">
        <v>3895</v>
      </c>
      <c r="C2630" s="260"/>
      <c r="D2630" s="260"/>
      <c r="E2630" s="260"/>
      <c r="F2630" s="260"/>
      <c r="G2630" s="260"/>
      <c r="H2630" s="260"/>
      <c r="I2630" s="260"/>
      <c r="J2630" s="260"/>
      <c r="K2630" s="260"/>
      <c r="L2630" s="260"/>
      <c r="M2630" s="261"/>
      <c r="N2630" s="260"/>
      <c r="O2630" s="260"/>
      <c r="P2630" s="260"/>
      <c r="Q2630" s="262"/>
    </row>
    <row r="2631" spans="1:17">
      <c r="A2631" s="3"/>
      <c r="B2631" s="135">
        <v>31403000</v>
      </c>
      <c r="C2631" s="263" t="s">
        <v>3894</v>
      </c>
      <c r="D2631" s="264"/>
      <c r="E2631" s="264"/>
      <c r="F2631" s="264"/>
      <c r="G2631" s="264"/>
      <c r="H2631" s="264"/>
      <c r="I2631" s="264"/>
      <c r="J2631" s="264"/>
      <c r="K2631" s="264"/>
      <c r="L2631" s="264"/>
      <c r="M2631" s="266"/>
      <c r="N2631" s="264"/>
      <c r="O2631" s="264"/>
      <c r="P2631" s="264"/>
      <c r="Q2631" s="265"/>
    </row>
    <row r="2632" spans="1:17">
      <c r="A2632" s="1" t="s">
        <v>4760</v>
      </c>
      <c r="B2632" s="1">
        <v>31403018</v>
      </c>
      <c r="C2632" s="3" t="s">
        <v>2125</v>
      </c>
      <c r="D2632" s="4" t="s">
        <v>3673</v>
      </c>
      <c r="E2632" s="7"/>
      <c r="F2632" s="8">
        <f>VLOOKUP(D2632,'Parâmetro - Portes e Uco'!$A$8:$C$49,3,0)</f>
        <v>167.84640600000003</v>
      </c>
      <c r="G2632" s="36">
        <v>1</v>
      </c>
      <c r="H2632" s="8">
        <f>VLOOKUP(G2632,'Parâmetro - Portes e Uco'!$B$14:$E$41,4,0)</f>
        <v>138.81760000000003</v>
      </c>
      <c r="I2632" s="9"/>
      <c r="J2632" s="16">
        <v>0</v>
      </c>
      <c r="K2632" s="16"/>
      <c r="L2632" s="17"/>
      <c r="M2632" s="2"/>
      <c r="N2632" s="8"/>
      <c r="O2632" s="15">
        <v>1</v>
      </c>
      <c r="P2632" s="8">
        <f>F2632*30%</f>
        <v>50.353921800000009</v>
      </c>
      <c r="Q2632" s="41">
        <f t="shared" ref="Q2632:Q2666" si="187">F2632+H2632+K2632+N2632+P2632</f>
        <v>357.01792780000011</v>
      </c>
    </row>
    <row r="2633" spans="1:17">
      <c r="A2633" s="1" t="s">
        <v>4760</v>
      </c>
      <c r="B2633" s="1">
        <v>31403026</v>
      </c>
      <c r="C2633" s="3" t="s">
        <v>2126</v>
      </c>
      <c r="D2633" s="4" t="s">
        <v>3677</v>
      </c>
      <c r="E2633" s="7"/>
      <c r="F2633" s="8">
        <f>VLOOKUP(D2633,'Parâmetro - Portes e Uco'!$A$8:$C$49,3,0)</f>
        <v>146.53493400000002</v>
      </c>
      <c r="G2633" s="36">
        <v>2</v>
      </c>
      <c r="H2633" s="8">
        <f>VLOOKUP(G2633,'Parâmetro - Portes e Uco'!$B$14:$E$41,4,0)</f>
        <v>203.1808</v>
      </c>
      <c r="I2633" s="9"/>
      <c r="J2633" s="16">
        <v>0</v>
      </c>
      <c r="K2633" s="16"/>
      <c r="L2633" s="17"/>
      <c r="M2633" s="2"/>
      <c r="N2633" s="8"/>
      <c r="O2633" s="15">
        <v>1</v>
      </c>
      <c r="P2633" s="8">
        <f>F2633*30%</f>
        <v>43.960480200000006</v>
      </c>
      <c r="Q2633" s="41">
        <f t="shared" si="187"/>
        <v>393.6762142</v>
      </c>
    </row>
    <row r="2634" spans="1:17" ht="22.5">
      <c r="A2634" s="1" t="s">
        <v>4760</v>
      </c>
      <c r="B2634" s="1">
        <v>31403034</v>
      </c>
      <c r="C2634" s="3" t="s">
        <v>2127</v>
      </c>
      <c r="D2634" s="4" t="s">
        <v>3688</v>
      </c>
      <c r="E2634" s="7"/>
      <c r="F2634" s="8">
        <f>VLOOKUP(D2634,'Parâmetro - Portes e Uco'!$A$8:$C$49,3,0)</f>
        <v>868.77663600000005</v>
      </c>
      <c r="G2634" s="36">
        <v>4</v>
      </c>
      <c r="H2634" s="8">
        <f>VLOOKUP(G2634,'Parâmetro - Portes e Uco'!$B$14:$E$41,4,0)</f>
        <v>442.14720000000005</v>
      </c>
      <c r="I2634" s="9"/>
      <c r="J2634" s="16">
        <v>0</v>
      </c>
      <c r="K2634" s="16"/>
      <c r="L2634" s="17"/>
      <c r="M2634" s="2"/>
      <c r="N2634" s="8"/>
      <c r="O2634" s="15">
        <v>1</v>
      </c>
      <c r="P2634" s="8">
        <f>F2634*30%</f>
        <v>260.63299080000002</v>
      </c>
      <c r="Q2634" s="41">
        <f t="shared" si="187"/>
        <v>1571.5568268000002</v>
      </c>
    </row>
    <row r="2635" spans="1:17">
      <c r="A2635" s="1" t="s">
        <v>4760</v>
      </c>
      <c r="B2635" s="1">
        <v>31403042</v>
      </c>
      <c r="C2635" s="3" t="s">
        <v>2128</v>
      </c>
      <c r="D2635" s="4" t="s">
        <v>3686</v>
      </c>
      <c r="E2635" s="7"/>
      <c r="F2635" s="8">
        <f>VLOOKUP(D2635,'Parâmetro - Portes e Uco'!$A$8:$C$49,3,0)</f>
        <v>639.47410800000011</v>
      </c>
      <c r="G2635" s="36">
        <v>4</v>
      </c>
      <c r="H2635" s="8">
        <f>VLOOKUP(G2635,'Parâmetro - Portes e Uco'!$B$14:$E$41,4,0)</f>
        <v>442.14720000000005</v>
      </c>
      <c r="I2635" s="9"/>
      <c r="J2635" s="16">
        <v>0</v>
      </c>
      <c r="K2635" s="16"/>
      <c r="L2635" s="17"/>
      <c r="M2635" s="2"/>
      <c r="N2635" s="8"/>
      <c r="O2635" s="15">
        <v>2</v>
      </c>
      <c r="P2635" s="8">
        <f>(F2635*30%)+(F2635*20%)</f>
        <v>319.73705400000006</v>
      </c>
      <c r="Q2635" s="41">
        <f t="shared" si="187"/>
        <v>1401.3583620000004</v>
      </c>
    </row>
    <row r="2636" spans="1:17" ht="22.5">
      <c r="A2636" s="1" t="s">
        <v>4760</v>
      </c>
      <c r="B2636" s="1">
        <v>31403050</v>
      </c>
      <c r="C2636" s="3" t="s">
        <v>2129</v>
      </c>
      <c r="D2636" s="4" t="s">
        <v>3698</v>
      </c>
      <c r="E2636" s="7"/>
      <c r="F2636" s="8">
        <f>VLOOKUP(D2636,'Parâmetro - Portes e Uco'!$A$8:$C$49,3,0)</f>
        <v>1186.7593919999999</v>
      </c>
      <c r="G2636" s="36">
        <v>6</v>
      </c>
      <c r="H2636" s="8">
        <f>VLOOKUP(G2636,'Parâmetro - Portes e Uco'!$B$14:$E$41,4,0)</f>
        <v>954.3922</v>
      </c>
      <c r="I2636" s="9"/>
      <c r="J2636" s="16">
        <v>0</v>
      </c>
      <c r="K2636" s="16"/>
      <c r="L2636" s="17"/>
      <c r="M2636" s="2"/>
      <c r="N2636" s="8"/>
      <c r="O2636" s="15">
        <v>1</v>
      </c>
      <c r="P2636" s="8">
        <f>F2636*30%</f>
        <v>356.02781759999999</v>
      </c>
      <c r="Q2636" s="41">
        <f t="shared" si="187"/>
        <v>2497.1794096000003</v>
      </c>
    </row>
    <row r="2637" spans="1:17" ht="22.5">
      <c r="A2637" s="1" t="s">
        <v>4760</v>
      </c>
      <c r="B2637" s="1">
        <v>31403069</v>
      </c>
      <c r="C2637" s="3" t="s">
        <v>2130</v>
      </c>
      <c r="D2637" s="4" t="s">
        <v>3698</v>
      </c>
      <c r="E2637" s="7"/>
      <c r="F2637" s="8">
        <f>VLOOKUP(D2637,'Parâmetro - Portes e Uco'!$A$8:$C$49,3,0)</f>
        <v>1186.7593919999999</v>
      </c>
      <c r="G2637" s="36">
        <v>6</v>
      </c>
      <c r="H2637" s="8">
        <f>VLOOKUP(G2637,'Parâmetro - Portes e Uco'!$B$14:$E$41,4,0)</f>
        <v>954.3922</v>
      </c>
      <c r="I2637" s="9"/>
      <c r="J2637" s="16">
        <v>0</v>
      </c>
      <c r="K2637" s="16"/>
      <c r="L2637" s="17"/>
      <c r="M2637" s="2"/>
      <c r="N2637" s="8"/>
      <c r="O2637" s="15">
        <v>1</v>
      </c>
      <c r="P2637" s="8">
        <f>F2637*30%</f>
        <v>356.02781759999999</v>
      </c>
      <c r="Q2637" s="41">
        <f t="shared" si="187"/>
        <v>2497.1794096000003</v>
      </c>
    </row>
    <row r="2638" spans="1:17">
      <c r="A2638" s="1" t="s">
        <v>4760</v>
      </c>
      <c r="B2638" s="1">
        <v>31403077</v>
      </c>
      <c r="C2638" s="3" t="s">
        <v>2132</v>
      </c>
      <c r="D2638" s="4" t="s">
        <v>3705</v>
      </c>
      <c r="E2638" s="7"/>
      <c r="F2638" s="8">
        <f>VLOOKUP(D2638,'Parâmetro - Portes e Uco'!$A$8:$C$49,3,0)</f>
        <v>1949.1550259999999</v>
      </c>
      <c r="G2638" s="36">
        <v>6</v>
      </c>
      <c r="H2638" s="8">
        <f>VLOOKUP(G2638,'Parâmetro - Portes e Uco'!$B$14:$E$41,4,0)</f>
        <v>954.3922</v>
      </c>
      <c r="I2638" s="9"/>
      <c r="J2638" s="16">
        <v>0</v>
      </c>
      <c r="K2638" s="16"/>
      <c r="L2638" s="17"/>
      <c r="M2638" s="2"/>
      <c r="N2638" s="8"/>
      <c r="O2638" s="15">
        <v>3</v>
      </c>
      <c r="P2638" s="39">
        <f>(F2638*30%)+(F2638*20%)+(F2638*20%)</f>
        <v>1364.4085181999999</v>
      </c>
      <c r="Q2638" s="41">
        <f t="shared" si="187"/>
        <v>4267.9557441999996</v>
      </c>
    </row>
    <row r="2639" spans="1:17">
      <c r="A2639" s="1" t="s">
        <v>4760</v>
      </c>
      <c r="B2639" s="1">
        <v>31403085</v>
      </c>
      <c r="C2639" s="3" t="s">
        <v>2131</v>
      </c>
      <c r="D2639" s="4" t="s">
        <v>3691</v>
      </c>
      <c r="E2639" s="7"/>
      <c r="F2639" s="8">
        <f>VLOOKUP(D2639,'Parâmetro - Portes e Uco'!$A$8:$C$49,3,0)</f>
        <v>721.04432400000007</v>
      </c>
      <c r="G2639" s="36">
        <v>5</v>
      </c>
      <c r="H2639" s="8">
        <f>VLOOKUP(G2639,'Parâmetro - Portes e Uco'!$B$14:$E$41,4,0)</f>
        <v>683.93320000000006</v>
      </c>
      <c r="I2639" s="9"/>
      <c r="J2639" s="16">
        <v>0</v>
      </c>
      <c r="K2639" s="16"/>
      <c r="L2639" s="17"/>
      <c r="M2639" s="2"/>
      <c r="N2639" s="8"/>
      <c r="O2639" s="15">
        <v>1</v>
      </c>
      <c r="P2639" s="8">
        <f>F2639*30%</f>
        <v>216.31329720000002</v>
      </c>
      <c r="Q2639" s="41">
        <f t="shared" si="187"/>
        <v>1621.2908212000002</v>
      </c>
    </row>
    <row r="2640" spans="1:17">
      <c r="A2640" s="1" t="s">
        <v>4760</v>
      </c>
      <c r="B2640" s="1">
        <v>31403093</v>
      </c>
      <c r="C2640" s="3" t="s">
        <v>2133</v>
      </c>
      <c r="D2640" s="4" t="s">
        <v>3690</v>
      </c>
      <c r="E2640" s="7"/>
      <c r="F2640" s="8">
        <f>VLOOKUP(D2640,'Parâmetro - Portes e Uco'!$A$8:$C$49,3,0)</f>
        <v>788.42236200000002</v>
      </c>
      <c r="G2640" s="36">
        <v>5</v>
      </c>
      <c r="H2640" s="8">
        <f>VLOOKUP(G2640,'Parâmetro - Portes e Uco'!$B$14:$E$41,4,0)</f>
        <v>683.93320000000006</v>
      </c>
      <c r="I2640" s="9"/>
      <c r="J2640" s="16">
        <v>0</v>
      </c>
      <c r="K2640" s="16"/>
      <c r="L2640" s="17"/>
      <c r="M2640" s="2"/>
      <c r="N2640" s="8"/>
      <c r="O2640" s="15">
        <v>3</v>
      </c>
      <c r="P2640" s="39">
        <f>(F2640*30%)+(F2640*20%)+(F2640*20%)</f>
        <v>551.89565340000001</v>
      </c>
      <c r="Q2640" s="41">
        <f t="shared" si="187"/>
        <v>2024.2512154000001</v>
      </c>
    </row>
    <row r="2641" spans="1:17" ht="22.5">
      <c r="A2641" s="1" t="s">
        <v>4760</v>
      </c>
      <c r="B2641" s="1">
        <v>31403107</v>
      </c>
      <c r="C2641" s="3" t="s">
        <v>2134</v>
      </c>
      <c r="D2641" s="4" t="s">
        <v>3690</v>
      </c>
      <c r="E2641" s="7"/>
      <c r="F2641" s="8">
        <f>VLOOKUP(D2641,'Parâmetro - Portes e Uco'!$A$8:$C$49,3,0)</f>
        <v>788.42236200000002</v>
      </c>
      <c r="G2641" s="36">
        <v>5</v>
      </c>
      <c r="H2641" s="8">
        <f>VLOOKUP(G2641,'Parâmetro - Portes e Uco'!$B$14:$E$41,4,0)</f>
        <v>683.93320000000006</v>
      </c>
      <c r="I2641" s="9"/>
      <c r="J2641" s="16">
        <v>0</v>
      </c>
      <c r="K2641" s="16"/>
      <c r="L2641" s="17"/>
      <c r="M2641" s="2"/>
      <c r="N2641" s="8"/>
      <c r="O2641" s="15">
        <v>1</v>
      </c>
      <c r="P2641" s="8">
        <f t="shared" ref="P2641:P2646" si="188">F2641*30%</f>
        <v>236.52670860000001</v>
      </c>
      <c r="Q2641" s="41">
        <f t="shared" si="187"/>
        <v>1708.8822706000001</v>
      </c>
    </row>
    <row r="2642" spans="1:17">
      <c r="A2642" s="1" t="s">
        <v>4760</v>
      </c>
      <c r="B2642" s="1">
        <v>31403115</v>
      </c>
      <c r="C2642" s="3" t="s">
        <v>2135</v>
      </c>
      <c r="D2642" s="4" t="s">
        <v>3685</v>
      </c>
      <c r="E2642" s="7"/>
      <c r="F2642" s="8">
        <f>VLOOKUP(D2642,'Parâmetro - Portes e Uco'!$A$8:$C$49,3,0)</f>
        <v>564.99534000000006</v>
      </c>
      <c r="G2642" s="36">
        <v>4</v>
      </c>
      <c r="H2642" s="8">
        <f>VLOOKUP(G2642,'Parâmetro - Portes e Uco'!$B$14:$E$41,4,0)</f>
        <v>442.14720000000005</v>
      </c>
      <c r="I2642" s="9"/>
      <c r="J2642" s="16">
        <v>0</v>
      </c>
      <c r="K2642" s="16"/>
      <c r="L2642" s="17"/>
      <c r="M2642" s="2"/>
      <c r="N2642" s="8"/>
      <c r="O2642" s="15">
        <v>1</v>
      </c>
      <c r="P2642" s="8">
        <f t="shared" si="188"/>
        <v>169.49860200000001</v>
      </c>
      <c r="Q2642" s="41">
        <f t="shared" si="187"/>
        <v>1176.6411419999999</v>
      </c>
    </row>
    <row r="2643" spans="1:17">
      <c r="A2643" s="1" t="s">
        <v>4760</v>
      </c>
      <c r="B2643" s="1">
        <v>31403123</v>
      </c>
      <c r="C2643" s="3" t="s">
        <v>2136</v>
      </c>
      <c r="D2643" s="4" t="s">
        <v>3674</v>
      </c>
      <c r="E2643" s="7"/>
      <c r="F2643" s="8">
        <f>VLOOKUP(D2643,'Parâmetro - Portes e Uco'!$A$8:$C$49,3,0)</f>
        <v>287.23149000000001</v>
      </c>
      <c r="G2643" s="36">
        <v>3</v>
      </c>
      <c r="H2643" s="8">
        <f>VLOOKUP(G2643,'Parâmetro - Portes e Uco'!$B$14:$E$41,4,0)</f>
        <v>299.05779999999999</v>
      </c>
      <c r="I2643" s="9"/>
      <c r="J2643" s="16">
        <v>0</v>
      </c>
      <c r="K2643" s="16"/>
      <c r="L2643" s="17"/>
      <c r="M2643" s="2"/>
      <c r="N2643" s="8"/>
      <c r="O2643" s="15">
        <v>1</v>
      </c>
      <c r="P2643" s="8">
        <f t="shared" si="188"/>
        <v>86.169447000000005</v>
      </c>
      <c r="Q2643" s="41">
        <f t="shared" si="187"/>
        <v>672.45873699999993</v>
      </c>
    </row>
    <row r="2644" spans="1:17">
      <c r="A2644" s="1" t="s">
        <v>4760</v>
      </c>
      <c r="B2644" s="1">
        <v>31403131</v>
      </c>
      <c r="C2644" s="3" t="s">
        <v>2137</v>
      </c>
      <c r="D2644" s="4" t="s">
        <v>3676</v>
      </c>
      <c r="E2644" s="7"/>
      <c r="F2644" s="8">
        <f>VLOOKUP(D2644,'Parâmetro - Portes e Uco'!$A$8:$C$49,3,0)</f>
        <v>199.76720399999999</v>
      </c>
      <c r="G2644" s="36">
        <v>2</v>
      </c>
      <c r="H2644" s="8">
        <f>VLOOKUP(G2644,'Parâmetro - Portes e Uco'!$B$14:$E$41,4,0)</f>
        <v>203.1808</v>
      </c>
      <c r="I2644" s="9"/>
      <c r="J2644" s="16">
        <v>0</v>
      </c>
      <c r="K2644" s="16"/>
      <c r="L2644" s="17"/>
      <c r="M2644" s="2"/>
      <c r="N2644" s="8"/>
      <c r="O2644" s="15">
        <v>1</v>
      </c>
      <c r="P2644" s="8">
        <f t="shared" si="188"/>
        <v>59.930161199999993</v>
      </c>
      <c r="Q2644" s="41">
        <f t="shared" si="187"/>
        <v>462.87816519999996</v>
      </c>
    </row>
    <row r="2645" spans="1:17">
      <c r="A2645" s="1" t="s">
        <v>4760</v>
      </c>
      <c r="B2645" s="1">
        <v>31403140</v>
      </c>
      <c r="C2645" s="3" t="s">
        <v>2138</v>
      </c>
      <c r="D2645" s="4" t="s">
        <v>3695</v>
      </c>
      <c r="E2645" s="7"/>
      <c r="F2645" s="8">
        <f>VLOOKUP(D2645,'Parâmetro - Portes e Uco'!$A$8:$C$49,3,0)</f>
        <v>609.92950200000007</v>
      </c>
      <c r="G2645" s="36">
        <v>2</v>
      </c>
      <c r="H2645" s="8">
        <f>VLOOKUP(G2645,'Parâmetro - Portes e Uco'!$B$14:$E$41,4,0)</f>
        <v>203.1808</v>
      </c>
      <c r="I2645" s="9"/>
      <c r="J2645" s="16">
        <v>0</v>
      </c>
      <c r="K2645" s="16"/>
      <c r="L2645" s="17"/>
      <c r="M2645" s="2"/>
      <c r="N2645" s="8"/>
      <c r="O2645" s="15">
        <v>1</v>
      </c>
      <c r="P2645" s="8">
        <f t="shared" si="188"/>
        <v>182.97885060000002</v>
      </c>
      <c r="Q2645" s="41">
        <f t="shared" si="187"/>
        <v>996.08915260000003</v>
      </c>
    </row>
    <row r="2646" spans="1:17">
      <c r="A2646" s="1" t="s">
        <v>4760</v>
      </c>
      <c r="B2646" s="1">
        <v>31403158</v>
      </c>
      <c r="C2646" s="3" t="s">
        <v>2139</v>
      </c>
      <c r="D2646" s="4" t="s">
        <v>3687</v>
      </c>
      <c r="E2646" s="7"/>
      <c r="F2646" s="8">
        <f>VLOOKUP(D2646,'Parâmetro - Portes e Uco'!$A$8:$C$49,3,0)</f>
        <v>678.47707200000002</v>
      </c>
      <c r="G2646" s="36">
        <v>3</v>
      </c>
      <c r="H2646" s="8">
        <f>VLOOKUP(G2646,'Parâmetro - Portes e Uco'!$B$14:$E$41,4,0)</f>
        <v>299.05779999999999</v>
      </c>
      <c r="I2646" s="9"/>
      <c r="J2646" s="16">
        <v>0</v>
      </c>
      <c r="K2646" s="16"/>
      <c r="L2646" s="17"/>
      <c r="M2646" s="2"/>
      <c r="N2646" s="8"/>
      <c r="O2646" s="15">
        <v>1</v>
      </c>
      <c r="P2646" s="8">
        <f t="shared" si="188"/>
        <v>203.54312160000001</v>
      </c>
      <c r="Q2646" s="41">
        <f t="shared" si="187"/>
        <v>1181.0779935999999</v>
      </c>
    </row>
    <row r="2647" spans="1:17" ht="22.5">
      <c r="A2647" s="1" t="s">
        <v>4760</v>
      </c>
      <c r="B2647" s="1">
        <v>31403166</v>
      </c>
      <c r="C2647" s="3" t="s">
        <v>2140</v>
      </c>
      <c r="D2647" s="4" t="s">
        <v>3696</v>
      </c>
      <c r="E2647" s="7"/>
      <c r="F2647" s="8">
        <f>VLOOKUP(D2647,'Parâmetro - Portes e Uco'!$A$8:$C$49,3,0)</f>
        <v>1010.6334419999999</v>
      </c>
      <c r="G2647" s="36">
        <v>6</v>
      </c>
      <c r="H2647" s="8">
        <f>VLOOKUP(G2647,'Parâmetro - Portes e Uco'!$B$14:$E$41,4,0)</f>
        <v>954.3922</v>
      </c>
      <c r="I2647" s="9"/>
      <c r="J2647" s="16">
        <v>0</v>
      </c>
      <c r="K2647" s="16"/>
      <c r="L2647" s="17"/>
      <c r="M2647" s="2"/>
      <c r="N2647" s="8"/>
      <c r="O2647" s="15">
        <v>2</v>
      </c>
      <c r="P2647" s="8">
        <f>(F2647*30%)+(F2647*20%)</f>
        <v>505.31672100000003</v>
      </c>
      <c r="Q2647" s="41">
        <f t="shared" si="187"/>
        <v>2470.3423630000002</v>
      </c>
    </row>
    <row r="2648" spans="1:17" ht="33.75">
      <c r="A2648" s="1" t="s">
        <v>4760</v>
      </c>
      <c r="B2648" s="1">
        <v>31403174</v>
      </c>
      <c r="C2648" s="3" t="s">
        <v>2141</v>
      </c>
      <c r="D2648" s="4" t="s">
        <v>3706</v>
      </c>
      <c r="E2648" s="7"/>
      <c r="F2648" s="8">
        <f>VLOOKUP(D2648,'Parâmetro - Portes e Uco'!$A$8:$C$49,3,0)</f>
        <v>2145.3765060000001</v>
      </c>
      <c r="G2648" s="36">
        <v>7</v>
      </c>
      <c r="H2648" s="8">
        <f>VLOOKUP(G2648,'Parâmetro - Portes e Uco'!$B$14:$E$41,4,0)</f>
        <v>1357.8812</v>
      </c>
      <c r="I2648" s="9"/>
      <c r="J2648" s="16">
        <v>0</v>
      </c>
      <c r="K2648" s="16"/>
      <c r="L2648" s="17"/>
      <c r="M2648" s="2"/>
      <c r="N2648" s="8"/>
      <c r="O2648" s="15">
        <v>2</v>
      </c>
      <c r="P2648" s="8">
        <f>(F2648*30%)+(F2648*20%)</f>
        <v>1072.688253</v>
      </c>
      <c r="Q2648" s="41">
        <f t="shared" si="187"/>
        <v>4575.9459590000006</v>
      </c>
    </row>
    <row r="2649" spans="1:17" ht="22.5">
      <c r="A2649" s="1" t="s">
        <v>4760</v>
      </c>
      <c r="B2649" s="1">
        <v>31403182</v>
      </c>
      <c r="C2649" s="3" t="s">
        <v>2142</v>
      </c>
      <c r="D2649" s="4" t="s">
        <v>3705</v>
      </c>
      <c r="E2649" s="7"/>
      <c r="F2649" s="8">
        <f>VLOOKUP(D2649,'Parâmetro - Portes e Uco'!$A$8:$C$49,3,0)</f>
        <v>1949.1550259999999</v>
      </c>
      <c r="G2649" s="36">
        <v>5</v>
      </c>
      <c r="H2649" s="8">
        <f>VLOOKUP(G2649,'Parâmetro - Portes e Uco'!$B$14:$E$41,4,0)</f>
        <v>683.93320000000006</v>
      </c>
      <c r="I2649" s="9"/>
      <c r="J2649" s="16">
        <v>0</v>
      </c>
      <c r="K2649" s="16"/>
      <c r="L2649" s="17"/>
      <c r="M2649" s="2"/>
      <c r="N2649" s="8"/>
      <c r="O2649" s="15">
        <v>2</v>
      </c>
      <c r="P2649" s="8">
        <f>(F2649*30%)+(F2649*20%)</f>
        <v>974.57751299999995</v>
      </c>
      <c r="Q2649" s="41">
        <f t="shared" si="187"/>
        <v>3607.665739</v>
      </c>
    </row>
    <row r="2650" spans="1:17" ht="22.5">
      <c r="A2650" s="1" t="s">
        <v>4760</v>
      </c>
      <c r="B2650" s="1">
        <v>31403204</v>
      </c>
      <c r="C2650" s="3" t="s">
        <v>2144</v>
      </c>
      <c r="D2650" s="4" t="s">
        <v>3685</v>
      </c>
      <c r="E2650" s="7"/>
      <c r="F2650" s="8">
        <f>VLOOKUP(D2650,'Parâmetro - Portes e Uco'!$A$8:$C$49,3,0)</f>
        <v>564.99534000000006</v>
      </c>
      <c r="G2650" s="36">
        <v>4</v>
      </c>
      <c r="H2650" s="8">
        <f>VLOOKUP(G2650,'Parâmetro - Portes e Uco'!$B$14:$E$41,4,0)</f>
        <v>442.14720000000005</v>
      </c>
      <c r="I2650" s="9"/>
      <c r="J2650" s="16">
        <v>0</v>
      </c>
      <c r="K2650" s="16"/>
      <c r="L2650" s="17"/>
      <c r="M2650" s="2"/>
      <c r="N2650" s="8"/>
      <c r="O2650" s="15">
        <v>1</v>
      </c>
      <c r="P2650" s="8">
        <f>F2650*30%</f>
        <v>169.49860200000001</v>
      </c>
      <c r="Q2650" s="41">
        <f t="shared" si="187"/>
        <v>1176.6411419999999</v>
      </c>
    </row>
    <row r="2651" spans="1:17" ht="22.5">
      <c r="A2651" s="1" t="s">
        <v>4760</v>
      </c>
      <c r="B2651" s="1">
        <v>31403212</v>
      </c>
      <c r="C2651" s="3" t="s">
        <v>2143</v>
      </c>
      <c r="D2651" s="4" t="s">
        <v>3686</v>
      </c>
      <c r="E2651" s="7"/>
      <c r="F2651" s="8">
        <f>VLOOKUP(D2651,'Parâmetro - Portes e Uco'!$A$8:$C$49,3,0)</f>
        <v>639.47410800000011</v>
      </c>
      <c r="G2651" s="36">
        <v>4</v>
      </c>
      <c r="H2651" s="8">
        <f>VLOOKUP(G2651,'Parâmetro - Portes e Uco'!$B$14:$E$41,4,0)</f>
        <v>442.14720000000005</v>
      </c>
      <c r="I2651" s="9"/>
      <c r="J2651" s="16">
        <v>0</v>
      </c>
      <c r="K2651" s="16"/>
      <c r="L2651" s="17"/>
      <c r="M2651" s="2"/>
      <c r="N2651" s="8"/>
      <c r="O2651" s="15">
        <v>1</v>
      </c>
      <c r="P2651" s="8">
        <f>F2651*30%</f>
        <v>191.84223240000003</v>
      </c>
      <c r="Q2651" s="41">
        <f t="shared" si="187"/>
        <v>1273.4635404000003</v>
      </c>
    </row>
    <row r="2652" spans="1:17">
      <c r="A2652" s="1" t="s">
        <v>4760</v>
      </c>
      <c r="B2652" s="1">
        <v>31403220</v>
      </c>
      <c r="C2652" s="3" t="s">
        <v>2145</v>
      </c>
      <c r="D2652" s="4" t="s">
        <v>3686</v>
      </c>
      <c r="E2652" s="7"/>
      <c r="F2652" s="8">
        <f>VLOOKUP(D2652,'Parâmetro - Portes e Uco'!$A$8:$C$49,3,0)</f>
        <v>639.47410800000011</v>
      </c>
      <c r="G2652" s="36">
        <v>4</v>
      </c>
      <c r="H2652" s="8">
        <f>VLOOKUP(G2652,'Parâmetro - Portes e Uco'!$B$14:$E$41,4,0)</f>
        <v>442.14720000000005</v>
      </c>
      <c r="I2652" s="9"/>
      <c r="J2652" s="16">
        <v>0</v>
      </c>
      <c r="K2652" s="16"/>
      <c r="L2652" s="17"/>
      <c r="M2652" s="2"/>
      <c r="N2652" s="8"/>
      <c r="O2652" s="15">
        <v>1</v>
      </c>
      <c r="P2652" s="8">
        <f>F2652*30%</f>
        <v>191.84223240000003</v>
      </c>
      <c r="Q2652" s="41">
        <f t="shared" si="187"/>
        <v>1273.4635404000003</v>
      </c>
    </row>
    <row r="2653" spans="1:17">
      <c r="A2653" s="1" t="s">
        <v>4760</v>
      </c>
      <c r="B2653" s="1">
        <v>31403239</v>
      </c>
      <c r="C2653" s="3" t="s">
        <v>2146</v>
      </c>
      <c r="D2653" s="4" t="s">
        <v>3689</v>
      </c>
      <c r="E2653" s="7"/>
      <c r="F2653" s="8">
        <f>VLOOKUP(D2653,'Parâmetro - Portes e Uco'!$A$8:$C$49,3,0)</f>
        <v>332.147088</v>
      </c>
      <c r="G2653" s="36">
        <v>3</v>
      </c>
      <c r="H2653" s="8">
        <f>VLOOKUP(G2653,'Parâmetro - Portes e Uco'!$B$14:$E$41,4,0)</f>
        <v>299.05779999999999</v>
      </c>
      <c r="I2653" s="9"/>
      <c r="J2653" s="16">
        <v>0</v>
      </c>
      <c r="K2653" s="16"/>
      <c r="L2653" s="17"/>
      <c r="M2653" s="2"/>
      <c r="N2653" s="8"/>
      <c r="O2653" s="15">
        <v>1</v>
      </c>
      <c r="P2653" s="8">
        <f>F2653*30%</f>
        <v>99.64412639999999</v>
      </c>
      <c r="Q2653" s="41">
        <f t="shared" si="187"/>
        <v>730.84901439999999</v>
      </c>
    </row>
    <row r="2654" spans="1:17">
      <c r="A2654" s="1" t="s">
        <v>4760</v>
      </c>
      <c r="B2654" s="1">
        <v>31403255</v>
      </c>
      <c r="C2654" s="3" t="s">
        <v>2147</v>
      </c>
      <c r="D2654" s="4" t="s">
        <v>3686</v>
      </c>
      <c r="E2654" s="7"/>
      <c r="F2654" s="8">
        <f>VLOOKUP(D2654,'Parâmetro - Portes e Uco'!$A$8:$C$49,3,0)</f>
        <v>639.47410800000011</v>
      </c>
      <c r="G2654" s="36">
        <v>4</v>
      </c>
      <c r="H2654" s="8">
        <f>VLOOKUP(G2654,'Parâmetro - Portes e Uco'!$B$14:$E$41,4,0)</f>
        <v>442.14720000000005</v>
      </c>
      <c r="I2654" s="9"/>
      <c r="J2654" s="16">
        <v>0</v>
      </c>
      <c r="K2654" s="16"/>
      <c r="L2654" s="17"/>
      <c r="M2654" s="2"/>
      <c r="N2654" s="8"/>
      <c r="O2654" s="15">
        <v>2</v>
      </c>
      <c r="P2654" s="8">
        <f>(F2654*30%)+(F2654*20%)</f>
        <v>319.73705400000006</v>
      </c>
      <c r="Q2654" s="41">
        <f t="shared" si="187"/>
        <v>1401.3583620000004</v>
      </c>
    </row>
    <row r="2655" spans="1:17">
      <c r="A2655" s="1" t="s">
        <v>4760</v>
      </c>
      <c r="B2655" s="1">
        <v>31403263</v>
      </c>
      <c r="C2655" s="3" t="s">
        <v>2148</v>
      </c>
      <c r="D2655" s="4" t="s">
        <v>3701</v>
      </c>
      <c r="E2655" s="7"/>
      <c r="F2655" s="8">
        <f>VLOOKUP(D2655,'Parâmetro - Portes e Uco'!$A$8:$C$49,3,0)</f>
        <v>1591.0090559999999</v>
      </c>
      <c r="G2655" s="36">
        <v>5</v>
      </c>
      <c r="H2655" s="8">
        <f>VLOOKUP(G2655,'Parâmetro - Portes e Uco'!$B$14:$E$41,4,0)</f>
        <v>683.93320000000006</v>
      </c>
      <c r="I2655" s="9"/>
      <c r="J2655" s="16">
        <v>0</v>
      </c>
      <c r="K2655" s="16"/>
      <c r="L2655" s="17"/>
      <c r="M2655" s="2"/>
      <c r="N2655" s="8"/>
      <c r="O2655" s="15">
        <v>2</v>
      </c>
      <c r="P2655" s="8">
        <f>(F2655*30%)+(F2655*20%)</f>
        <v>795.50452799999994</v>
      </c>
      <c r="Q2655" s="41">
        <f t="shared" si="187"/>
        <v>3070.4467839999998</v>
      </c>
    </row>
    <row r="2656" spans="1:17">
      <c r="A2656" s="1" t="s">
        <v>4760</v>
      </c>
      <c r="B2656" s="1">
        <v>31403271</v>
      </c>
      <c r="C2656" s="3" t="s">
        <v>2149</v>
      </c>
      <c r="D2656" s="4" t="s">
        <v>3695</v>
      </c>
      <c r="E2656" s="7"/>
      <c r="F2656" s="8">
        <f>VLOOKUP(D2656,'Parâmetro - Portes e Uco'!$A$8:$C$49,3,0)</f>
        <v>609.92950200000007</v>
      </c>
      <c r="G2656" s="36">
        <v>4</v>
      </c>
      <c r="H2656" s="8">
        <f>VLOOKUP(G2656,'Parâmetro - Portes e Uco'!$B$14:$E$41,4,0)</f>
        <v>442.14720000000005</v>
      </c>
      <c r="I2656" s="9"/>
      <c r="J2656" s="16">
        <v>0</v>
      </c>
      <c r="K2656" s="16"/>
      <c r="L2656" s="17"/>
      <c r="M2656" s="2"/>
      <c r="N2656" s="8"/>
      <c r="O2656" s="15">
        <v>1</v>
      </c>
      <c r="P2656" s="8">
        <f>F2656*30%</f>
        <v>182.97885060000002</v>
      </c>
      <c r="Q2656" s="41">
        <f t="shared" si="187"/>
        <v>1235.0555526000001</v>
      </c>
    </row>
    <row r="2657" spans="1:17">
      <c r="A2657" s="1" t="s">
        <v>4760</v>
      </c>
      <c r="B2657" s="1">
        <v>31403280</v>
      </c>
      <c r="C2657" s="3" t="s">
        <v>2150</v>
      </c>
      <c r="D2657" s="4" t="s">
        <v>3703</v>
      </c>
      <c r="E2657" s="7"/>
      <c r="F2657" s="8">
        <f>VLOOKUP(D2657,'Parâmetro - Portes e Uco'!$A$8:$C$49,3,0)</f>
        <v>399.525126</v>
      </c>
      <c r="G2657" s="36">
        <v>3</v>
      </c>
      <c r="H2657" s="8">
        <f>VLOOKUP(G2657,'Parâmetro - Portes e Uco'!$B$14:$E$41,4,0)</f>
        <v>299.05779999999999</v>
      </c>
      <c r="I2657" s="9"/>
      <c r="J2657" s="16">
        <v>0</v>
      </c>
      <c r="K2657" s="16"/>
      <c r="L2657" s="17"/>
      <c r="M2657" s="2"/>
      <c r="N2657" s="8"/>
      <c r="O2657" s="15">
        <v>1</v>
      </c>
      <c r="P2657" s="8">
        <f>F2657*30%</f>
        <v>119.85753779999999</v>
      </c>
      <c r="Q2657" s="41">
        <f t="shared" si="187"/>
        <v>818.44046380000009</v>
      </c>
    </row>
    <row r="2658" spans="1:17">
      <c r="A2658" s="1" t="s">
        <v>4760</v>
      </c>
      <c r="B2658" s="1">
        <v>31403298</v>
      </c>
      <c r="C2658" s="3" t="s">
        <v>2151</v>
      </c>
      <c r="D2658" s="4" t="s">
        <v>3677</v>
      </c>
      <c r="E2658" s="7"/>
      <c r="F2658" s="8">
        <f>VLOOKUP(D2658,'Parâmetro - Portes e Uco'!$A$8:$C$49,3,0)</f>
        <v>146.53493400000002</v>
      </c>
      <c r="G2658" s="36">
        <v>2</v>
      </c>
      <c r="H2658" s="8">
        <f>VLOOKUP(G2658,'Parâmetro - Portes e Uco'!$B$14:$E$41,4,0)</f>
        <v>203.1808</v>
      </c>
      <c r="I2658" s="9"/>
      <c r="J2658" s="16">
        <v>0</v>
      </c>
      <c r="K2658" s="16"/>
      <c r="L2658" s="17"/>
      <c r="M2658" s="2"/>
      <c r="N2658" s="8"/>
      <c r="O2658" s="15">
        <v>2</v>
      </c>
      <c r="P2658" s="8">
        <f>(F2658*30%)+(F2658*20%)</f>
        <v>73.267467000000011</v>
      </c>
      <c r="Q2658" s="41">
        <f t="shared" si="187"/>
        <v>422.98320100000001</v>
      </c>
    </row>
    <row r="2659" spans="1:17">
      <c r="A2659" s="1" t="s">
        <v>4760</v>
      </c>
      <c r="B2659" s="1">
        <v>31403301</v>
      </c>
      <c r="C2659" s="3" t="s">
        <v>2152</v>
      </c>
      <c r="D2659" s="4" t="s">
        <v>3680</v>
      </c>
      <c r="E2659" s="7"/>
      <c r="F2659" s="8">
        <f>VLOOKUP(D2659,'Parâmetro - Portes e Uco'!$A$8:$C$49,3,0)</f>
        <v>26.889953999999999</v>
      </c>
      <c r="G2659" s="36">
        <v>3</v>
      </c>
      <c r="H2659" s="8">
        <f>VLOOKUP(G2659,'Parâmetro - Portes e Uco'!$B$14:$E$41,4,0)</f>
        <v>299.05779999999999</v>
      </c>
      <c r="I2659" s="9"/>
      <c r="J2659" s="16">
        <v>0</v>
      </c>
      <c r="K2659" s="16"/>
      <c r="L2659" s="17"/>
      <c r="M2659" s="2"/>
      <c r="N2659" s="8"/>
      <c r="O2659" s="15">
        <v>0</v>
      </c>
      <c r="P2659" s="15"/>
      <c r="Q2659" s="41">
        <f t="shared" si="187"/>
        <v>325.94775399999997</v>
      </c>
    </row>
    <row r="2660" spans="1:17">
      <c r="A2660" s="1" t="s">
        <v>4760</v>
      </c>
      <c r="B2660" s="1">
        <v>31403310</v>
      </c>
      <c r="C2660" s="3" t="s">
        <v>2153</v>
      </c>
      <c r="D2660" s="4" t="s">
        <v>3676</v>
      </c>
      <c r="E2660" s="7"/>
      <c r="F2660" s="8">
        <f>VLOOKUP(D2660,'Parâmetro - Portes e Uco'!$A$8:$C$49,3,0)</f>
        <v>199.76720399999999</v>
      </c>
      <c r="G2660" s="36">
        <v>3</v>
      </c>
      <c r="H2660" s="8">
        <f>VLOOKUP(G2660,'Parâmetro - Portes e Uco'!$B$14:$E$41,4,0)</f>
        <v>299.05779999999999</v>
      </c>
      <c r="I2660" s="9"/>
      <c r="J2660" s="16">
        <v>0</v>
      </c>
      <c r="K2660" s="16"/>
      <c r="L2660" s="17"/>
      <c r="M2660" s="2"/>
      <c r="N2660" s="8"/>
      <c r="O2660" s="15">
        <v>2</v>
      </c>
      <c r="P2660" s="8">
        <f>(F2660*30%)+(F2660*20%)</f>
        <v>99.883601999999996</v>
      </c>
      <c r="Q2660" s="41">
        <f t="shared" si="187"/>
        <v>598.70860599999992</v>
      </c>
    </row>
    <row r="2661" spans="1:17" ht="22.5">
      <c r="A2661" s="1" t="s">
        <v>4760</v>
      </c>
      <c r="B2661" s="1">
        <v>31403328</v>
      </c>
      <c r="C2661" s="3" t="s">
        <v>2154</v>
      </c>
      <c r="D2661" s="4" t="s">
        <v>3689</v>
      </c>
      <c r="E2661" s="7"/>
      <c r="F2661" s="8">
        <f>VLOOKUP(D2661,'Parâmetro - Portes e Uco'!$A$8:$C$49,3,0)</f>
        <v>332.147088</v>
      </c>
      <c r="G2661" s="36">
        <v>3</v>
      </c>
      <c r="H2661" s="8">
        <f>VLOOKUP(G2661,'Parâmetro - Portes e Uco'!$B$14:$E$41,4,0)</f>
        <v>299.05779999999999</v>
      </c>
      <c r="I2661" s="9"/>
      <c r="J2661" s="16">
        <v>0</v>
      </c>
      <c r="K2661" s="16"/>
      <c r="L2661" s="17"/>
      <c r="M2661" s="2"/>
      <c r="N2661" s="8"/>
      <c r="O2661" s="15">
        <v>0</v>
      </c>
      <c r="P2661" s="15"/>
      <c r="Q2661" s="41">
        <f t="shared" si="187"/>
        <v>631.20488799999998</v>
      </c>
    </row>
    <row r="2662" spans="1:17">
      <c r="A2662" s="1" t="s">
        <v>4760</v>
      </c>
      <c r="B2662" s="1">
        <v>31403336</v>
      </c>
      <c r="C2662" s="3" t="s">
        <v>2155</v>
      </c>
      <c r="D2662" s="4" t="s">
        <v>3700</v>
      </c>
      <c r="E2662" s="7"/>
      <c r="F2662" s="8">
        <f>VLOOKUP(D2662,'Parâmetro - Portes e Uco'!$A$8:$C$49,3,0)</f>
        <v>1121.7389820000001</v>
      </c>
      <c r="G2662" s="36">
        <v>5</v>
      </c>
      <c r="H2662" s="8">
        <f>VLOOKUP(G2662,'Parâmetro - Portes e Uco'!$B$14:$E$41,4,0)</f>
        <v>683.93320000000006</v>
      </c>
      <c r="I2662" s="9"/>
      <c r="J2662" s="16">
        <v>0</v>
      </c>
      <c r="K2662" s="16"/>
      <c r="L2662" s="17"/>
      <c r="M2662" s="2"/>
      <c r="N2662" s="8"/>
      <c r="O2662" s="15">
        <v>1</v>
      </c>
      <c r="P2662" s="8">
        <f>F2662*30%</f>
        <v>336.52169459999999</v>
      </c>
      <c r="Q2662" s="41">
        <f t="shared" si="187"/>
        <v>2142.1938766000003</v>
      </c>
    </row>
    <row r="2663" spans="1:17">
      <c r="A2663" s="1" t="s">
        <v>4760</v>
      </c>
      <c r="B2663" s="1">
        <v>31403344</v>
      </c>
      <c r="C2663" s="3" t="s">
        <v>2156</v>
      </c>
      <c r="D2663" s="4" t="s">
        <v>3690</v>
      </c>
      <c r="E2663" s="7"/>
      <c r="F2663" s="8">
        <f>VLOOKUP(D2663,'Parâmetro - Portes e Uco'!$A$8:$C$49,3,0)</f>
        <v>788.42236200000002</v>
      </c>
      <c r="G2663" s="36">
        <v>5</v>
      </c>
      <c r="H2663" s="8">
        <f>VLOOKUP(G2663,'Parâmetro - Portes e Uco'!$B$14:$E$41,4,0)</f>
        <v>683.93320000000006</v>
      </c>
      <c r="I2663" s="9"/>
      <c r="J2663" s="16">
        <v>0</v>
      </c>
      <c r="K2663" s="16"/>
      <c r="L2663" s="17"/>
      <c r="M2663" s="2"/>
      <c r="N2663" s="8"/>
      <c r="O2663" s="15">
        <v>1</v>
      </c>
      <c r="P2663" s="8">
        <f>F2663*30%</f>
        <v>236.52670860000001</v>
      </c>
      <c r="Q2663" s="41">
        <f t="shared" si="187"/>
        <v>1708.8822706000001</v>
      </c>
    </row>
    <row r="2664" spans="1:17">
      <c r="A2664" s="1" t="s">
        <v>4760</v>
      </c>
      <c r="B2664" s="1">
        <v>31403352</v>
      </c>
      <c r="C2664" s="3" t="s">
        <v>2158</v>
      </c>
      <c r="D2664" s="4" t="s">
        <v>3697</v>
      </c>
      <c r="E2664" s="7"/>
      <c r="F2664" s="8">
        <f>VLOOKUP(D2664,'Parâmetro - Portes e Uco'!$A$8:$C$49,3,0)</f>
        <v>932.61823200000003</v>
      </c>
      <c r="G2664" s="36">
        <v>2</v>
      </c>
      <c r="H2664" s="8">
        <f>VLOOKUP(G2664,'Parâmetro - Portes e Uco'!$B$14:$E$41,4,0)</f>
        <v>203.1808</v>
      </c>
      <c r="I2664" s="9"/>
      <c r="J2664" s="16">
        <v>0</v>
      </c>
      <c r="K2664" s="16"/>
      <c r="L2664" s="17"/>
      <c r="M2664" s="2"/>
      <c r="N2664" s="8"/>
      <c r="O2664" s="15">
        <v>1</v>
      </c>
      <c r="P2664" s="8">
        <f>F2664*30%</f>
        <v>279.7854696</v>
      </c>
      <c r="Q2664" s="41">
        <f t="shared" si="187"/>
        <v>1415.5845016000001</v>
      </c>
    </row>
    <row r="2665" spans="1:17" ht="22.5">
      <c r="A2665" s="1" t="s">
        <v>4760</v>
      </c>
      <c r="B2665" s="1">
        <v>31403360</v>
      </c>
      <c r="C2665" s="3" t="s">
        <v>2159</v>
      </c>
      <c r="D2665" s="4" t="s">
        <v>3686</v>
      </c>
      <c r="E2665" s="7"/>
      <c r="F2665" s="8">
        <f>VLOOKUP(D2665,'Parâmetro - Portes e Uco'!$A$8:$C$49,3,0)</f>
        <v>639.47410800000011</v>
      </c>
      <c r="G2665" s="36">
        <v>5</v>
      </c>
      <c r="H2665" s="8">
        <f>VLOOKUP(G2665,'Parâmetro - Portes e Uco'!$B$14:$E$41,4,0)</f>
        <v>683.93320000000006</v>
      </c>
      <c r="I2665" s="9"/>
      <c r="J2665" s="16">
        <v>0</v>
      </c>
      <c r="K2665" s="16"/>
      <c r="L2665" s="17"/>
      <c r="M2665" s="2"/>
      <c r="N2665" s="8"/>
      <c r="O2665" s="15">
        <v>2</v>
      </c>
      <c r="P2665" s="8">
        <f>(F2665*30%)+(F2665*20%)</f>
        <v>319.73705400000006</v>
      </c>
      <c r="Q2665" s="41">
        <f t="shared" si="187"/>
        <v>1643.1443620000005</v>
      </c>
    </row>
    <row r="2666" spans="1:17">
      <c r="A2666" s="1" t="s">
        <v>4760</v>
      </c>
      <c r="B2666" s="1">
        <v>31403379</v>
      </c>
      <c r="C2666" s="3" t="s">
        <v>2157</v>
      </c>
      <c r="D2666" s="4" t="s">
        <v>3696</v>
      </c>
      <c r="E2666" s="7"/>
      <c r="F2666" s="8">
        <f>VLOOKUP(D2666,'Parâmetro - Portes e Uco'!$A$8:$C$49,3,0)</f>
        <v>1010.6334419999999</v>
      </c>
      <c r="G2666" s="36">
        <v>6</v>
      </c>
      <c r="H2666" s="8">
        <f>VLOOKUP(G2666,'Parâmetro - Portes e Uco'!$B$14:$E$41,4,0)</f>
        <v>954.3922</v>
      </c>
      <c r="I2666" s="9"/>
      <c r="J2666" s="16">
        <v>0</v>
      </c>
      <c r="K2666" s="16"/>
      <c r="L2666" s="17"/>
      <c r="M2666" s="2"/>
      <c r="N2666" s="8"/>
      <c r="O2666" s="15">
        <v>1</v>
      </c>
      <c r="P2666" s="8">
        <f>F2666*30%</f>
        <v>303.19003259999999</v>
      </c>
      <c r="Q2666" s="41">
        <f t="shared" si="187"/>
        <v>2268.2156746000001</v>
      </c>
    </row>
    <row r="2667" spans="1:17">
      <c r="A2667" s="3"/>
      <c r="B2667" s="135">
        <v>31404006</v>
      </c>
      <c r="C2667" s="263" t="s">
        <v>3896</v>
      </c>
      <c r="D2667" s="264"/>
      <c r="E2667" s="264"/>
      <c r="F2667" s="264"/>
      <c r="G2667" s="264"/>
      <c r="H2667" s="264"/>
      <c r="I2667" s="264"/>
      <c r="J2667" s="264"/>
      <c r="K2667" s="264"/>
      <c r="L2667" s="264"/>
      <c r="M2667" s="266"/>
      <c r="N2667" s="264"/>
      <c r="O2667" s="264"/>
      <c r="P2667" s="264"/>
      <c r="Q2667" s="265"/>
    </row>
    <row r="2668" spans="1:17">
      <c r="A2668" s="1" t="s">
        <v>4760</v>
      </c>
      <c r="B2668" s="1">
        <v>31404014</v>
      </c>
      <c r="C2668" s="3" t="s">
        <v>2160</v>
      </c>
      <c r="D2668" s="4" t="s">
        <v>3698</v>
      </c>
      <c r="E2668" s="7"/>
      <c r="F2668" s="8">
        <f>VLOOKUP(D2668,'Parâmetro - Portes e Uco'!$A$8:$C$49,3,0)</f>
        <v>1186.7593919999999</v>
      </c>
      <c r="G2668" s="36">
        <v>6</v>
      </c>
      <c r="H2668" s="8">
        <f>VLOOKUP(G2668,'Parâmetro - Portes e Uco'!$B$14:$E$41,4,0)</f>
        <v>954.3922</v>
      </c>
      <c r="I2668" s="9"/>
      <c r="J2668" s="16">
        <v>0</v>
      </c>
      <c r="K2668" s="16"/>
      <c r="L2668" s="17"/>
      <c r="M2668" s="2"/>
      <c r="N2668" s="8"/>
      <c r="O2668" s="15">
        <v>2</v>
      </c>
      <c r="P2668" s="8">
        <f>(F2668*30%)+(F2668*20%)</f>
        <v>593.37969599999997</v>
      </c>
      <c r="Q2668" s="41">
        <f>F2668+H2668+K2668+N2668+P2668</f>
        <v>2734.5312880000001</v>
      </c>
    </row>
    <row r="2669" spans="1:17">
      <c r="A2669" s="1" t="s">
        <v>4760</v>
      </c>
      <c r="B2669" s="1">
        <v>31404022</v>
      </c>
      <c r="C2669" s="3" t="s">
        <v>2161</v>
      </c>
      <c r="D2669" s="4" t="s">
        <v>3697</v>
      </c>
      <c r="E2669" s="7"/>
      <c r="F2669" s="8">
        <f>VLOOKUP(D2669,'Parâmetro - Portes e Uco'!$A$8:$C$49,3,0)</f>
        <v>932.61823200000003</v>
      </c>
      <c r="G2669" s="36">
        <v>6</v>
      </c>
      <c r="H2669" s="8">
        <f>VLOOKUP(G2669,'Parâmetro - Portes e Uco'!$B$14:$E$41,4,0)</f>
        <v>954.3922</v>
      </c>
      <c r="I2669" s="9"/>
      <c r="J2669" s="16">
        <v>0</v>
      </c>
      <c r="K2669" s="16"/>
      <c r="L2669" s="17"/>
      <c r="M2669" s="2"/>
      <c r="N2669" s="8"/>
      <c r="O2669" s="15">
        <v>2</v>
      </c>
      <c r="P2669" s="8">
        <f>(F2669*30%)+(F2669*20%)</f>
        <v>466.30911600000002</v>
      </c>
      <c r="Q2669" s="41">
        <f>F2669+H2669+K2669+N2669+P2669</f>
        <v>2353.3195479999999</v>
      </c>
    </row>
    <row r="2670" spans="1:17">
      <c r="A2670" s="3"/>
      <c r="B2670" s="135">
        <v>31405002</v>
      </c>
      <c r="C2670" s="263" t="s">
        <v>3897</v>
      </c>
      <c r="D2670" s="264"/>
      <c r="E2670" s="264"/>
      <c r="F2670" s="264"/>
      <c r="G2670" s="264"/>
      <c r="H2670" s="264"/>
      <c r="I2670" s="264"/>
      <c r="J2670" s="264"/>
      <c r="K2670" s="264"/>
      <c r="L2670" s="264"/>
      <c r="M2670" s="266"/>
      <c r="N2670" s="264"/>
      <c r="O2670" s="264"/>
      <c r="P2670" s="264"/>
      <c r="Q2670" s="265"/>
    </row>
    <row r="2671" spans="1:17">
      <c r="A2671" s="1" t="s">
        <v>4760</v>
      </c>
      <c r="B2671" s="1">
        <v>31405010</v>
      </c>
      <c r="C2671" s="3" t="s">
        <v>2162</v>
      </c>
      <c r="D2671" s="4" t="s">
        <v>3689</v>
      </c>
      <c r="E2671" s="7"/>
      <c r="F2671" s="8">
        <f>VLOOKUP(D2671,'Parâmetro - Portes e Uco'!$A$8:$C$49,3,0)</f>
        <v>332.147088</v>
      </c>
      <c r="G2671" s="36">
        <v>2</v>
      </c>
      <c r="H2671" s="8">
        <f>VLOOKUP(G2671,'Parâmetro - Portes e Uco'!$B$14:$E$41,4,0)</f>
        <v>203.1808</v>
      </c>
      <c r="I2671" s="9"/>
      <c r="J2671" s="16">
        <v>0</v>
      </c>
      <c r="K2671" s="16"/>
      <c r="L2671" s="17"/>
      <c r="M2671" s="2"/>
      <c r="N2671" s="8"/>
      <c r="O2671" s="15">
        <v>1</v>
      </c>
      <c r="P2671" s="8">
        <f>F2671*30%</f>
        <v>99.64412639999999</v>
      </c>
      <c r="Q2671" s="41">
        <f>F2671+H2671+K2671+N2671+P2671</f>
        <v>634.97201440000003</v>
      </c>
    </row>
    <row r="2672" spans="1:17" ht="22.5">
      <c r="A2672" s="1" t="s">
        <v>4760</v>
      </c>
      <c r="B2672" s="1">
        <v>31405029</v>
      </c>
      <c r="C2672" s="3" t="s">
        <v>2163</v>
      </c>
      <c r="D2672" s="4" t="s">
        <v>3673</v>
      </c>
      <c r="E2672" s="7"/>
      <c r="F2672" s="8">
        <f>VLOOKUP(D2672,'Parâmetro - Portes e Uco'!$A$8:$C$49,3,0)</f>
        <v>167.84640600000003</v>
      </c>
      <c r="G2672" s="36">
        <v>2</v>
      </c>
      <c r="H2672" s="8">
        <f>VLOOKUP(G2672,'Parâmetro - Portes e Uco'!$B$14:$E$41,4,0)</f>
        <v>203.1808</v>
      </c>
      <c r="I2672" s="9"/>
      <c r="J2672" s="16">
        <v>0</v>
      </c>
      <c r="K2672" s="16"/>
      <c r="L2672" s="17"/>
      <c r="M2672" s="2"/>
      <c r="N2672" s="8"/>
      <c r="O2672" s="15">
        <v>1</v>
      </c>
      <c r="P2672" s="8">
        <f>F2672*30%</f>
        <v>50.353921800000009</v>
      </c>
      <c r="Q2672" s="41">
        <f>F2672+H2672+K2672+N2672+P2672</f>
        <v>421.38112780000006</v>
      </c>
    </row>
    <row r="2673" spans="1:17" ht="22.5">
      <c r="A2673" s="1" t="s">
        <v>4760</v>
      </c>
      <c r="B2673" s="1">
        <v>31405037</v>
      </c>
      <c r="C2673" s="3" t="s">
        <v>2164</v>
      </c>
      <c r="D2673" s="4" t="s">
        <v>3690</v>
      </c>
      <c r="E2673" s="7"/>
      <c r="F2673" s="8">
        <f>VLOOKUP(D2673,'Parâmetro - Portes e Uco'!$A$8:$C$49,3,0)</f>
        <v>788.42236200000002</v>
      </c>
      <c r="G2673" s="36">
        <v>5</v>
      </c>
      <c r="H2673" s="8">
        <f>VLOOKUP(G2673,'Parâmetro - Portes e Uco'!$B$14:$E$41,4,0)</f>
        <v>683.93320000000006</v>
      </c>
      <c r="I2673" s="9"/>
      <c r="J2673" s="16">
        <v>0</v>
      </c>
      <c r="K2673" s="16"/>
      <c r="L2673" s="17"/>
      <c r="M2673" s="2"/>
      <c r="N2673" s="8"/>
      <c r="O2673" s="15">
        <v>2</v>
      </c>
      <c r="P2673" s="8">
        <f>(F2673*30%)+(F2673*20%)</f>
        <v>394.21118100000001</v>
      </c>
      <c r="Q2673" s="41">
        <f>F2673+H2673+K2673+N2673+P2673</f>
        <v>1866.5667430000003</v>
      </c>
    </row>
    <row r="2674" spans="1:17">
      <c r="A2674" s="3"/>
      <c r="B2674" s="135">
        <v>31501001</v>
      </c>
      <c r="C2674" s="263" t="s">
        <v>3789</v>
      </c>
      <c r="D2674" s="264"/>
      <c r="E2674" s="264"/>
      <c r="F2674" s="264"/>
      <c r="G2674" s="264"/>
      <c r="H2674" s="264"/>
      <c r="I2674" s="264"/>
      <c r="J2674" s="264"/>
      <c r="K2674" s="264"/>
      <c r="L2674" s="264"/>
      <c r="M2674" s="266"/>
      <c r="N2674" s="264"/>
      <c r="O2674" s="264"/>
      <c r="P2674" s="264"/>
      <c r="Q2674" s="265"/>
    </row>
    <row r="2675" spans="1:17">
      <c r="A2675" s="1" t="s">
        <v>4760</v>
      </c>
      <c r="B2675" s="1">
        <v>31501010</v>
      </c>
      <c r="C2675" s="3" t="s">
        <v>4290</v>
      </c>
      <c r="D2675" s="4" t="s">
        <v>3696</v>
      </c>
      <c r="E2675" s="7"/>
      <c r="F2675" s="8">
        <f>VLOOKUP(D2675,'Parâmetro - Portes e Uco'!$A$8:$C$49,3,0)</f>
        <v>1010.6334419999999</v>
      </c>
      <c r="G2675" s="36">
        <v>5</v>
      </c>
      <c r="H2675" s="8">
        <f>VLOOKUP(G2675,'Parâmetro - Portes e Uco'!$B$14:$E$41,4,0)</f>
        <v>683.93320000000006</v>
      </c>
      <c r="I2675" s="9"/>
      <c r="J2675" s="16">
        <v>0</v>
      </c>
      <c r="K2675" s="16"/>
      <c r="L2675" s="17"/>
      <c r="M2675" s="2"/>
      <c r="N2675" s="8"/>
      <c r="O2675" s="15">
        <v>1</v>
      </c>
      <c r="P2675" s="8">
        <f>F2675*30%</f>
        <v>303.19003259999999</v>
      </c>
      <c r="Q2675" s="41">
        <f>F2675+H2675+K2675+N2675+P2675</f>
        <v>1997.7566746</v>
      </c>
    </row>
    <row r="2676" spans="1:17">
      <c r="A2676" s="1" t="s">
        <v>4760</v>
      </c>
      <c r="B2676" s="1">
        <v>31501028</v>
      </c>
      <c r="C2676" s="3" t="s">
        <v>2165</v>
      </c>
      <c r="D2676" s="4" t="s">
        <v>3702</v>
      </c>
      <c r="E2676" s="7"/>
      <c r="F2676" s="8">
        <f>VLOOKUP(D2676,'Parâmetro - Portes e Uco'!$A$8:$C$49,3,0)</f>
        <v>477.54033600000002</v>
      </c>
      <c r="G2676" s="36"/>
      <c r="H2676" s="15"/>
      <c r="I2676" s="9"/>
      <c r="J2676" s="16">
        <v>0</v>
      </c>
      <c r="K2676" s="16"/>
      <c r="L2676" s="17"/>
      <c r="M2676" s="2"/>
      <c r="N2676" s="8"/>
      <c r="O2676" s="15">
        <v>0</v>
      </c>
      <c r="P2676" s="15"/>
      <c r="Q2676" s="41">
        <f>F2676+H2676+K2676+N2676+P2676</f>
        <v>477.54033600000002</v>
      </c>
    </row>
    <row r="2677" spans="1:17">
      <c r="A2677" s="3"/>
      <c r="B2677" s="135">
        <v>31506003</v>
      </c>
      <c r="C2677" s="263" t="s">
        <v>3898</v>
      </c>
      <c r="D2677" s="264"/>
      <c r="E2677" s="264"/>
      <c r="F2677" s="264"/>
      <c r="G2677" s="264"/>
      <c r="H2677" s="264"/>
      <c r="I2677" s="264"/>
      <c r="J2677" s="264"/>
      <c r="K2677" s="264"/>
      <c r="L2677" s="264"/>
      <c r="M2677" s="266"/>
      <c r="N2677" s="264"/>
      <c r="O2677" s="264"/>
      <c r="P2677" s="264"/>
      <c r="Q2677" s="265"/>
    </row>
    <row r="2678" spans="1:17">
      <c r="A2678" s="1" t="s">
        <v>4760</v>
      </c>
      <c r="B2678" s="1">
        <v>31506011</v>
      </c>
      <c r="C2678" s="3" t="s">
        <v>2167</v>
      </c>
      <c r="D2678" s="4" t="s">
        <v>3684</v>
      </c>
      <c r="E2678" s="7"/>
      <c r="F2678" s="8">
        <f>VLOOKUP(D2678,'Parâmetro - Portes e Uco'!$A$8:$C$49,3,0)</f>
        <v>2900.6899740000003</v>
      </c>
      <c r="G2678" s="36">
        <v>7</v>
      </c>
      <c r="H2678" s="8">
        <f>VLOOKUP(G2678,'Parâmetro - Portes e Uco'!$B$14:$E$41,4,0)</f>
        <v>1357.8812</v>
      </c>
      <c r="I2678" s="9"/>
      <c r="J2678" s="16">
        <v>0</v>
      </c>
      <c r="K2678" s="16"/>
      <c r="L2678" s="17"/>
      <c r="M2678" s="2"/>
      <c r="N2678" s="8"/>
      <c r="O2678" s="15">
        <v>2</v>
      </c>
      <c r="P2678" s="8">
        <f>(F2678*30%)+(F2678*20%)</f>
        <v>1450.3449870000002</v>
      </c>
      <c r="Q2678" s="41">
        <f>F2678+H2678+K2678+N2678+P2678</f>
        <v>5708.916161000001</v>
      </c>
    </row>
    <row r="2679" spans="1:17">
      <c r="A2679" s="1" t="s">
        <v>4760</v>
      </c>
      <c r="B2679" s="1">
        <v>31506038</v>
      </c>
      <c r="C2679" s="3" t="s">
        <v>2166</v>
      </c>
      <c r="D2679" s="4" t="s">
        <v>3698</v>
      </c>
      <c r="E2679" s="7"/>
      <c r="F2679" s="8">
        <f>VLOOKUP(D2679,'Parâmetro - Portes e Uco'!$A$8:$C$49,3,0)</f>
        <v>1186.7593919999999</v>
      </c>
      <c r="G2679" s="36">
        <v>5</v>
      </c>
      <c r="H2679" s="8">
        <f>VLOOKUP(G2679,'Parâmetro - Portes e Uco'!$B$14:$E$41,4,0)</f>
        <v>683.93320000000006</v>
      </c>
      <c r="I2679" s="9"/>
      <c r="J2679" s="16">
        <v>0</v>
      </c>
      <c r="K2679" s="16"/>
      <c r="L2679" s="17"/>
      <c r="M2679" s="2"/>
      <c r="N2679" s="8"/>
      <c r="O2679" s="15">
        <v>2</v>
      </c>
      <c r="P2679" s="8">
        <f>(F2679*30%)+(F2679*20%)</f>
        <v>593.37969599999997</v>
      </c>
      <c r="Q2679" s="41">
        <f>F2679+H2679+K2679+N2679+P2679</f>
        <v>2464.0722879999998</v>
      </c>
    </row>
    <row r="2680" spans="1:17">
      <c r="A2680" s="1" t="s">
        <v>4760</v>
      </c>
      <c r="B2680" s="1">
        <v>31506046</v>
      </c>
      <c r="C2680" s="3" t="s">
        <v>4022</v>
      </c>
      <c r="D2680" s="4" t="s">
        <v>3705</v>
      </c>
      <c r="E2680" s="7"/>
      <c r="F2680" s="8">
        <f>VLOOKUP(D2680,'Parâmetro - Portes e Uco'!$A$8:$C$49,3,0)</f>
        <v>1949.1550259999999</v>
      </c>
      <c r="G2680" s="36">
        <v>6</v>
      </c>
      <c r="H2680" s="8">
        <f>VLOOKUP(G2680,'Parâmetro - Portes e Uco'!$B$14:$E$41,4,0)</f>
        <v>954.3922</v>
      </c>
      <c r="I2680" s="9"/>
      <c r="J2680" s="16">
        <v>0</v>
      </c>
      <c r="K2680" s="16"/>
      <c r="L2680" s="17"/>
      <c r="M2680" s="2"/>
      <c r="N2680" s="8"/>
      <c r="O2680" s="15">
        <v>2</v>
      </c>
      <c r="P2680" s="8">
        <f>(F2680*30%)+(F2680*20%)</f>
        <v>974.57751299999995</v>
      </c>
      <c r="Q2680" s="41">
        <f>F2680+H2680+K2680+N2680+P2680</f>
        <v>3878.1247389999999</v>
      </c>
    </row>
    <row r="2681" spans="1:17">
      <c r="A2681" s="3"/>
      <c r="B2681" s="135">
        <v>31601006</v>
      </c>
      <c r="C2681" s="263" t="s">
        <v>3899</v>
      </c>
      <c r="D2681" s="264"/>
      <c r="E2681" s="264"/>
      <c r="F2681" s="264"/>
      <c r="G2681" s="264"/>
      <c r="H2681" s="264"/>
      <c r="I2681" s="264"/>
      <c r="J2681" s="264"/>
      <c r="K2681" s="264"/>
      <c r="L2681" s="264"/>
      <c r="M2681" s="266"/>
      <c r="N2681" s="264"/>
      <c r="O2681" s="264"/>
      <c r="P2681" s="264"/>
      <c r="Q2681" s="265"/>
    </row>
    <row r="2682" spans="1:17">
      <c r="A2682" s="1" t="s">
        <v>4760</v>
      </c>
      <c r="B2682" s="1">
        <v>31601014</v>
      </c>
      <c r="C2682" s="3" t="s">
        <v>2168</v>
      </c>
      <c r="D2682" s="4" t="s">
        <v>3681</v>
      </c>
      <c r="E2682" s="7"/>
      <c r="F2682" s="8">
        <f>VLOOKUP(D2682,'Parâmetro - Portes e Uco'!$A$8:$C$49,3,0)</f>
        <v>83.927844000000007</v>
      </c>
      <c r="G2682" s="36"/>
      <c r="H2682" s="15"/>
      <c r="I2682" s="9"/>
      <c r="J2682" s="16">
        <v>0</v>
      </c>
      <c r="K2682" s="16"/>
      <c r="L2682" s="17"/>
      <c r="M2682" s="2"/>
      <c r="N2682" s="8"/>
      <c r="O2682" s="15">
        <v>0</v>
      </c>
      <c r="P2682" s="15"/>
      <c r="Q2682" s="41">
        <f>F2682+H2682+K2682+N2682+P2682</f>
        <v>83.927844000000007</v>
      </c>
    </row>
    <row r="2683" spans="1:17">
      <c r="A2683" s="3"/>
      <c r="B2683" s="135">
        <v>31601995</v>
      </c>
      <c r="C2683" s="263" t="s">
        <v>3750</v>
      </c>
      <c r="D2683" s="264"/>
      <c r="E2683" s="264"/>
      <c r="F2683" s="264"/>
      <c r="G2683" s="264"/>
      <c r="H2683" s="264"/>
      <c r="I2683" s="264"/>
      <c r="J2683" s="264"/>
      <c r="K2683" s="264"/>
      <c r="L2683" s="264"/>
      <c r="M2683" s="266"/>
      <c r="N2683" s="264"/>
      <c r="O2683" s="264"/>
      <c r="P2683" s="264"/>
      <c r="Q2683" s="265"/>
    </row>
    <row r="2684" spans="1:17">
      <c r="A2684" s="3"/>
      <c r="B2684" s="259" t="s">
        <v>4291</v>
      </c>
      <c r="C2684" s="260"/>
      <c r="D2684" s="260"/>
      <c r="E2684" s="260"/>
      <c r="F2684" s="260"/>
      <c r="G2684" s="260"/>
      <c r="H2684" s="260"/>
      <c r="I2684" s="260"/>
      <c r="J2684" s="260"/>
      <c r="K2684" s="260"/>
      <c r="L2684" s="260"/>
      <c r="M2684" s="261"/>
      <c r="N2684" s="260"/>
      <c r="O2684" s="260"/>
      <c r="P2684" s="260"/>
      <c r="Q2684" s="262"/>
    </row>
    <row r="2685" spans="1:17">
      <c r="A2685" s="3"/>
      <c r="B2685" s="135">
        <v>31602002</v>
      </c>
      <c r="C2685" s="263" t="s">
        <v>4292</v>
      </c>
      <c r="D2685" s="264"/>
      <c r="E2685" s="264"/>
      <c r="F2685" s="264"/>
      <c r="G2685" s="264"/>
      <c r="H2685" s="264"/>
      <c r="I2685" s="264"/>
      <c r="J2685" s="264"/>
      <c r="K2685" s="264"/>
      <c r="L2685" s="264"/>
      <c r="M2685" s="287"/>
      <c r="N2685" s="264"/>
      <c r="O2685" s="264"/>
      <c r="P2685" s="264"/>
      <c r="Q2685" s="265"/>
    </row>
    <row r="2686" spans="1:17" ht="22.5">
      <c r="A2686" s="1" t="s">
        <v>4760</v>
      </c>
      <c r="B2686" s="1">
        <v>31602029</v>
      </c>
      <c r="C2686" s="3" t="s">
        <v>2169</v>
      </c>
      <c r="D2686" s="4" t="s">
        <v>3721</v>
      </c>
      <c r="E2686" s="7"/>
      <c r="F2686" s="8"/>
      <c r="G2686" s="36">
        <v>1</v>
      </c>
      <c r="H2686" s="8">
        <f>VLOOKUP(G2686,'Parâmetro - Portes e Uco'!$B$14:$E$41,4,0)</f>
        <v>138.81760000000003</v>
      </c>
      <c r="I2686" s="9"/>
      <c r="J2686" s="16">
        <v>0</v>
      </c>
      <c r="K2686" s="16"/>
      <c r="L2686" s="17"/>
      <c r="M2686" s="2"/>
      <c r="N2686" s="8"/>
      <c r="O2686" s="15">
        <v>0</v>
      </c>
      <c r="P2686" s="15"/>
      <c r="Q2686" s="41">
        <f t="shared" ref="Q2686:Q2715" si="189">F2686+H2686+K2686+N2686+P2686</f>
        <v>138.81760000000003</v>
      </c>
    </row>
    <row r="2687" spans="1:17" ht="22.5">
      <c r="A2687" s="1" t="s">
        <v>4760</v>
      </c>
      <c r="B2687" s="1">
        <v>31602037</v>
      </c>
      <c r="C2687" s="3" t="s">
        <v>2170</v>
      </c>
      <c r="D2687" s="4" t="s">
        <v>3721</v>
      </c>
      <c r="E2687" s="7"/>
      <c r="F2687" s="8"/>
      <c r="G2687" s="36">
        <v>4</v>
      </c>
      <c r="H2687" s="8">
        <f>VLOOKUP(G2687,'Parâmetro - Portes e Uco'!$B$14:$E$41,4,0)</f>
        <v>442.14720000000005</v>
      </c>
      <c r="I2687" s="9"/>
      <c r="J2687" s="16">
        <v>0</v>
      </c>
      <c r="K2687" s="16"/>
      <c r="L2687" s="17"/>
      <c r="M2687" s="2"/>
      <c r="N2687" s="8"/>
      <c r="O2687" s="15">
        <v>0</v>
      </c>
      <c r="P2687" s="15"/>
      <c r="Q2687" s="41">
        <f t="shared" si="189"/>
        <v>442.14720000000005</v>
      </c>
    </row>
    <row r="2688" spans="1:17">
      <c r="A2688" s="1" t="s">
        <v>4760</v>
      </c>
      <c r="B2688" s="1">
        <v>31602045</v>
      </c>
      <c r="C2688" s="3" t="s">
        <v>2181</v>
      </c>
      <c r="D2688" s="4" t="s">
        <v>3673</v>
      </c>
      <c r="E2688" s="7"/>
      <c r="F2688" s="8">
        <f>VLOOKUP(D2688,'Parâmetro - Portes e Uco'!$A$8:$C$49,3,0)</f>
        <v>167.84640600000003</v>
      </c>
      <c r="G2688" s="36">
        <v>2</v>
      </c>
      <c r="H2688" s="8">
        <f>VLOOKUP(G2688,'Parâmetro - Portes e Uco'!$B$14:$E$41,4,0)</f>
        <v>203.1808</v>
      </c>
      <c r="I2688" s="9"/>
      <c r="J2688" s="16">
        <v>0</v>
      </c>
      <c r="K2688" s="16"/>
      <c r="L2688" s="17"/>
      <c r="M2688" s="2"/>
      <c r="N2688" s="8"/>
      <c r="O2688" s="15">
        <v>0</v>
      </c>
      <c r="P2688" s="15"/>
      <c r="Q2688" s="41">
        <f t="shared" si="189"/>
        <v>371.02720600000004</v>
      </c>
    </row>
    <row r="2689" spans="1:17">
      <c r="A2689" s="1" t="s">
        <v>4760</v>
      </c>
      <c r="B2689" s="1">
        <v>31602053</v>
      </c>
      <c r="C2689" s="3" t="s">
        <v>2182</v>
      </c>
      <c r="D2689" s="4" t="s">
        <v>3673</v>
      </c>
      <c r="E2689" s="7"/>
      <c r="F2689" s="8">
        <f>VLOOKUP(D2689,'Parâmetro - Portes e Uco'!$A$8:$C$49,3,0)</f>
        <v>167.84640600000003</v>
      </c>
      <c r="G2689" s="36">
        <v>2</v>
      </c>
      <c r="H2689" s="8">
        <f>VLOOKUP(G2689,'Parâmetro - Portes e Uco'!$B$14:$E$41,4,0)</f>
        <v>203.1808</v>
      </c>
      <c r="I2689" s="9"/>
      <c r="J2689" s="16">
        <v>0</v>
      </c>
      <c r="K2689" s="16"/>
      <c r="L2689" s="17"/>
      <c r="M2689" s="2"/>
      <c r="N2689" s="8"/>
      <c r="O2689" s="15">
        <v>0</v>
      </c>
      <c r="P2689" s="15"/>
      <c r="Q2689" s="41">
        <f t="shared" si="189"/>
        <v>371.02720600000004</v>
      </c>
    </row>
    <row r="2690" spans="1:17">
      <c r="A2690" s="1" t="s">
        <v>4760</v>
      </c>
      <c r="B2690" s="1">
        <v>31602061</v>
      </c>
      <c r="C2690" s="3" t="s">
        <v>2183</v>
      </c>
      <c r="D2690" s="4" t="s">
        <v>3673</v>
      </c>
      <c r="E2690" s="7"/>
      <c r="F2690" s="8">
        <f>VLOOKUP(D2690,'Parâmetro - Portes e Uco'!$A$8:$C$49,3,0)</f>
        <v>167.84640600000003</v>
      </c>
      <c r="G2690" s="36">
        <v>2</v>
      </c>
      <c r="H2690" s="8">
        <f>VLOOKUP(G2690,'Parâmetro - Portes e Uco'!$B$14:$E$41,4,0)</f>
        <v>203.1808</v>
      </c>
      <c r="I2690" s="9"/>
      <c r="J2690" s="16">
        <v>0</v>
      </c>
      <c r="K2690" s="16"/>
      <c r="L2690" s="17"/>
      <c r="M2690" s="2"/>
      <c r="N2690" s="8"/>
      <c r="O2690" s="15">
        <v>0</v>
      </c>
      <c r="P2690" s="15"/>
      <c r="Q2690" s="41">
        <f t="shared" si="189"/>
        <v>371.02720600000004</v>
      </c>
    </row>
    <row r="2691" spans="1:17">
      <c r="A2691" s="1" t="s">
        <v>4760</v>
      </c>
      <c r="B2691" s="1">
        <v>31602070</v>
      </c>
      <c r="C2691" s="3" t="s">
        <v>2184</v>
      </c>
      <c r="D2691" s="4" t="s">
        <v>3675</v>
      </c>
      <c r="E2691" s="7"/>
      <c r="F2691" s="8">
        <f>VLOOKUP(D2691,'Parâmetro - Portes e Uco'!$A$8:$C$49,3,0)</f>
        <v>247.04971200000003</v>
      </c>
      <c r="G2691" s="36">
        <v>3</v>
      </c>
      <c r="H2691" s="8">
        <f>VLOOKUP(G2691,'Parâmetro - Portes e Uco'!$B$14:$E$41,4,0)</f>
        <v>299.05779999999999</v>
      </c>
      <c r="I2691" s="9"/>
      <c r="J2691" s="16">
        <v>0</v>
      </c>
      <c r="K2691" s="16"/>
      <c r="L2691" s="17"/>
      <c r="M2691" s="2"/>
      <c r="N2691" s="8"/>
      <c r="O2691" s="15">
        <v>0</v>
      </c>
      <c r="P2691" s="15"/>
      <c r="Q2691" s="41">
        <f t="shared" si="189"/>
        <v>546.10751200000004</v>
      </c>
    </row>
    <row r="2692" spans="1:17">
      <c r="A2692" s="1" t="s">
        <v>4760</v>
      </c>
      <c r="B2692" s="1">
        <v>31602088</v>
      </c>
      <c r="C2692" s="3" t="s">
        <v>2185</v>
      </c>
      <c r="D2692" s="4" t="s">
        <v>3673</v>
      </c>
      <c r="E2692" s="7"/>
      <c r="F2692" s="8">
        <f>VLOOKUP(D2692,'Parâmetro - Portes e Uco'!$A$8:$C$49,3,0)</f>
        <v>167.84640600000003</v>
      </c>
      <c r="G2692" s="36">
        <v>2</v>
      </c>
      <c r="H2692" s="8">
        <f>VLOOKUP(G2692,'Parâmetro - Portes e Uco'!$B$14:$E$41,4,0)</f>
        <v>203.1808</v>
      </c>
      <c r="I2692" s="9"/>
      <c r="J2692" s="16">
        <v>0</v>
      </c>
      <c r="K2692" s="16"/>
      <c r="L2692" s="17"/>
      <c r="M2692" s="2"/>
      <c r="N2692" s="8"/>
      <c r="O2692" s="15">
        <v>0</v>
      </c>
      <c r="P2692" s="15"/>
      <c r="Q2692" s="41">
        <f t="shared" si="189"/>
        <v>371.02720600000004</v>
      </c>
    </row>
    <row r="2693" spans="1:17">
      <c r="A2693" s="1" t="s">
        <v>4760</v>
      </c>
      <c r="B2693" s="1">
        <v>31602096</v>
      </c>
      <c r="C2693" s="3" t="s">
        <v>2186</v>
      </c>
      <c r="D2693" s="4" t="s">
        <v>3673</v>
      </c>
      <c r="E2693" s="7"/>
      <c r="F2693" s="8">
        <f>VLOOKUP(D2693,'Parâmetro - Portes e Uco'!$A$8:$C$49,3,0)</f>
        <v>167.84640600000003</v>
      </c>
      <c r="G2693" s="36">
        <v>2</v>
      </c>
      <c r="H2693" s="8">
        <f>VLOOKUP(G2693,'Parâmetro - Portes e Uco'!$B$14:$E$41,4,0)</f>
        <v>203.1808</v>
      </c>
      <c r="I2693" s="9"/>
      <c r="J2693" s="16">
        <v>0</v>
      </c>
      <c r="K2693" s="16"/>
      <c r="L2693" s="17"/>
      <c r="M2693" s="2"/>
      <c r="N2693" s="8"/>
      <c r="O2693" s="15">
        <v>0</v>
      </c>
      <c r="P2693" s="15"/>
      <c r="Q2693" s="41">
        <f t="shared" si="189"/>
        <v>371.02720600000004</v>
      </c>
    </row>
    <row r="2694" spans="1:17">
      <c r="A2694" s="1" t="s">
        <v>4760</v>
      </c>
      <c r="B2694" s="1">
        <v>31602100</v>
      </c>
      <c r="C2694" s="3" t="s">
        <v>2187</v>
      </c>
      <c r="D2694" s="4" t="s">
        <v>3699</v>
      </c>
      <c r="E2694" s="7"/>
      <c r="F2694" s="8">
        <f>VLOOKUP(D2694,'Parâmetro - Portes e Uco'!$A$8:$C$49,3,0)</f>
        <v>365.25598200000002</v>
      </c>
      <c r="G2694" s="36">
        <v>4</v>
      </c>
      <c r="H2694" s="8">
        <f>VLOOKUP(G2694,'Parâmetro - Portes e Uco'!$B$14:$E$41,4,0)</f>
        <v>442.14720000000005</v>
      </c>
      <c r="I2694" s="9"/>
      <c r="J2694" s="16">
        <v>0</v>
      </c>
      <c r="K2694" s="16"/>
      <c r="L2694" s="17"/>
      <c r="M2694" s="2"/>
      <c r="N2694" s="8"/>
      <c r="O2694" s="15">
        <v>0</v>
      </c>
      <c r="P2694" s="15"/>
      <c r="Q2694" s="41">
        <f t="shared" si="189"/>
        <v>807.40318200000002</v>
      </c>
    </row>
    <row r="2695" spans="1:17">
      <c r="A2695" s="1" t="s">
        <v>4760</v>
      </c>
      <c r="B2695" s="1">
        <v>31602118</v>
      </c>
      <c r="C2695" s="3" t="s">
        <v>2126</v>
      </c>
      <c r="D2695" s="4" t="s">
        <v>3671</v>
      </c>
      <c r="E2695" s="7"/>
      <c r="F2695" s="8">
        <f>VLOOKUP(D2695,'Parâmetro - Portes e Uco'!$A$8:$C$49,3,0)</f>
        <v>114.67910999999999</v>
      </c>
      <c r="G2695" s="36">
        <v>1</v>
      </c>
      <c r="H2695" s="8">
        <f>VLOOKUP(G2695,'Parâmetro - Portes e Uco'!$B$14:$E$41,4,0)</f>
        <v>138.81760000000003</v>
      </c>
      <c r="I2695" s="9"/>
      <c r="J2695" s="16">
        <v>0</v>
      </c>
      <c r="K2695" s="16"/>
      <c r="L2695" s="17"/>
      <c r="M2695" s="2"/>
      <c r="N2695" s="8"/>
      <c r="O2695" s="15">
        <v>0</v>
      </c>
      <c r="P2695" s="15"/>
      <c r="Q2695" s="41">
        <f t="shared" si="189"/>
        <v>253.49671000000001</v>
      </c>
    </row>
    <row r="2696" spans="1:17">
      <c r="A2696" s="1" t="s">
        <v>4760</v>
      </c>
      <c r="B2696" s="1">
        <v>31602126</v>
      </c>
      <c r="C2696" s="3" t="s">
        <v>2188</v>
      </c>
      <c r="D2696" s="4" t="s">
        <v>3675</v>
      </c>
      <c r="E2696" s="7"/>
      <c r="F2696" s="8">
        <f>VLOOKUP(D2696,'Parâmetro - Portes e Uco'!$A$8:$C$49,3,0)</f>
        <v>247.04971200000003</v>
      </c>
      <c r="G2696" s="36">
        <v>3</v>
      </c>
      <c r="H2696" s="8">
        <f>VLOOKUP(G2696,'Parâmetro - Portes e Uco'!$B$14:$E$41,4,0)</f>
        <v>299.05779999999999</v>
      </c>
      <c r="I2696" s="9"/>
      <c r="J2696" s="16">
        <v>0</v>
      </c>
      <c r="K2696" s="16"/>
      <c r="L2696" s="17"/>
      <c r="M2696" s="2"/>
      <c r="N2696" s="8"/>
      <c r="O2696" s="15">
        <v>0</v>
      </c>
      <c r="P2696" s="15"/>
      <c r="Q2696" s="41">
        <f t="shared" si="189"/>
        <v>546.10751200000004</v>
      </c>
    </row>
    <row r="2697" spans="1:17" ht="22.5">
      <c r="A2697" s="1" t="s">
        <v>4760</v>
      </c>
      <c r="B2697" s="1">
        <v>31602134</v>
      </c>
      <c r="C2697" s="3" t="s">
        <v>2189</v>
      </c>
      <c r="D2697" s="4" t="s">
        <v>3699</v>
      </c>
      <c r="E2697" s="7"/>
      <c r="F2697" s="8">
        <f>VLOOKUP(D2697,'Parâmetro - Portes e Uco'!$A$8:$C$49,3,0)</f>
        <v>365.25598200000002</v>
      </c>
      <c r="G2697" s="36">
        <v>4</v>
      </c>
      <c r="H2697" s="8">
        <f>VLOOKUP(G2697,'Parâmetro - Portes e Uco'!$B$14:$E$41,4,0)</f>
        <v>442.14720000000005</v>
      </c>
      <c r="I2697" s="9"/>
      <c r="J2697" s="16">
        <v>0</v>
      </c>
      <c r="K2697" s="16"/>
      <c r="L2697" s="17"/>
      <c r="M2697" s="2"/>
      <c r="N2697" s="8"/>
      <c r="O2697" s="15">
        <v>0</v>
      </c>
      <c r="P2697" s="15"/>
      <c r="Q2697" s="41">
        <f t="shared" si="189"/>
        <v>807.40318200000002</v>
      </c>
    </row>
    <row r="2698" spans="1:17" ht="22.5">
      <c r="A2698" s="1" t="s">
        <v>4760</v>
      </c>
      <c r="B2698" s="1">
        <v>31602142</v>
      </c>
      <c r="C2698" s="3" t="s">
        <v>2190</v>
      </c>
      <c r="D2698" s="4" t="s">
        <v>3699</v>
      </c>
      <c r="E2698" s="7"/>
      <c r="F2698" s="8">
        <f>VLOOKUP(D2698,'Parâmetro - Portes e Uco'!$A$8:$C$49,3,0)</f>
        <v>365.25598200000002</v>
      </c>
      <c r="G2698" s="36">
        <v>4</v>
      </c>
      <c r="H2698" s="8">
        <f>VLOOKUP(G2698,'Parâmetro - Portes e Uco'!$B$14:$E$41,4,0)</f>
        <v>442.14720000000005</v>
      </c>
      <c r="I2698" s="9"/>
      <c r="J2698" s="16">
        <v>0</v>
      </c>
      <c r="K2698" s="16"/>
      <c r="L2698" s="17"/>
      <c r="M2698" s="2"/>
      <c r="N2698" s="8"/>
      <c r="O2698" s="15">
        <v>0</v>
      </c>
      <c r="P2698" s="15"/>
      <c r="Q2698" s="41">
        <f t="shared" si="189"/>
        <v>807.40318200000002</v>
      </c>
    </row>
    <row r="2699" spans="1:17">
      <c r="A2699" s="1" t="s">
        <v>4760</v>
      </c>
      <c r="B2699" s="1">
        <v>31602150</v>
      </c>
      <c r="C2699" s="3" t="s">
        <v>2191</v>
      </c>
      <c r="D2699" s="4" t="s">
        <v>3699</v>
      </c>
      <c r="E2699" s="7"/>
      <c r="F2699" s="8">
        <f>VLOOKUP(D2699,'Parâmetro - Portes e Uco'!$A$8:$C$49,3,0)</f>
        <v>365.25598200000002</v>
      </c>
      <c r="G2699" s="36">
        <v>4</v>
      </c>
      <c r="H2699" s="8">
        <f>VLOOKUP(G2699,'Parâmetro - Portes e Uco'!$B$14:$E$41,4,0)</f>
        <v>442.14720000000005</v>
      </c>
      <c r="I2699" s="9"/>
      <c r="J2699" s="16">
        <v>0</v>
      </c>
      <c r="K2699" s="16"/>
      <c r="L2699" s="17"/>
      <c r="M2699" s="2"/>
      <c r="N2699" s="8"/>
      <c r="O2699" s="15">
        <v>0</v>
      </c>
      <c r="P2699" s="15"/>
      <c r="Q2699" s="41">
        <f t="shared" si="189"/>
        <v>807.40318200000002</v>
      </c>
    </row>
    <row r="2700" spans="1:17">
      <c r="A2700" s="1" t="s">
        <v>4760</v>
      </c>
      <c r="B2700" s="1">
        <v>31602169</v>
      </c>
      <c r="C2700" s="3" t="s">
        <v>2192</v>
      </c>
      <c r="D2700" s="4" t="s">
        <v>3673</v>
      </c>
      <c r="E2700" s="7"/>
      <c r="F2700" s="8">
        <f>VLOOKUP(D2700,'Parâmetro - Portes e Uco'!$A$8:$C$49,3,0)</f>
        <v>167.84640600000003</v>
      </c>
      <c r="G2700" s="36">
        <v>2</v>
      </c>
      <c r="H2700" s="8">
        <f>VLOOKUP(G2700,'Parâmetro - Portes e Uco'!$B$14:$E$41,4,0)</f>
        <v>203.1808</v>
      </c>
      <c r="I2700" s="9"/>
      <c r="J2700" s="16">
        <v>0</v>
      </c>
      <c r="K2700" s="16"/>
      <c r="L2700" s="17"/>
      <c r="M2700" s="2"/>
      <c r="N2700" s="8"/>
      <c r="O2700" s="15">
        <v>0</v>
      </c>
      <c r="P2700" s="15"/>
      <c r="Q2700" s="41">
        <f t="shared" si="189"/>
        <v>371.02720600000004</v>
      </c>
    </row>
    <row r="2701" spans="1:17">
      <c r="A2701" s="1" t="s">
        <v>4760</v>
      </c>
      <c r="B2701" s="1">
        <v>31602177</v>
      </c>
      <c r="C2701" s="3" t="s">
        <v>2193</v>
      </c>
      <c r="D2701" s="4" t="s">
        <v>3671</v>
      </c>
      <c r="E2701" s="7"/>
      <c r="F2701" s="8">
        <f>VLOOKUP(D2701,'Parâmetro - Portes e Uco'!$A$8:$C$49,3,0)</f>
        <v>114.67910999999999</v>
      </c>
      <c r="G2701" s="36">
        <v>1</v>
      </c>
      <c r="H2701" s="8">
        <f>VLOOKUP(G2701,'Parâmetro - Portes e Uco'!$B$14:$E$41,4,0)</f>
        <v>138.81760000000003</v>
      </c>
      <c r="I2701" s="9"/>
      <c r="J2701" s="16">
        <v>0</v>
      </c>
      <c r="K2701" s="16"/>
      <c r="L2701" s="17"/>
      <c r="M2701" s="2"/>
      <c r="N2701" s="8"/>
      <c r="O2701" s="15">
        <v>0</v>
      </c>
      <c r="P2701" s="15"/>
      <c r="Q2701" s="41">
        <f t="shared" si="189"/>
        <v>253.49671000000001</v>
      </c>
    </row>
    <row r="2702" spans="1:17">
      <c r="A2702" s="1" t="s">
        <v>4760</v>
      </c>
      <c r="B2702" s="1">
        <v>31602185</v>
      </c>
      <c r="C2702" s="3" t="s">
        <v>2194</v>
      </c>
      <c r="D2702" s="4" t="s">
        <v>3671</v>
      </c>
      <c r="E2702" s="7"/>
      <c r="F2702" s="8">
        <f>VLOOKUP(D2702,'Parâmetro - Portes e Uco'!$A$8:$C$49,3,0)</f>
        <v>114.67910999999999</v>
      </c>
      <c r="G2702" s="36"/>
      <c r="H2702" s="15"/>
      <c r="I2702" s="9"/>
      <c r="J2702" s="16">
        <v>0</v>
      </c>
      <c r="K2702" s="16"/>
      <c r="L2702" s="17"/>
      <c r="M2702" s="2"/>
      <c r="N2702" s="8"/>
      <c r="O2702" s="15">
        <v>0</v>
      </c>
      <c r="P2702" s="15"/>
      <c r="Q2702" s="41">
        <f t="shared" si="189"/>
        <v>114.67910999999999</v>
      </c>
    </row>
    <row r="2703" spans="1:17" ht="22.5">
      <c r="A2703" s="1" t="s">
        <v>4760</v>
      </c>
      <c r="B2703" s="1">
        <v>31602207</v>
      </c>
      <c r="C2703" s="3" t="s">
        <v>2195</v>
      </c>
      <c r="D2703" s="4" t="s">
        <v>3721</v>
      </c>
      <c r="E2703" s="7"/>
      <c r="F2703" s="8"/>
      <c r="G2703" s="36">
        <v>3</v>
      </c>
      <c r="H2703" s="8">
        <f>VLOOKUP(G2703,'Parâmetro - Portes e Uco'!$B$14:$E$41,4,0)</f>
        <v>299.05779999999999</v>
      </c>
      <c r="I2703" s="9"/>
      <c r="J2703" s="16">
        <v>0</v>
      </c>
      <c r="K2703" s="16"/>
      <c r="L2703" s="17"/>
      <c r="M2703" s="2"/>
      <c r="N2703" s="8"/>
      <c r="O2703" s="15">
        <v>0</v>
      </c>
      <c r="P2703" s="15"/>
      <c r="Q2703" s="41">
        <f t="shared" si="189"/>
        <v>299.05779999999999</v>
      </c>
    </row>
    <row r="2704" spans="1:17" ht="22.5">
      <c r="A2704" s="1" t="s">
        <v>4760</v>
      </c>
      <c r="B2704" s="1">
        <v>31602223</v>
      </c>
      <c r="C2704" s="3" t="s">
        <v>2196</v>
      </c>
      <c r="D2704" s="4" t="s">
        <v>3673</v>
      </c>
      <c r="E2704" s="7"/>
      <c r="F2704" s="8">
        <f>VLOOKUP(D2704,'Parâmetro - Portes e Uco'!$A$8:$C$49,3,0)</f>
        <v>167.84640600000003</v>
      </c>
      <c r="G2704" s="36">
        <v>2</v>
      </c>
      <c r="H2704" s="8">
        <f>VLOOKUP(G2704,'Parâmetro - Portes e Uco'!$B$14:$E$41,4,0)</f>
        <v>203.1808</v>
      </c>
      <c r="I2704" s="9"/>
      <c r="J2704" s="16">
        <v>0</v>
      </c>
      <c r="K2704" s="16"/>
      <c r="L2704" s="17"/>
      <c r="M2704" s="2"/>
      <c r="N2704" s="8"/>
      <c r="O2704" s="15">
        <v>0</v>
      </c>
      <c r="P2704" s="15"/>
      <c r="Q2704" s="41">
        <f t="shared" si="189"/>
        <v>371.02720600000004</v>
      </c>
    </row>
    <row r="2705" spans="1:17">
      <c r="A2705" s="1" t="s">
        <v>4760</v>
      </c>
      <c r="B2705" s="1">
        <v>31602231</v>
      </c>
      <c r="C2705" s="3" t="s">
        <v>2171</v>
      </c>
      <c r="D2705" s="4" t="s">
        <v>3721</v>
      </c>
      <c r="E2705" s="7"/>
      <c r="F2705" s="8"/>
      <c r="G2705" s="36">
        <v>2</v>
      </c>
      <c r="H2705" s="8">
        <f>VLOOKUP(G2705,'Parâmetro - Portes e Uco'!$B$14:$E$41,4,0)</f>
        <v>203.1808</v>
      </c>
      <c r="I2705" s="9"/>
      <c r="J2705" s="16">
        <v>0</v>
      </c>
      <c r="K2705" s="16"/>
      <c r="L2705" s="17"/>
      <c r="M2705" s="2"/>
      <c r="N2705" s="8"/>
      <c r="O2705" s="15">
        <v>0</v>
      </c>
      <c r="P2705" s="15"/>
      <c r="Q2705" s="41">
        <f t="shared" si="189"/>
        <v>203.1808</v>
      </c>
    </row>
    <row r="2706" spans="1:17">
      <c r="A2706" s="1" t="s">
        <v>4760</v>
      </c>
      <c r="B2706" s="1">
        <v>31602240</v>
      </c>
      <c r="C2706" s="3" t="s">
        <v>2172</v>
      </c>
      <c r="D2706" s="4" t="s">
        <v>3721</v>
      </c>
      <c r="E2706" s="7"/>
      <c r="F2706" s="8"/>
      <c r="G2706" s="36">
        <v>3</v>
      </c>
      <c r="H2706" s="8">
        <f>VLOOKUP(G2706,'Parâmetro - Portes e Uco'!$B$14:$E$41,4,0)</f>
        <v>299.05779999999999</v>
      </c>
      <c r="I2706" s="9"/>
      <c r="J2706" s="16">
        <v>0</v>
      </c>
      <c r="K2706" s="16"/>
      <c r="L2706" s="17"/>
      <c r="M2706" s="2"/>
      <c r="N2706" s="8"/>
      <c r="O2706" s="15">
        <v>0</v>
      </c>
      <c r="P2706" s="15"/>
      <c r="Q2706" s="41">
        <f t="shared" si="189"/>
        <v>299.05779999999999</v>
      </c>
    </row>
    <row r="2707" spans="1:17" ht="22.5">
      <c r="A2707" s="1" t="s">
        <v>4760</v>
      </c>
      <c r="B2707" s="1">
        <v>31602258</v>
      </c>
      <c r="C2707" s="3" t="s">
        <v>2177</v>
      </c>
      <c r="D2707" s="4" t="s">
        <v>3721</v>
      </c>
      <c r="E2707" s="7"/>
      <c r="F2707" s="8"/>
      <c r="G2707" s="36">
        <v>3</v>
      </c>
      <c r="H2707" s="8">
        <f>VLOOKUP(G2707,'Parâmetro - Portes e Uco'!$B$14:$E$41,4,0)</f>
        <v>299.05779999999999</v>
      </c>
      <c r="I2707" s="9"/>
      <c r="J2707" s="16">
        <v>0</v>
      </c>
      <c r="K2707" s="16"/>
      <c r="L2707" s="17"/>
      <c r="M2707" s="2"/>
      <c r="N2707" s="8"/>
      <c r="O2707" s="15">
        <v>0</v>
      </c>
      <c r="P2707" s="15"/>
      <c r="Q2707" s="41">
        <f t="shared" si="189"/>
        <v>299.05779999999999</v>
      </c>
    </row>
    <row r="2708" spans="1:17">
      <c r="A2708" s="1" t="s">
        <v>4760</v>
      </c>
      <c r="B2708" s="1">
        <v>31602266</v>
      </c>
      <c r="C2708" s="3" t="s">
        <v>2175</v>
      </c>
      <c r="D2708" s="4" t="s">
        <v>3721</v>
      </c>
      <c r="E2708" s="7"/>
      <c r="F2708" s="8"/>
      <c r="G2708" s="36">
        <v>2</v>
      </c>
      <c r="H2708" s="8">
        <f>VLOOKUP(G2708,'Parâmetro - Portes e Uco'!$B$14:$E$41,4,0)</f>
        <v>203.1808</v>
      </c>
      <c r="I2708" s="9"/>
      <c r="J2708" s="16">
        <v>0</v>
      </c>
      <c r="K2708" s="16"/>
      <c r="L2708" s="17"/>
      <c r="M2708" s="2"/>
      <c r="N2708" s="8"/>
      <c r="O2708" s="15">
        <v>0</v>
      </c>
      <c r="P2708" s="15"/>
      <c r="Q2708" s="41">
        <f t="shared" si="189"/>
        <v>203.1808</v>
      </c>
    </row>
    <row r="2709" spans="1:17" ht="22.5">
      <c r="A2709" s="1" t="s">
        <v>4760</v>
      </c>
      <c r="B2709" s="1">
        <v>31602274</v>
      </c>
      <c r="C2709" s="3" t="s">
        <v>2174</v>
      </c>
      <c r="D2709" s="4" t="s">
        <v>3721</v>
      </c>
      <c r="E2709" s="7"/>
      <c r="F2709" s="8"/>
      <c r="G2709" s="36">
        <v>2</v>
      </c>
      <c r="H2709" s="8">
        <f>VLOOKUP(G2709,'Parâmetro - Portes e Uco'!$B$14:$E$41,4,0)</f>
        <v>203.1808</v>
      </c>
      <c r="I2709" s="9"/>
      <c r="J2709" s="16">
        <v>0</v>
      </c>
      <c r="K2709" s="16"/>
      <c r="L2709" s="17"/>
      <c r="M2709" s="2"/>
      <c r="N2709" s="8"/>
      <c r="O2709" s="15">
        <v>0</v>
      </c>
      <c r="P2709" s="15"/>
      <c r="Q2709" s="41">
        <f t="shared" si="189"/>
        <v>203.1808</v>
      </c>
    </row>
    <row r="2710" spans="1:17">
      <c r="A2710" s="1" t="s">
        <v>4760</v>
      </c>
      <c r="B2710" s="1">
        <v>31602282</v>
      </c>
      <c r="C2710" s="3" t="s">
        <v>2173</v>
      </c>
      <c r="D2710" s="4" t="s">
        <v>3721</v>
      </c>
      <c r="E2710" s="7"/>
      <c r="F2710" s="8"/>
      <c r="G2710" s="36">
        <v>3</v>
      </c>
      <c r="H2710" s="8">
        <f>VLOOKUP(G2710,'Parâmetro - Portes e Uco'!$B$14:$E$41,4,0)</f>
        <v>299.05779999999999</v>
      </c>
      <c r="I2710" s="9"/>
      <c r="J2710" s="16">
        <v>0</v>
      </c>
      <c r="K2710" s="16"/>
      <c r="L2710" s="17"/>
      <c r="M2710" s="2"/>
      <c r="N2710" s="8"/>
      <c r="O2710" s="15">
        <v>0</v>
      </c>
      <c r="P2710" s="15"/>
      <c r="Q2710" s="41">
        <f t="shared" si="189"/>
        <v>299.05779999999999</v>
      </c>
    </row>
    <row r="2711" spans="1:17">
      <c r="A2711" s="1" t="s">
        <v>4760</v>
      </c>
      <c r="B2711" s="1">
        <v>31602290</v>
      </c>
      <c r="C2711" s="3" t="s">
        <v>2180</v>
      </c>
      <c r="D2711" s="4" t="s">
        <v>3721</v>
      </c>
      <c r="E2711" s="7"/>
      <c r="F2711" s="8"/>
      <c r="G2711" s="36">
        <v>3</v>
      </c>
      <c r="H2711" s="8">
        <f>VLOOKUP(G2711,'Parâmetro - Portes e Uco'!$B$14:$E$41,4,0)</f>
        <v>299.05779999999999</v>
      </c>
      <c r="I2711" s="9"/>
      <c r="J2711" s="16">
        <v>0</v>
      </c>
      <c r="K2711" s="16"/>
      <c r="L2711" s="17"/>
      <c r="M2711" s="2"/>
      <c r="N2711" s="8"/>
      <c r="O2711" s="15">
        <v>0</v>
      </c>
      <c r="P2711" s="15"/>
      <c r="Q2711" s="41">
        <f t="shared" si="189"/>
        <v>299.05779999999999</v>
      </c>
    </row>
    <row r="2712" spans="1:17" ht="22.5">
      <c r="A2712" s="1" t="s">
        <v>4760</v>
      </c>
      <c r="B2712" s="1">
        <v>31602304</v>
      </c>
      <c r="C2712" s="3" t="s">
        <v>2176</v>
      </c>
      <c r="D2712" s="4" t="s">
        <v>3721</v>
      </c>
      <c r="E2712" s="7"/>
      <c r="F2712" s="8"/>
      <c r="G2712" s="36">
        <v>1</v>
      </c>
      <c r="H2712" s="8">
        <f>VLOOKUP(G2712,'Parâmetro - Portes e Uco'!$B$14:$E$41,4,0)</f>
        <v>138.81760000000003</v>
      </c>
      <c r="I2712" s="9"/>
      <c r="J2712" s="16">
        <v>0</v>
      </c>
      <c r="K2712" s="16"/>
      <c r="L2712" s="17"/>
      <c r="M2712" s="2"/>
      <c r="N2712" s="8"/>
      <c r="O2712" s="15">
        <v>0</v>
      </c>
      <c r="P2712" s="15"/>
      <c r="Q2712" s="41">
        <f t="shared" si="189"/>
        <v>138.81760000000003</v>
      </c>
    </row>
    <row r="2713" spans="1:17" ht="22.5">
      <c r="A2713" s="1" t="s">
        <v>4760</v>
      </c>
      <c r="B2713" s="1">
        <v>31602312</v>
      </c>
      <c r="C2713" s="3" t="s">
        <v>2178</v>
      </c>
      <c r="D2713" s="4" t="s">
        <v>3721</v>
      </c>
      <c r="E2713" s="7"/>
      <c r="F2713" s="8"/>
      <c r="G2713" s="36">
        <v>1</v>
      </c>
      <c r="H2713" s="8">
        <f>VLOOKUP(G2713,'Parâmetro - Portes e Uco'!$B$14:$E$41,4,0)</f>
        <v>138.81760000000003</v>
      </c>
      <c r="I2713" s="9"/>
      <c r="J2713" s="16">
        <v>0</v>
      </c>
      <c r="K2713" s="16"/>
      <c r="L2713" s="17"/>
      <c r="M2713" s="2"/>
      <c r="N2713" s="8"/>
      <c r="O2713" s="15">
        <v>0</v>
      </c>
      <c r="P2713" s="15"/>
      <c r="Q2713" s="41">
        <f t="shared" si="189"/>
        <v>138.81760000000003</v>
      </c>
    </row>
    <row r="2714" spans="1:17">
      <c r="A2714" s="1" t="s">
        <v>4760</v>
      </c>
      <c r="B2714" s="1">
        <v>31602320</v>
      </c>
      <c r="C2714" s="3" t="s">
        <v>2179</v>
      </c>
      <c r="D2714" s="4" t="s">
        <v>3721</v>
      </c>
      <c r="E2714" s="7"/>
      <c r="F2714" s="8"/>
      <c r="G2714" s="36">
        <v>2</v>
      </c>
      <c r="H2714" s="8">
        <f>VLOOKUP(G2714,'Parâmetro - Portes e Uco'!$B$14:$E$41,4,0)</f>
        <v>203.1808</v>
      </c>
      <c r="I2714" s="9"/>
      <c r="J2714" s="16">
        <v>0</v>
      </c>
      <c r="K2714" s="16"/>
      <c r="L2714" s="17"/>
      <c r="M2714" s="2"/>
      <c r="N2714" s="8"/>
      <c r="O2714" s="15">
        <v>0</v>
      </c>
      <c r="P2714" s="15"/>
      <c r="Q2714" s="41">
        <f t="shared" si="189"/>
        <v>203.1808</v>
      </c>
    </row>
    <row r="2715" spans="1:17" ht="33.75">
      <c r="A2715" s="1" t="s">
        <v>4760</v>
      </c>
      <c r="B2715" s="1">
        <v>31602339</v>
      </c>
      <c r="C2715" s="3" t="s">
        <v>3992</v>
      </c>
      <c r="D2715" s="4" t="s">
        <v>3673</v>
      </c>
      <c r="E2715" s="7"/>
      <c r="F2715" s="8">
        <f>VLOOKUP(D2715,'Parâmetro - Portes e Uco'!$A$8:$C$49,3,0)</f>
        <v>167.84640600000003</v>
      </c>
      <c r="G2715" s="36">
        <v>2</v>
      </c>
      <c r="H2715" s="8">
        <f>VLOOKUP(G2715,'Parâmetro - Portes e Uco'!$B$14:$E$41,4,0)</f>
        <v>203.1808</v>
      </c>
      <c r="I2715" s="9"/>
      <c r="J2715" s="16">
        <v>0</v>
      </c>
      <c r="K2715" s="16"/>
      <c r="L2715" s="17"/>
      <c r="M2715" s="2"/>
      <c r="N2715" s="8"/>
      <c r="O2715" s="15">
        <v>0</v>
      </c>
      <c r="P2715" s="15"/>
      <c r="Q2715" s="41">
        <f t="shared" si="189"/>
        <v>371.02720600000004</v>
      </c>
    </row>
    <row r="2716" spans="1:17">
      <c r="A2716" s="3"/>
      <c r="B2716" s="135">
        <v>31602991</v>
      </c>
      <c r="C2716" s="263" t="s">
        <v>3750</v>
      </c>
      <c r="D2716" s="264"/>
      <c r="E2716" s="264"/>
      <c r="F2716" s="264"/>
      <c r="G2716" s="264"/>
      <c r="H2716" s="264"/>
      <c r="I2716" s="264"/>
      <c r="J2716" s="264"/>
      <c r="K2716" s="264"/>
      <c r="L2716" s="264"/>
      <c r="M2716" s="287"/>
      <c r="N2716" s="264"/>
      <c r="O2716" s="264"/>
      <c r="P2716" s="264"/>
      <c r="Q2716" s="265"/>
    </row>
    <row r="2717" spans="1:17">
      <c r="A2717" s="3"/>
      <c r="B2717" s="259" t="s">
        <v>4293</v>
      </c>
      <c r="C2717" s="260"/>
      <c r="D2717" s="260"/>
      <c r="E2717" s="260"/>
      <c r="F2717" s="260"/>
      <c r="G2717" s="260"/>
      <c r="H2717" s="260"/>
      <c r="I2717" s="260"/>
      <c r="J2717" s="260"/>
      <c r="K2717" s="260"/>
      <c r="L2717" s="260"/>
      <c r="M2717" s="261"/>
      <c r="N2717" s="260"/>
      <c r="O2717" s="260"/>
      <c r="P2717" s="260"/>
      <c r="Q2717" s="262"/>
    </row>
    <row r="2718" spans="1:17">
      <c r="A2718" s="3"/>
      <c r="B2718" s="288" t="s">
        <v>4294</v>
      </c>
      <c r="C2718" s="289"/>
      <c r="D2718" s="289"/>
      <c r="E2718" s="289"/>
      <c r="F2718" s="289"/>
      <c r="G2718" s="289"/>
      <c r="H2718" s="289"/>
      <c r="I2718" s="289"/>
      <c r="J2718" s="289"/>
      <c r="K2718" s="289"/>
      <c r="L2718" s="289"/>
      <c r="M2718" s="290"/>
      <c r="N2718" s="289"/>
      <c r="O2718" s="289"/>
      <c r="P2718" s="289"/>
      <c r="Q2718" s="291"/>
    </row>
    <row r="2719" spans="1:17">
      <c r="A2719" s="3"/>
      <c r="B2719" s="259" t="s">
        <v>4295</v>
      </c>
      <c r="C2719" s="260"/>
      <c r="D2719" s="260"/>
      <c r="E2719" s="260"/>
      <c r="F2719" s="260"/>
      <c r="G2719" s="260"/>
      <c r="H2719" s="260"/>
      <c r="I2719" s="260"/>
      <c r="J2719" s="260"/>
      <c r="K2719" s="260"/>
      <c r="L2719" s="260"/>
      <c r="M2719" s="261"/>
      <c r="N2719" s="260"/>
      <c r="O2719" s="260"/>
      <c r="P2719" s="260"/>
      <c r="Q2719" s="262"/>
    </row>
    <row r="2720" spans="1:17">
      <c r="A2720" s="3"/>
      <c r="B2720" s="259" t="s">
        <v>4296</v>
      </c>
      <c r="C2720" s="260"/>
      <c r="D2720" s="260"/>
      <c r="E2720" s="260"/>
      <c r="F2720" s="260"/>
      <c r="G2720" s="260"/>
      <c r="H2720" s="260"/>
      <c r="I2720" s="260"/>
      <c r="J2720" s="260"/>
      <c r="K2720" s="260"/>
      <c r="L2720" s="260"/>
      <c r="M2720" s="261"/>
      <c r="N2720" s="260"/>
      <c r="O2720" s="260"/>
      <c r="P2720" s="260"/>
      <c r="Q2720" s="262"/>
    </row>
    <row r="2721" spans="1:17">
      <c r="A2721" s="3"/>
      <c r="B2721" s="270" t="s">
        <v>4297</v>
      </c>
      <c r="C2721" s="271"/>
      <c r="D2721" s="271"/>
      <c r="E2721" s="271"/>
      <c r="F2721" s="271"/>
      <c r="G2721" s="271"/>
      <c r="H2721" s="271"/>
      <c r="I2721" s="271"/>
      <c r="J2721" s="271"/>
      <c r="K2721" s="271"/>
      <c r="L2721" s="271"/>
      <c r="M2721" s="274"/>
      <c r="N2721" s="271"/>
      <c r="O2721" s="271"/>
      <c r="P2721" s="271"/>
      <c r="Q2721" s="286"/>
    </row>
    <row r="2722" spans="1:17">
      <c r="A2722" s="3"/>
      <c r="B2722" s="259" t="s">
        <v>4298</v>
      </c>
      <c r="C2722" s="260"/>
      <c r="D2722" s="260"/>
      <c r="E2722" s="260"/>
      <c r="F2722" s="260"/>
      <c r="G2722" s="260"/>
      <c r="H2722" s="260"/>
      <c r="I2722" s="260"/>
      <c r="J2722" s="260"/>
      <c r="K2722" s="260"/>
      <c r="L2722" s="260"/>
      <c r="M2722" s="261"/>
      <c r="N2722" s="260"/>
      <c r="O2722" s="260"/>
      <c r="P2722" s="260"/>
      <c r="Q2722" s="262"/>
    </row>
    <row r="2723" spans="1:17">
      <c r="A2723" s="3"/>
      <c r="B2723" s="259" t="s">
        <v>4299</v>
      </c>
      <c r="C2723" s="260"/>
      <c r="D2723" s="260"/>
      <c r="E2723" s="260"/>
      <c r="F2723" s="260"/>
      <c r="G2723" s="260"/>
      <c r="H2723" s="260"/>
      <c r="I2723" s="260"/>
      <c r="J2723" s="260"/>
      <c r="K2723" s="260"/>
      <c r="L2723" s="260"/>
      <c r="M2723" s="261"/>
      <c r="N2723" s="260"/>
      <c r="O2723" s="260"/>
      <c r="P2723" s="260"/>
      <c r="Q2723" s="262"/>
    </row>
    <row r="2724" spans="1:17">
      <c r="A2724" s="3"/>
      <c r="B2724" s="259" t="s">
        <v>4300</v>
      </c>
      <c r="C2724" s="260"/>
      <c r="D2724" s="260"/>
      <c r="E2724" s="260"/>
      <c r="F2724" s="260"/>
      <c r="G2724" s="260"/>
      <c r="H2724" s="260"/>
      <c r="I2724" s="260"/>
      <c r="J2724" s="260"/>
      <c r="K2724" s="260"/>
      <c r="L2724" s="260"/>
      <c r="M2724" s="261"/>
      <c r="N2724" s="260"/>
      <c r="O2724" s="260"/>
      <c r="P2724" s="260"/>
      <c r="Q2724" s="262"/>
    </row>
    <row r="2725" spans="1:17">
      <c r="A2725" s="3"/>
      <c r="B2725" s="259" t="s">
        <v>4301</v>
      </c>
      <c r="C2725" s="260"/>
      <c r="D2725" s="260"/>
      <c r="E2725" s="260"/>
      <c r="F2725" s="260"/>
      <c r="G2725" s="260"/>
      <c r="H2725" s="260"/>
      <c r="I2725" s="260"/>
      <c r="J2725" s="260"/>
      <c r="K2725" s="260"/>
      <c r="L2725" s="260"/>
      <c r="M2725" s="261"/>
      <c r="N2725" s="260"/>
      <c r="O2725" s="260"/>
      <c r="P2725" s="260"/>
      <c r="Q2725" s="262"/>
    </row>
    <row r="2726" spans="1:17">
      <c r="A2726" s="3"/>
      <c r="B2726" s="259" t="s">
        <v>4302</v>
      </c>
      <c r="C2726" s="260"/>
      <c r="D2726" s="260"/>
      <c r="E2726" s="260"/>
      <c r="F2726" s="260"/>
      <c r="G2726" s="260"/>
      <c r="H2726" s="260"/>
      <c r="I2726" s="260"/>
      <c r="J2726" s="260"/>
      <c r="K2726" s="260"/>
      <c r="L2726" s="260"/>
      <c r="M2726" s="261"/>
      <c r="N2726" s="260"/>
      <c r="O2726" s="260"/>
      <c r="P2726" s="260"/>
      <c r="Q2726" s="262"/>
    </row>
    <row r="2727" spans="1:17">
      <c r="A2727" s="3"/>
      <c r="B2727" s="259" t="s">
        <v>4303</v>
      </c>
      <c r="C2727" s="260"/>
      <c r="D2727" s="260"/>
      <c r="E2727" s="260"/>
      <c r="F2727" s="260"/>
      <c r="G2727" s="260"/>
      <c r="H2727" s="260"/>
      <c r="I2727" s="260"/>
      <c r="J2727" s="260"/>
      <c r="K2727" s="260"/>
      <c r="L2727" s="260"/>
      <c r="M2727" s="261"/>
      <c r="N2727" s="260"/>
      <c r="O2727" s="260"/>
      <c r="P2727" s="260"/>
      <c r="Q2727" s="262"/>
    </row>
    <row r="2728" spans="1:17">
      <c r="A2728" s="3"/>
      <c r="B2728" s="259" t="s">
        <v>4304</v>
      </c>
      <c r="C2728" s="260"/>
      <c r="D2728" s="260"/>
      <c r="E2728" s="260"/>
      <c r="F2728" s="260"/>
      <c r="G2728" s="260"/>
      <c r="H2728" s="260"/>
      <c r="I2728" s="260"/>
      <c r="J2728" s="260"/>
      <c r="K2728" s="260"/>
      <c r="L2728" s="260"/>
      <c r="M2728" s="261"/>
      <c r="N2728" s="260"/>
      <c r="O2728" s="260"/>
      <c r="P2728" s="260"/>
      <c r="Q2728" s="262"/>
    </row>
    <row r="2729" spans="1:17">
      <c r="A2729" s="3"/>
      <c r="B2729" s="259" t="s">
        <v>4305</v>
      </c>
      <c r="C2729" s="260"/>
      <c r="D2729" s="260"/>
      <c r="E2729" s="260"/>
      <c r="F2729" s="260"/>
      <c r="G2729" s="260"/>
      <c r="H2729" s="260"/>
      <c r="I2729" s="260"/>
      <c r="J2729" s="260"/>
      <c r="K2729" s="260"/>
      <c r="L2729" s="260"/>
      <c r="M2729" s="261"/>
      <c r="N2729" s="260"/>
      <c r="O2729" s="260"/>
      <c r="P2729" s="260"/>
      <c r="Q2729" s="262"/>
    </row>
    <row r="2730" spans="1:17">
      <c r="A2730" s="3"/>
      <c r="B2730" s="259" t="s">
        <v>4306</v>
      </c>
      <c r="C2730" s="260"/>
      <c r="D2730" s="260"/>
      <c r="E2730" s="260"/>
      <c r="F2730" s="260"/>
      <c r="G2730" s="260"/>
      <c r="H2730" s="260"/>
      <c r="I2730" s="260"/>
      <c r="J2730" s="260"/>
      <c r="K2730" s="260"/>
      <c r="L2730" s="260"/>
      <c r="M2730" s="261"/>
      <c r="N2730" s="260"/>
      <c r="O2730" s="260"/>
      <c r="P2730" s="260"/>
      <c r="Q2730" s="262"/>
    </row>
    <row r="2731" spans="1:17">
      <c r="A2731" s="3"/>
      <c r="B2731" s="259" t="s">
        <v>4307</v>
      </c>
      <c r="C2731" s="260"/>
      <c r="D2731" s="260"/>
      <c r="E2731" s="260"/>
      <c r="F2731" s="260"/>
      <c r="G2731" s="260"/>
      <c r="H2731" s="260"/>
      <c r="I2731" s="260"/>
      <c r="J2731" s="260"/>
      <c r="K2731" s="260"/>
      <c r="L2731" s="260"/>
      <c r="M2731" s="261"/>
      <c r="N2731" s="260"/>
      <c r="O2731" s="260"/>
      <c r="P2731" s="260"/>
      <c r="Q2731" s="262"/>
    </row>
    <row r="2732" spans="1:17">
      <c r="A2732" s="3"/>
      <c r="B2732" s="259" t="s">
        <v>4308</v>
      </c>
      <c r="C2732" s="260"/>
      <c r="D2732" s="260"/>
      <c r="E2732" s="260"/>
      <c r="F2732" s="260"/>
      <c r="G2732" s="260"/>
      <c r="H2732" s="260"/>
      <c r="I2732" s="260"/>
      <c r="J2732" s="260"/>
      <c r="K2732" s="260"/>
      <c r="L2732" s="260"/>
      <c r="M2732" s="261"/>
      <c r="N2732" s="260"/>
      <c r="O2732" s="260"/>
      <c r="P2732" s="260"/>
      <c r="Q2732" s="262"/>
    </row>
    <row r="2733" spans="1:17">
      <c r="A2733" s="3"/>
      <c r="B2733" s="135">
        <v>40101002</v>
      </c>
      <c r="C2733" s="263" t="s">
        <v>3900</v>
      </c>
      <c r="D2733" s="264"/>
      <c r="E2733" s="264"/>
      <c r="F2733" s="264"/>
      <c r="G2733" s="264"/>
      <c r="H2733" s="264"/>
      <c r="I2733" s="264"/>
      <c r="J2733" s="264"/>
      <c r="K2733" s="264"/>
      <c r="L2733" s="264"/>
      <c r="M2733" s="266"/>
      <c r="N2733" s="264"/>
      <c r="O2733" s="264"/>
      <c r="P2733" s="264"/>
      <c r="Q2733" s="265"/>
    </row>
    <row r="2734" spans="1:17">
      <c r="A2734" s="1" t="s">
        <v>4760</v>
      </c>
      <c r="B2734" s="1">
        <v>40101010</v>
      </c>
      <c r="C2734" s="3" t="s">
        <v>2197</v>
      </c>
      <c r="D2734" s="4" t="s">
        <v>3680</v>
      </c>
      <c r="E2734" s="7"/>
      <c r="F2734" s="8">
        <f>VLOOKUP(D2734,'Parâmetro - Portes e Uco'!$A$8:$D$49,4,0)</f>
        <v>23.639519999999997</v>
      </c>
      <c r="G2734" s="36"/>
      <c r="H2734" s="15"/>
      <c r="I2734" s="9"/>
      <c r="J2734" s="16">
        <v>0</v>
      </c>
      <c r="K2734" s="16"/>
      <c r="L2734" s="17">
        <v>0.75</v>
      </c>
      <c r="M2734" s="2">
        <v>75</v>
      </c>
      <c r="N2734" s="8">
        <f>(('Parâmetro - Portes e Uco'!$H$4*'TABELA HONORÁRIOS MÉDICOS201819'!M2734)/100)*'TABELA HONORÁRIOS MÉDICOS201819'!L2734</f>
        <v>8.223749999999999</v>
      </c>
      <c r="O2734" s="15">
        <v>0</v>
      </c>
      <c r="P2734" s="15"/>
      <c r="Q2734" s="41">
        <f t="shared" ref="Q2734:Q2739" si="190">F2734+H2734+K2734+N2734+P2734</f>
        <v>31.863269999999996</v>
      </c>
    </row>
    <row r="2735" spans="1:17">
      <c r="A2735" s="1" t="s">
        <v>4760</v>
      </c>
      <c r="B2735" s="1">
        <v>40101029</v>
      </c>
      <c r="C2735" s="3" t="s">
        <v>2198</v>
      </c>
      <c r="D2735" s="4" t="s">
        <v>3680</v>
      </c>
      <c r="E2735" s="7"/>
      <c r="F2735" s="8">
        <f>VLOOKUP(D2735,'Parâmetro - Portes e Uco'!$A$8:$D$49,4,0)</f>
        <v>23.639519999999997</v>
      </c>
      <c r="G2735" s="36"/>
      <c r="H2735" s="15"/>
      <c r="I2735" s="9"/>
      <c r="J2735" s="16">
        <v>0</v>
      </c>
      <c r="K2735" s="16"/>
      <c r="L2735" s="17">
        <v>1.84</v>
      </c>
      <c r="M2735" s="2">
        <v>75</v>
      </c>
      <c r="N2735" s="8">
        <f>(('Parâmetro - Portes e Uco'!$H$4*'TABELA HONORÁRIOS MÉDICOS201819'!M2735)/100)*'TABELA HONORÁRIOS MÉDICOS201819'!L2735</f>
        <v>20.175599999999999</v>
      </c>
      <c r="O2735" s="15">
        <v>0</v>
      </c>
      <c r="P2735" s="15"/>
      <c r="Q2735" s="41">
        <f t="shared" si="190"/>
        <v>43.815119999999993</v>
      </c>
    </row>
    <row r="2736" spans="1:17" ht="22.5">
      <c r="A2736" s="1" t="s">
        <v>4760</v>
      </c>
      <c r="B2736" s="1">
        <v>40101037</v>
      </c>
      <c r="C2736" s="3" t="s">
        <v>2200</v>
      </c>
      <c r="D2736" s="4" t="s">
        <v>3672</v>
      </c>
      <c r="E2736" s="7"/>
      <c r="F2736" s="8">
        <f>VLOOKUP(D2736,'Parâmetro - Portes e Uco'!$A$8:$D$49,4,0)</f>
        <v>47.295359999999995</v>
      </c>
      <c r="G2736" s="36"/>
      <c r="H2736" s="15"/>
      <c r="I2736" s="9"/>
      <c r="J2736" s="16">
        <v>0</v>
      </c>
      <c r="K2736" s="16"/>
      <c r="L2736" s="17">
        <v>8.8699999999999992</v>
      </c>
      <c r="M2736" s="2">
        <v>75</v>
      </c>
      <c r="N2736" s="8">
        <f>(('Parâmetro - Portes e Uco'!$H$4*'TABELA HONORÁRIOS MÉDICOS201819'!M2736)/100)*'TABELA HONORÁRIOS MÉDICOS201819'!L2736</f>
        <v>97.25954999999999</v>
      </c>
      <c r="O2736" s="15">
        <v>0</v>
      </c>
      <c r="P2736" s="15"/>
      <c r="Q2736" s="41">
        <f t="shared" si="190"/>
        <v>144.55490999999998</v>
      </c>
    </row>
    <row r="2737" spans="1:17" ht="33.75">
      <c r="A2737" s="1" t="s">
        <v>4760</v>
      </c>
      <c r="B2737" s="1">
        <v>40101045</v>
      </c>
      <c r="C2737" s="3" t="s">
        <v>2201</v>
      </c>
      <c r="D2737" s="4" t="s">
        <v>3672</v>
      </c>
      <c r="E2737" s="7"/>
      <c r="F2737" s="8">
        <f>VLOOKUP(D2737,'Parâmetro - Portes e Uco'!$A$8:$D$49,4,0)</f>
        <v>47.295359999999995</v>
      </c>
      <c r="G2737" s="36"/>
      <c r="H2737" s="15"/>
      <c r="I2737" s="9"/>
      <c r="J2737" s="16">
        <v>0</v>
      </c>
      <c r="K2737" s="16"/>
      <c r="L2737" s="17">
        <v>7.16</v>
      </c>
      <c r="M2737" s="2">
        <v>75</v>
      </c>
      <c r="N2737" s="8">
        <f>(('Parâmetro - Portes e Uco'!$H$4*'TABELA HONORÁRIOS MÉDICOS201819'!M2737)/100)*'TABELA HONORÁRIOS MÉDICOS201819'!L2737</f>
        <v>78.509399999999999</v>
      </c>
      <c r="O2737" s="15">
        <v>0</v>
      </c>
      <c r="P2737" s="15"/>
      <c r="Q2737" s="41">
        <f t="shared" si="190"/>
        <v>125.80475999999999</v>
      </c>
    </row>
    <row r="2738" spans="1:17">
      <c r="A2738" s="1" t="s">
        <v>4758</v>
      </c>
      <c r="B2738" s="1">
        <v>40101053</v>
      </c>
      <c r="C2738" s="3" t="s">
        <v>3993</v>
      </c>
      <c r="D2738" s="4" t="s">
        <v>3679</v>
      </c>
      <c r="E2738" s="7">
        <v>0</v>
      </c>
      <c r="F2738" s="8">
        <f>VLOOKUP(D2738,'Parâmetro - Portes e Uco'!$A$8:$D$49,4,0)</f>
        <v>11.823839999999999</v>
      </c>
      <c r="G2738" s="36"/>
      <c r="H2738" s="15"/>
      <c r="I2738" s="9"/>
      <c r="J2738" s="16">
        <v>0</v>
      </c>
      <c r="K2738" s="16"/>
      <c r="L2738" s="17">
        <v>1.84</v>
      </c>
      <c r="M2738" s="2">
        <v>75</v>
      </c>
      <c r="N2738" s="8">
        <f>(('Parâmetro - Portes e Uco'!$H$4*'TABELA HONORÁRIOS MÉDICOS201819'!M2738)/100)*'TABELA HONORÁRIOS MÉDICOS201819'!L2738</f>
        <v>20.175599999999999</v>
      </c>
      <c r="O2738" s="15" t="s">
        <v>3721</v>
      </c>
      <c r="P2738" s="15"/>
      <c r="Q2738" s="41">
        <f t="shared" si="190"/>
        <v>31.99944</v>
      </c>
    </row>
    <row r="2739" spans="1:17" ht="33.75">
      <c r="A2739" s="1" t="s">
        <v>4760</v>
      </c>
      <c r="B2739" s="1">
        <v>40101061</v>
      </c>
      <c r="C2739" s="3" t="s">
        <v>2199</v>
      </c>
      <c r="D2739" s="4" t="s">
        <v>3677</v>
      </c>
      <c r="E2739" s="7"/>
      <c r="F2739" s="8">
        <f>VLOOKUP(D2739,'Parâmetro - Portes e Uco'!$A$8:$D$49,4,0)</f>
        <v>128.82192000000001</v>
      </c>
      <c r="G2739" s="36"/>
      <c r="H2739" s="15"/>
      <c r="I2739" s="9"/>
      <c r="J2739" s="16">
        <v>0</v>
      </c>
      <c r="K2739" s="16"/>
      <c r="L2739" s="17">
        <v>11</v>
      </c>
      <c r="M2739" s="2">
        <v>75</v>
      </c>
      <c r="N2739" s="8">
        <f>(('Parâmetro - Portes e Uco'!$H$4*'TABELA HONORÁRIOS MÉDICOS201819'!M2739)/100)*'TABELA HONORÁRIOS MÉDICOS201819'!L2739</f>
        <v>120.61499999999999</v>
      </c>
      <c r="O2739" s="15">
        <v>0</v>
      </c>
      <c r="P2739" s="15"/>
      <c r="Q2739" s="41">
        <f t="shared" si="190"/>
        <v>249.43691999999999</v>
      </c>
    </row>
    <row r="2740" spans="1:17">
      <c r="A2740" s="3"/>
      <c r="B2740" s="135">
        <v>40102009</v>
      </c>
      <c r="C2740" s="263" t="s">
        <v>3901</v>
      </c>
      <c r="D2740" s="264"/>
      <c r="E2740" s="264"/>
      <c r="F2740" s="264"/>
      <c r="G2740" s="264"/>
      <c r="H2740" s="264"/>
      <c r="I2740" s="264"/>
      <c r="J2740" s="264"/>
      <c r="K2740" s="264"/>
      <c r="L2740" s="264"/>
      <c r="M2740" s="266"/>
      <c r="N2740" s="264"/>
      <c r="O2740" s="264"/>
      <c r="P2740" s="264"/>
      <c r="Q2740" s="265"/>
    </row>
    <row r="2741" spans="1:17">
      <c r="A2741" s="1" t="s">
        <v>4760</v>
      </c>
      <c r="B2741" s="1">
        <v>40102025</v>
      </c>
      <c r="C2741" s="3" t="s">
        <v>2202</v>
      </c>
      <c r="D2741" s="4" t="s">
        <v>3674</v>
      </c>
      <c r="E2741" s="7"/>
      <c r="F2741" s="8">
        <f>VLOOKUP(D2741,'Parâmetro - Portes e Uco'!$A$8:$D$49,4,0)</f>
        <v>252.51119999999997</v>
      </c>
      <c r="G2741" s="36"/>
      <c r="H2741" s="15"/>
      <c r="I2741" s="9"/>
      <c r="J2741" s="16">
        <v>0</v>
      </c>
      <c r="K2741" s="16"/>
      <c r="L2741" s="17">
        <v>9.4860000000000007</v>
      </c>
      <c r="M2741" s="2">
        <v>50</v>
      </c>
      <c r="N2741" s="8">
        <f>(('Parâmetro - Portes e Uco'!$H$4*'TABELA HONORÁRIOS MÉDICOS201819'!M2741)/100)*'TABELA HONORÁRIOS MÉDICOS201819'!L2741</f>
        <v>69.342659999999995</v>
      </c>
      <c r="O2741" s="15">
        <v>0</v>
      </c>
      <c r="P2741" s="15"/>
      <c r="Q2741" s="41">
        <f t="shared" ref="Q2741:Q2749" si="191">F2741+H2741+K2741+N2741+P2741</f>
        <v>321.85385999999994</v>
      </c>
    </row>
    <row r="2742" spans="1:17" ht="22.5">
      <c r="A2742" s="1" t="s">
        <v>4760</v>
      </c>
      <c r="B2742" s="1">
        <v>40102033</v>
      </c>
      <c r="C2742" s="3" t="s">
        <v>2203</v>
      </c>
      <c r="D2742" s="4" t="s">
        <v>3694</v>
      </c>
      <c r="E2742" s="7"/>
      <c r="F2742" s="8">
        <f>VLOOKUP(D2742,'Parâmetro - Portes e Uco'!$A$8:$D$49,4,0)</f>
        <v>233.80031999999997</v>
      </c>
      <c r="G2742" s="36"/>
      <c r="H2742" s="15"/>
      <c r="I2742" s="9"/>
      <c r="J2742" s="16">
        <v>0</v>
      </c>
      <c r="K2742" s="16"/>
      <c r="L2742" s="17">
        <v>9.4860000000000007</v>
      </c>
      <c r="M2742" s="2">
        <v>50</v>
      </c>
      <c r="N2742" s="8">
        <f>(('Parâmetro - Portes e Uco'!$H$4*'TABELA HONORÁRIOS MÉDICOS201819'!M2742)/100)*'TABELA HONORÁRIOS MÉDICOS201819'!L2742</f>
        <v>69.342659999999995</v>
      </c>
      <c r="O2742" s="15">
        <v>0</v>
      </c>
      <c r="P2742" s="15"/>
      <c r="Q2742" s="41">
        <f t="shared" si="191"/>
        <v>303.14297999999997</v>
      </c>
    </row>
    <row r="2743" spans="1:17" ht="22.5">
      <c r="A2743" s="1" t="s">
        <v>4760</v>
      </c>
      <c r="B2743" s="1">
        <v>40102041</v>
      </c>
      <c r="C2743" s="3" t="s">
        <v>2204</v>
      </c>
      <c r="D2743" s="4" t="s">
        <v>3675</v>
      </c>
      <c r="E2743" s="7"/>
      <c r="F2743" s="8">
        <f>VLOOKUP(D2743,'Parâmetro - Portes e Uco'!$A$8:$D$49,4,0)</f>
        <v>217.18656000000001</v>
      </c>
      <c r="G2743" s="36"/>
      <c r="H2743" s="15"/>
      <c r="I2743" s="9"/>
      <c r="J2743" s="16">
        <v>0</v>
      </c>
      <c r="K2743" s="16"/>
      <c r="L2743" s="17">
        <v>9.4860000000000007</v>
      </c>
      <c r="M2743" s="2">
        <v>50</v>
      </c>
      <c r="N2743" s="8">
        <f>(('Parâmetro - Portes e Uco'!$H$4*'TABELA HONORÁRIOS MÉDICOS201819'!M2743)/100)*'TABELA HONORÁRIOS MÉDICOS201819'!L2743</f>
        <v>69.342659999999995</v>
      </c>
      <c r="O2743" s="15">
        <v>0</v>
      </c>
      <c r="P2743" s="15"/>
      <c r="Q2743" s="41">
        <f t="shared" si="191"/>
        <v>286.52922000000001</v>
      </c>
    </row>
    <row r="2744" spans="1:17" ht="22.5">
      <c r="A2744" s="1" t="s">
        <v>4760</v>
      </c>
      <c r="B2744" s="1">
        <v>40102050</v>
      </c>
      <c r="C2744" s="3" t="s">
        <v>2205</v>
      </c>
      <c r="D2744" s="4" t="s">
        <v>3674</v>
      </c>
      <c r="E2744" s="7"/>
      <c r="F2744" s="8">
        <f>VLOOKUP(D2744,'Parâmetro - Portes e Uco'!$A$8:$D$49,4,0)</f>
        <v>252.51119999999997</v>
      </c>
      <c r="G2744" s="36"/>
      <c r="H2744" s="15"/>
      <c r="I2744" s="9"/>
      <c r="J2744" s="16">
        <v>0</v>
      </c>
      <c r="K2744" s="16"/>
      <c r="L2744" s="17">
        <v>10.638</v>
      </c>
      <c r="M2744" s="2">
        <v>50</v>
      </c>
      <c r="N2744" s="8">
        <f>(('Parâmetro - Portes e Uco'!$H$4*'TABELA HONORÁRIOS MÉDICOS201819'!M2744)/100)*'TABELA HONORÁRIOS MÉDICOS201819'!L2744</f>
        <v>77.763779999999997</v>
      </c>
      <c r="O2744" s="15">
        <v>0</v>
      </c>
      <c r="P2744" s="15"/>
      <c r="Q2744" s="41">
        <f t="shared" si="191"/>
        <v>330.27497999999997</v>
      </c>
    </row>
    <row r="2745" spans="1:17" ht="22.5">
      <c r="A2745" s="1" t="s">
        <v>4760</v>
      </c>
      <c r="B2745" s="1">
        <v>40102068</v>
      </c>
      <c r="C2745" s="3" t="s">
        <v>2206</v>
      </c>
      <c r="D2745" s="4" t="s">
        <v>3674</v>
      </c>
      <c r="E2745" s="7"/>
      <c r="F2745" s="8">
        <f>VLOOKUP(D2745,'Parâmetro - Portes e Uco'!$A$8:$D$49,4,0)</f>
        <v>252.51119999999997</v>
      </c>
      <c r="G2745" s="36"/>
      <c r="H2745" s="15"/>
      <c r="I2745" s="9"/>
      <c r="J2745" s="16">
        <v>0</v>
      </c>
      <c r="K2745" s="16"/>
      <c r="L2745" s="17">
        <v>9.4860000000000007</v>
      </c>
      <c r="M2745" s="2">
        <v>50</v>
      </c>
      <c r="N2745" s="8">
        <f>(('Parâmetro - Portes e Uco'!$H$4*'TABELA HONORÁRIOS MÉDICOS201819'!M2745)/100)*'TABELA HONORÁRIOS MÉDICOS201819'!L2745</f>
        <v>69.342659999999995</v>
      </c>
      <c r="O2745" s="15">
        <v>0</v>
      </c>
      <c r="P2745" s="15"/>
      <c r="Q2745" s="41">
        <f t="shared" si="191"/>
        <v>321.85385999999994</v>
      </c>
    </row>
    <row r="2746" spans="1:17" ht="22.5">
      <c r="A2746" s="1" t="s">
        <v>4760</v>
      </c>
      <c r="B2746" s="1">
        <v>40102076</v>
      </c>
      <c r="C2746" s="3" t="s">
        <v>2207</v>
      </c>
      <c r="D2746" s="4" t="s">
        <v>3674</v>
      </c>
      <c r="E2746" s="7"/>
      <c r="F2746" s="8">
        <f>VLOOKUP(D2746,'Parâmetro - Portes e Uco'!$A$8:$D$49,4,0)</f>
        <v>252.51119999999997</v>
      </c>
      <c r="G2746" s="36"/>
      <c r="H2746" s="15"/>
      <c r="I2746" s="9"/>
      <c r="J2746" s="16">
        <v>0</v>
      </c>
      <c r="K2746" s="16"/>
      <c r="L2746" s="17">
        <v>9.4860000000000007</v>
      </c>
      <c r="M2746" s="2">
        <v>50</v>
      </c>
      <c r="N2746" s="8">
        <f>(('Parâmetro - Portes e Uco'!$H$4*'TABELA HONORÁRIOS MÉDICOS201819'!M2746)/100)*'TABELA HONORÁRIOS MÉDICOS201819'!L2746</f>
        <v>69.342659999999995</v>
      </c>
      <c r="O2746" s="15">
        <v>0</v>
      </c>
      <c r="P2746" s="15"/>
      <c r="Q2746" s="41">
        <f t="shared" si="191"/>
        <v>321.85385999999994</v>
      </c>
    </row>
    <row r="2747" spans="1:17">
      <c r="A2747" s="1" t="s">
        <v>4760</v>
      </c>
      <c r="B2747" s="1">
        <v>40102084</v>
      </c>
      <c r="C2747" s="3" t="s">
        <v>2210</v>
      </c>
      <c r="D2747" s="4" t="s">
        <v>3674</v>
      </c>
      <c r="E2747" s="7"/>
      <c r="F2747" s="8">
        <f>VLOOKUP(D2747,'Parâmetro - Portes e Uco'!$A$8:$D$49,4,0)</f>
        <v>252.51119999999997</v>
      </c>
      <c r="G2747" s="36"/>
      <c r="H2747" s="15"/>
      <c r="I2747" s="9"/>
      <c r="J2747" s="16">
        <v>0</v>
      </c>
      <c r="K2747" s="16"/>
      <c r="L2747" s="17">
        <v>9.48</v>
      </c>
      <c r="M2747" s="2">
        <v>50</v>
      </c>
      <c r="N2747" s="8">
        <f>(('Parâmetro - Portes e Uco'!$H$4*'TABELA HONORÁRIOS MÉDICOS201819'!M2747)/100)*'TABELA HONORÁRIOS MÉDICOS201819'!L2747</f>
        <v>69.2988</v>
      </c>
      <c r="O2747" s="15">
        <v>0</v>
      </c>
      <c r="P2747" s="15"/>
      <c r="Q2747" s="41">
        <f t="shared" si="191"/>
        <v>321.80999999999995</v>
      </c>
    </row>
    <row r="2748" spans="1:17">
      <c r="A2748" s="1" t="s">
        <v>4760</v>
      </c>
      <c r="B2748" s="1">
        <v>40102092</v>
      </c>
      <c r="C2748" s="3" t="s">
        <v>2208</v>
      </c>
      <c r="D2748" s="4" t="s">
        <v>3674</v>
      </c>
      <c r="E2748" s="7"/>
      <c r="F2748" s="8">
        <f>VLOOKUP(D2748,'Parâmetro - Portes e Uco'!$A$8:$D$49,4,0)</f>
        <v>252.51119999999997</v>
      </c>
      <c r="G2748" s="36"/>
      <c r="H2748" s="15"/>
      <c r="I2748" s="9"/>
      <c r="J2748" s="16">
        <v>0</v>
      </c>
      <c r="K2748" s="16"/>
      <c r="L2748" s="17">
        <v>9.66</v>
      </c>
      <c r="M2748" s="2">
        <v>50</v>
      </c>
      <c r="N2748" s="8">
        <f>(('Parâmetro - Portes e Uco'!$H$4*'TABELA HONORÁRIOS MÉDICOS201819'!M2748)/100)*'TABELA HONORÁRIOS MÉDICOS201819'!L2748</f>
        <v>70.614599999999996</v>
      </c>
      <c r="O2748" s="15">
        <v>0</v>
      </c>
      <c r="P2748" s="15"/>
      <c r="Q2748" s="41">
        <f t="shared" si="191"/>
        <v>323.12579999999997</v>
      </c>
    </row>
    <row r="2749" spans="1:17">
      <c r="A2749" s="1" t="s">
        <v>4760</v>
      </c>
      <c r="B2749" s="1">
        <v>40102106</v>
      </c>
      <c r="C2749" s="3" t="s">
        <v>2209</v>
      </c>
      <c r="D2749" s="4" t="s">
        <v>3674</v>
      </c>
      <c r="E2749" s="7"/>
      <c r="F2749" s="8">
        <f>VLOOKUP(D2749,'Parâmetro - Portes e Uco'!$A$8:$D$49,4,0)</f>
        <v>252.51119999999997</v>
      </c>
      <c r="G2749" s="36"/>
      <c r="H2749" s="15"/>
      <c r="I2749" s="9"/>
      <c r="J2749" s="16">
        <v>0</v>
      </c>
      <c r="K2749" s="16"/>
      <c r="L2749" s="17">
        <v>10.62</v>
      </c>
      <c r="M2749" s="2">
        <v>50</v>
      </c>
      <c r="N2749" s="8">
        <f>(('Parâmetro - Portes e Uco'!$H$4*'TABELA HONORÁRIOS MÉDICOS201819'!M2749)/100)*'TABELA HONORÁRIOS MÉDICOS201819'!L2749</f>
        <v>77.632199999999983</v>
      </c>
      <c r="O2749" s="15">
        <v>0</v>
      </c>
      <c r="P2749" s="15"/>
      <c r="Q2749" s="41">
        <f t="shared" si="191"/>
        <v>330.14339999999993</v>
      </c>
    </row>
    <row r="2750" spans="1:17">
      <c r="A2750" s="3"/>
      <c r="B2750" s="135">
        <v>40103005</v>
      </c>
      <c r="C2750" s="263" t="s">
        <v>3902</v>
      </c>
      <c r="D2750" s="264"/>
      <c r="E2750" s="264"/>
      <c r="F2750" s="264"/>
      <c r="G2750" s="264"/>
      <c r="H2750" s="264"/>
      <c r="I2750" s="264"/>
      <c r="J2750" s="264"/>
      <c r="K2750" s="264"/>
      <c r="L2750" s="264"/>
      <c r="M2750" s="266"/>
      <c r="N2750" s="264"/>
      <c r="O2750" s="264"/>
      <c r="P2750" s="264"/>
      <c r="Q2750" s="265"/>
    </row>
    <row r="2751" spans="1:17">
      <c r="A2751" s="1" t="s">
        <v>4760</v>
      </c>
      <c r="B2751" s="1">
        <v>40103013</v>
      </c>
      <c r="C2751" s="3" t="s">
        <v>2211</v>
      </c>
      <c r="D2751" s="4" t="s">
        <v>3672</v>
      </c>
      <c r="E2751" s="7"/>
      <c r="F2751" s="8">
        <f>VLOOKUP(D2751,'Parâmetro - Portes e Uco'!$A$8:$D$49,4,0)</f>
        <v>47.295359999999995</v>
      </c>
      <c r="G2751" s="36"/>
      <c r="H2751" s="15"/>
      <c r="I2751" s="9"/>
      <c r="J2751" s="16">
        <v>0</v>
      </c>
      <c r="K2751" s="16"/>
      <c r="L2751" s="17">
        <v>3.0870000000000002</v>
      </c>
      <c r="M2751" s="2">
        <v>75</v>
      </c>
      <c r="N2751" s="8">
        <f>(('Parâmetro - Portes e Uco'!$H$4*'TABELA HONORÁRIOS MÉDICOS201819'!M2751)/100)*'TABELA HONORÁRIOS MÉDICOS201819'!L2751</f>
        <v>33.848955000000004</v>
      </c>
      <c r="O2751" s="15">
        <v>0</v>
      </c>
      <c r="P2751" s="15"/>
      <c r="Q2751" s="41">
        <f t="shared" ref="Q2751:Q2810" si="192">F2751+H2751+K2751+N2751+P2751</f>
        <v>81.144315000000006</v>
      </c>
    </row>
    <row r="2752" spans="1:17">
      <c r="A2752" s="1" t="s">
        <v>4760</v>
      </c>
      <c r="B2752" s="1">
        <v>40103056</v>
      </c>
      <c r="C2752" s="3" t="s">
        <v>2253</v>
      </c>
      <c r="D2752" s="4" t="s">
        <v>3673</v>
      </c>
      <c r="E2752" s="7"/>
      <c r="F2752" s="8">
        <f>VLOOKUP(D2752,'Parâmetro - Portes e Uco'!$A$8:$D$49,4,0)</f>
        <v>147.55727999999999</v>
      </c>
      <c r="G2752" s="36"/>
      <c r="H2752" s="15"/>
      <c r="I2752" s="9"/>
      <c r="J2752" s="16">
        <v>0</v>
      </c>
      <c r="K2752" s="16"/>
      <c r="L2752" s="17">
        <v>3.9</v>
      </c>
      <c r="M2752" s="2">
        <v>75</v>
      </c>
      <c r="N2752" s="8">
        <f>(('Parâmetro - Portes e Uco'!$H$4*'TABELA HONORÁRIOS MÉDICOS201819'!M2752)/100)*'TABELA HONORÁRIOS MÉDICOS201819'!L2752</f>
        <v>42.763500000000001</v>
      </c>
      <c r="O2752" s="15">
        <v>0</v>
      </c>
      <c r="P2752" s="15"/>
      <c r="Q2752" s="41">
        <f t="shared" si="192"/>
        <v>190.32077999999998</v>
      </c>
    </row>
    <row r="2753" spans="1:17">
      <c r="A2753" s="1" t="s">
        <v>4760</v>
      </c>
      <c r="B2753" s="1">
        <v>40103064</v>
      </c>
      <c r="C2753" s="3" t="s">
        <v>2212</v>
      </c>
      <c r="D2753" s="4" t="s">
        <v>3683</v>
      </c>
      <c r="E2753" s="7"/>
      <c r="F2753" s="8">
        <f>VLOOKUP(D2753,'Parâmetro - Portes e Uco'!$A$8:$D$49,4,0)</f>
        <v>192.24959999999999</v>
      </c>
      <c r="G2753" s="36"/>
      <c r="H2753" s="15"/>
      <c r="I2753" s="9"/>
      <c r="J2753" s="16">
        <v>0</v>
      </c>
      <c r="K2753" s="16"/>
      <c r="L2753" s="17">
        <v>4.5209999999999999</v>
      </c>
      <c r="M2753" s="2">
        <v>75</v>
      </c>
      <c r="N2753" s="8">
        <f>(('Parâmetro - Portes e Uco'!$H$4*'TABELA HONORÁRIOS MÉDICOS201819'!M2753)/100)*'TABELA HONORÁRIOS MÉDICOS201819'!L2753</f>
        <v>49.572764999999997</v>
      </c>
      <c r="O2753" s="15">
        <v>0</v>
      </c>
      <c r="P2753" s="15"/>
      <c r="Q2753" s="41">
        <f t="shared" si="192"/>
        <v>241.82236499999999</v>
      </c>
    </row>
    <row r="2754" spans="1:17">
      <c r="A2754" s="1" t="s">
        <v>4760</v>
      </c>
      <c r="B2754" s="1">
        <v>40103072</v>
      </c>
      <c r="C2754" s="3" t="s">
        <v>2213</v>
      </c>
      <c r="D2754" s="4" t="s">
        <v>3672</v>
      </c>
      <c r="E2754" s="7"/>
      <c r="F2754" s="8">
        <f>VLOOKUP(D2754,'Parâmetro - Portes e Uco'!$A$8:$D$49,4,0)</f>
        <v>47.295359999999995</v>
      </c>
      <c r="G2754" s="36"/>
      <c r="H2754" s="15"/>
      <c r="I2754" s="9"/>
      <c r="J2754" s="16">
        <v>0</v>
      </c>
      <c r="K2754" s="16"/>
      <c r="L2754" s="17">
        <v>0.78</v>
      </c>
      <c r="M2754" s="2">
        <v>75</v>
      </c>
      <c r="N2754" s="8">
        <f>(('Parâmetro - Portes e Uco'!$H$4*'TABELA HONORÁRIOS MÉDICOS201819'!M2754)/100)*'TABELA HONORÁRIOS MÉDICOS201819'!L2754</f>
        <v>8.5526999999999997</v>
      </c>
      <c r="O2754" s="15">
        <v>0</v>
      </c>
      <c r="P2754" s="15"/>
      <c r="Q2754" s="41">
        <f t="shared" si="192"/>
        <v>55.848059999999997</v>
      </c>
    </row>
    <row r="2755" spans="1:17" ht="22.5">
      <c r="A2755" s="1" t="s">
        <v>4760</v>
      </c>
      <c r="B2755" s="1">
        <v>40103080</v>
      </c>
      <c r="C2755" s="3" t="s">
        <v>2214</v>
      </c>
      <c r="D2755" s="4" t="s">
        <v>3681</v>
      </c>
      <c r="E2755" s="7"/>
      <c r="F2755" s="8">
        <f>VLOOKUP(D2755,'Parâmetro - Portes e Uco'!$A$8:$D$49,4,0)</f>
        <v>73.782719999999998</v>
      </c>
      <c r="G2755" s="36"/>
      <c r="H2755" s="15"/>
      <c r="I2755" s="9"/>
      <c r="J2755" s="16">
        <v>0</v>
      </c>
      <c r="K2755" s="16"/>
      <c r="L2755" s="17">
        <v>1.7549999999999999</v>
      </c>
      <c r="M2755" s="2">
        <v>75</v>
      </c>
      <c r="N2755" s="8">
        <f>(('Parâmetro - Portes e Uco'!$H$4*'TABELA HONORÁRIOS MÉDICOS201819'!M2755)/100)*'TABELA HONORÁRIOS MÉDICOS201819'!L2755</f>
        <v>19.243575</v>
      </c>
      <c r="O2755" s="15">
        <v>0</v>
      </c>
      <c r="P2755" s="15"/>
      <c r="Q2755" s="41">
        <f t="shared" si="192"/>
        <v>93.026295000000005</v>
      </c>
    </row>
    <row r="2756" spans="1:17" ht="22.5">
      <c r="A2756" s="1" t="s">
        <v>4760</v>
      </c>
      <c r="B2756" s="1">
        <v>40103099</v>
      </c>
      <c r="C2756" s="3" t="s">
        <v>2215</v>
      </c>
      <c r="D2756" s="4" t="s">
        <v>3680</v>
      </c>
      <c r="E2756" s="7"/>
      <c r="F2756" s="8">
        <f>VLOOKUP(D2756,'Parâmetro - Portes e Uco'!$A$8:$D$49,4,0)</f>
        <v>23.639519999999997</v>
      </c>
      <c r="G2756" s="36"/>
      <c r="H2756" s="15"/>
      <c r="I2756" s="9"/>
      <c r="J2756" s="16">
        <v>0</v>
      </c>
      <c r="K2756" s="16"/>
      <c r="L2756" s="17">
        <v>0.91</v>
      </c>
      <c r="M2756" s="2">
        <v>75</v>
      </c>
      <c r="N2756" s="8">
        <f>(('Parâmetro - Portes e Uco'!$H$4*'TABELA HONORÁRIOS MÉDICOS201819'!M2756)/100)*'TABELA HONORÁRIOS MÉDICOS201819'!L2756</f>
        <v>9.9781499999999994</v>
      </c>
      <c r="O2756" s="15">
        <v>0</v>
      </c>
      <c r="P2756" s="15"/>
      <c r="Q2756" s="41">
        <f t="shared" si="192"/>
        <v>33.617669999999997</v>
      </c>
    </row>
    <row r="2757" spans="1:17" ht="22.5">
      <c r="A2757" s="1" t="s">
        <v>4760</v>
      </c>
      <c r="B2757" s="1">
        <v>40103102</v>
      </c>
      <c r="C2757" s="3" t="s">
        <v>2216</v>
      </c>
      <c r="D2757" s="4" t="s">
        <v>3680</v>
      </c>
      <c r="E2757" s="7"/>
      <c r="F2757" s="8">
        <f>VLOOKUP(D2757,'Parâmetro - Portes e Uco'!$A$8:$D$49,4,0)</f>
        <v>23.639519999999997</v>
      </c>
      <c r="G2757" s="36"/>
      <c r="H2757" s="15"/>
      <c r="I2757" s="9"/>
      <c r="J2757" s="16">
        <v>0</v>
      </c>
      <c r="K2757" s="16"/>
      <c r="L2757" s="17">
        <v>0.91</v>
      </c>
      <c r="M2757" s="2">
        <v>75</v>
      </c>
      <c r="N2757" s="8">
        <f>(('Parâmetro - Portes e Uco'!$H$4*'TABELA HONORÁRIOS MÉDICOS201819'!M2757)/100)*'TABELA HONORÁRIOS MÉDICOS201819'!L2757</f>
        <v>9.9781499999999994</v>
      </c>
      <c r="O2757" s="15">
        <v>0</v>
      </c>
      <c r="P2757" s="15"/>
      <c r="Q2757" s="41">
        <f t="shared" si="192"/>
        <v>33.617669999999997</v>
      </c>
    </row>
    <row r="2758" spans="1:17" ht="22.5">
      <c r="A2758" s="1" t="s">
        <v>4760</v>
      </c>
      <c r="B2758" s="1">
        <v>40103110</v>
      </c>
      <c r="C2758" s="3" t="s">
        <v>2217</v>
      </c>
      <c r="D2758" s="4" t="s">
        <v>3672</v>
      </c>
      <c r="E2758" s="7"/>
      <c r="F2758" s="8">
        <f>VLOOKUP(D2758,'Parâmetro - Portes e Uco'!$A$8:$D$49,4,0)</f>
        <v>47.295359999999995</v>
      </c>
      <c r="G2758" s="36"/>
      <c r="H2758" s="15"/>
      <c r="I2758" s="9"/>
      <c r="J2758" s="16">
        <v>0</v>
      </c>
      <c r="K2758" s="16"/>
      <c r="L2758" s="17">
        <v>0.91</v>
      </c>
      <c r="M2758" s="2">
        <v>75</v>
      </c>
      <c r="N2758" s="8">
        <f>(('Parâmetro - Portes e Uco'!$H$4*'TABELA HONORÁRIOS MÉDICOS201819'!M2758)/100)*'TABELA HONORÁRIOS MÉDICOS201819'!L2758</f>
        <v>9.9781499999999994</v>
      </c>
      <c r="O2758" s="15">
        <v>0</v>
      </c>
      <c r="P2758" s="15"/>
      <c r="Q2758" s="41">
        <f t="shared" si="192"/>
        <v>57.273509999999995</v>
      </c>
    </row>
    <row r="2759" spans="1:17">
      <c r="A2759" s="1" t="s">
        <v>4760</v>
      </c>
      <c r="B2759" s="1">
        <v>40103137</v>
      </c>
      <c r="C2759" s="3" t="s">
        <v>2218</v>
      </c>
      <c r="D2759" s="4" t="s">
        <v>3672</v>
      </c>
      <c r="E2759" s="7"/>
      <c r="F2759" s="8">
        <f>VLOOKUP(D2759,'Parâmetro - Portes e Uco'!$A$8:$D$49,4,0)</f>
        <v>47.295359999999995</v>
      </c>
      <c r="G2759" s="36"/>
      <c r="H2759" s="15"/>
      <c r="I2759" s="9"/>
      <c r="J2759" s="16">
        <v>0</v>
      </c>
      <c r="K2759" s="16"/>
      <c r="L2759" s="17">
        <v>2.77</v>
      </c>
      <c r="M2759" s="2">
        <v>50</v>
      </c>
      <c r="N2759" s="8">
        <f>(('Parâmetro - Portes e Uco'!$H$4*'TABELA HONORÁRIOS MÉDICOS201819'!M2759)/100)*'TABELA HONORÁRIOS MÉDICOS201819'!L2759</f>
        <v>20.248699999999999</v>
      </c>
      <c r="O2759" s="15">
        <v>0</v>
      </c>
      <c r="P2759" s="15"/>
      <c r="Q2759" s="41">
        <f t="shared" si="192"/>
        <v>67.544060000000002</v>
      </c>
    </row>
    <row r="2760" spans="1:17">
      <c r="A2760" s="1" t="s">
        <v>4760</v>
      </c>
      <c r="B2760" s="1">
        <v>40103161</v>
      </c>
      <c r="C2760" s="3" t="s">
        <v>2219</v>
      </c>
      <c r="D2760" s="4" t="s">
        <v>3678</v>
      </c>
      <c r="E2760" s="7"/>
      <c r="F2760" s="8">
        <f>VLOOKUP(D2760,'Parâmetro - Portes e Uco'!$A$8:$D$49,4,0)</f>
        <v>35.471519999999998</v>
      </c>
      <c r="G2760" s="36"/>
      <c r="H2760" s="15"/>
      <c r="I2760" s="9"/>
      <c r="J2760" s="16">
        <v>0</v>
      </c>
      <c r="K2760" s="16"/>
      <c r="L2760" s="17">
        <v>0.158</v>
      </c>
      <c r="M2760" s="2">
        <v>75</v>
      </c>
      <c r="N2760" s="8">
        <f>(('Parâmetro - Portes e Uco'!$H$4*'TABELA HONORÁRIOS MÉDICOS201819'!M2760)/100)*'TABELA HONORÁRIOS MÉDICOS201819'!L2760</f>
        <v>1.73247</v>
      </c>
      <c r="O2760" s="15">
        <v>0</v>
      </c>
      <c r="P2760" s="15"/>
      <c r="Q2760" s="41">
        <f t="shared" si="192"/>
        <v>37.203989999999997</v>
      </c>
    </row>
    <row r="2761" spans="1:17">
      <c r="A2761" s="1" t="s">
        <v>4760</v>
      </c>
      <c r="B2761" s="1">
        <v>40103170</v>
      </c>
      <c r="C2761" s="3" t="s">
        <v>2220</v>
      </c>
      <c r="D2761" s="4" t="s">
        <v>3672</v>
      </c>
      <c r="E2761" s="7"/>
      <c r="F2761" s="8">
        <f>VLOOKUP(D2761,'Parâmetro - Portes e Uco'!$A$8:$D$49,4,0)</f>
        <v>47.295359999999995</v>
      </c>
      <c r="G2761" s="36"/>
      <c r="H2761" s="15"/>
      <c r="I2761" s="9"/>
      <c r="J2761" s="16">
        <v>0</v>
      </c>
      <c r="K2761" s="16"/>
      <c r="L2761" s="17">
        <v>4</v>
      </c>
      <c r="M2761" s="2">
        <v>75</v>
      </c>
      <c r="N2761" s="8">
        <f>(('Parâmetro - Portes e Uco'!$H$4*'TABELA HONORÁRIOS MÉDICOS201819'!M2761)/100)*'TABELA HONORÁRIOS MÉDICOS201819'!L2761</f>
        <v>43.86</v>
      </c>
      <c r="O2761" s="15">
        <v>0</v>
      </c>
      <c r="P2761" s="15"/>
      <c r="Q2761" s="41">
        <f t="shared" si="192"/>
        <v>91.155360000000002</v>
      </c>
    </row>
    <row r="2762" spans="1:17" ht="22.5">
      <c r="A2762" s="1" t="s">
        <v>4760</v>
      </c>
      <c r="B2762" s="1">
        <v>40103188</v>
      </c>
      <c r="C2762" s="3" t="s">
        <v>2221</v>
      </c>
      <c r="D2762" s="4" t="s">
        <v>3677</v>
      </c>
      <c r="E2762" s="7"/>
      <c r="F2762" s="8">
        <f>VLOOKUP(D2762,'Parâmetro - Portes e Uco'!$A$8:$D$49,4,0)</f>
        <v>128.82192000000001</v>
      </c>
      <c r="G2762" s="36"/>
      <c r="H2762" s="15"/>
      <c r="I2762" s="9"/>
      <c r="J2762" s="16">
        <v>0</v>
      </c>
      <c r="K2762" s="16"/>
      <c r="L2762" s="17">
        <v>1.0429999999999999</v>
      </c>
      <c r="M2762" s="2">
        <v>75</v>
      </c>
      <c r="N2762" s="8">
        <f>(('Parâmetro - Portes e Uco'!$H$4*'TABELA HONORÁRIOS MÉDICOS201819'!M2762)/100)*'TABELA HONORÁRIOS MÉDICOS201819'!L2762</f>
        <v>11.436494999999999</v>
      </c>
      <c r="O2762" s="15">
        <v>0</v>
      </c>
      <c r="P2762" s="15"/>
      <c r="Q2762" s="41">
        <f t="shared" si="192"/>
        <v>140.25841500000001</v>
      </c>
    </row>
    <row r="2763" spans="1:17">
      <c r="A2763" s="1" t="s">
        <v>4760</v>
      </c>
      <c r="B2763" s="1">
        <v>40103196</v>
      </c>
      <c r="C2763" s="3" t="s">
        <v>2222</v>
      </c>
      <c r="D2763" s="4" t="s">
        <v>3670</v>
      </c>
      <c r="E2763" s="7"/>
      <c r="F2763" s="8">
        <f>VLOOKUP(D2763,'Parâmetro - Portes e Uco'!$A$8:$D$49,4,0)</f>
        <v>62.342399999999998</v>
      </c>
      <c r="G2763" s="36"/>
      <c r="H2763" s="15"/>
      <c r="I2763" s="9"/>
      <c r="J2763" s="16">
        <v>0</v>
      </c>
      <c r="K2763" s="16"/>
      <c r="L2763" s="17">
        <v>10</v>
      </c>
      <c r="M2763" s="2">
        <v>75</v>
      </c>
      <c r="N2763" s="8">
        <f>(('Parâmetro - Portes e Uco'!$H$4*'TABELA HONORÁRIOS MÉDICOS201819'!M2763)/100)*'TABELA HONORÁRIOS MÉDICOS201819'!L2763</f>
        <v>109.65</v>
      </c>
      <c r="O2763" s="15">
        <v>0</v>
      </c>
      <c r="P2763" s="15"/>
      <c r="Q2763" s="41">
        <f t="shared" si="192"/>
        <v>171.9924</v>
      </c>
    </row>
    <row r="2764" spans="1:17" ht="22.5">
      <c r="A2764" s="1" t="s">
        <v>4760</v>
      </c>
      <c r="B2764" s="1">
        <v>40103200</v>
      </c>
      <c r="C2764" s="3" t="s">
        <v>2226</v>
      </c>
      <c r="D2764" s="4" t="s">
        <v>3677</v>
      </c>
      <c r="E2764" s="7"/>
      <c r="F2764" s="8">
        <f>VLOOKUP(D2764,'Parâmetro - Portes e Uco'!$A$8:$D$49,4,0)</f>
        <v>128.82192000000001</v>
      </c>
      <c r="G2764" s="36"/>
      <c r="H2764" s="15"/>
      <c r="I2764" s="9"/>
      <c r="J2764" s="16">
        <v>0</v>
      </c>
      <c r="K2764" s="16"/>
      <c r="L2764" s="17">
        <v>9.3919999999999995</v>
      </c>
      <c r="M2764" s="2">
        <v>75</v>
      </c>
      <c r="N2764" s="8">
        <f>(('Parâmetro - Portes e Uco'!$H$4*'TABELA HONORÁRIOS MÉDICOS201819'!M2764)/100)*'TABELA HONORÁRIOS MÉDICOS201819'!L2764</f>
        <v>102.98327999999999</v>
      </c>
      <c r="O2764" s="15">
        <v>0</v>
      </c>
      <c r="P2764" s="15"/>
      <c r="Q2764" s="41">
        <f t="shared" si="192"/>
        <v>231.80520000000001</v>
      </c>
    </row>
    <row r="2765" spans="1:17" ht="22.5">
      <c r="A2765" s="1" t="s">
        <v>4760</v>
      </c>
      <c r="B2765" s="1">
        <v>40103234</v>
      </c>
      <c r="C2765" s="3" t="s">
        <v>2225</v>
      </c>
      <c r="D2765" s="4" t="s">
        <v>3670</v>
      </c>
      <c r="E2765" s="7"/>
      <c r="F2765" s="8">
        <f>VLOOKUP(D2765,'Parâmetro - Portes e Uco'!$A$8:$D$49,4,0)</f>
        <v>62.342399999999998</v>
      </c>
      <c r="G2765" s="36"/>
      <c r="H2765" s="15"/>
      <c r="I2765" s="9"/>
      <c r="J2765" s="16">
        <v>0</v>
      </c>
      <c r="K2765" s="16"/>
      <c r="L2765" s="17">
        <v>4</v>
      </c>
      <c r="M2765" s="2">
        <v>75</v>
      </c>
      <c r="N2765" s="8">
        <f>(('Parâmetro - Portes e Uco'!$H$4*'TABELA HONORÁRIOS MÉDICOS201819'!M2765)/100)*'TABELA HONORÁRIOS MÉDICOS201819'!L2765</f>
        <v>43.86</v>
      </c>
      <c r="O2765" s="15">
        <v>0</v>
      </c>
      <c r="P2765" s="15"/>
      <c r="Q2765" s="41">
        <f t="shared" si="192"/>
        <v>106.2024</v>
      </c>
    </row>
    <row r="2766" spans="1:17">
      <c r="A2766" s="1" t="s">
        <v>4760</v>
      </c>
      <c r="B2766" s="1">
        <v>40103242</v>
      </c>
      <c r="C2766" s="3" t="s">
        <v>2233</v>
      </c>
      <c r="D2766" s="4" t="s">
        <v>3670</v>
      </c>
      <c r="E2766" s="7"/>
      <c r="F2766" s="8">
        <f>VLOOKUP(D2766,'Parâmetro - Portes e Uco'!$A$8:$D$49,4,0)</f>
        <v>62.342399999999998</v>
      </c>
      <c r="G2766" s="36"/>
      <c r="H2766" s="15"/>
      <c r="I2766" s="9"/>
      <c r="J2766" s="16">
        <v>0</v>
      </c>
      <c r="K2766" s="16"/>
      <c r="L2766" s="17">
        <v>5.66</v>
      </c>
      <c r="M2766" s="2">
        <v>50</v>
      </c>
      <c r="N2766" s="8">
        <f>(('Parâmetro - Portes e Uco'!$H$4*'TABELA HONORÁRIOS MÉDICOS201819'!M2766)/100)*'TABELA HONORÁRIOS MÉDICOS201819'!L2766</f>
        <v>41.374600000000001</v>
      </c>
      <c r="O2766" s="15">
        <v>0</v>
      </c>
      <c r="P2766" s="15"/>
      <c r="Q2766" s="41">
        <f t="shared" si="192"/>
        <v>103.717</v>
      </c>
    </row>
    <row r="2767" spans="1:17">
      <c r="A2767" s="1" t="s">
        <v>4760</v>
      </c>
      <c r="B2767" s="1">
        <v>40103250</v>
      </c>
      <c r="C2767" s="3" t="s">
        <v>2234</v>
      </c>
      <c r="D2767" s="4" t="s">
        <v>3670</v>
      </c>
      <c r="E2767" s="7"/>
      <c r="F2767" s="8">
        <f>VLOOKUP(D2767,'Parâmetro - Portes e Uco'!$A$8:$D$49,4,0)</f>
        <v>62.342399999999998</v>
      </c>
      <c r="G2767" s="36"/>
      <c r="H2767" s="15"/>
      <c r="I2767" s="9"/>
      <c r="J2767" s="16">
        <v>0</v>
      </c>
      <c r="K2767" s="16"/>
      <c r="L2767" s="17">
        <v>5.66</v>
      </c>
      <c r="M2767" s="2">
        <v>50</v>
      </c>
      <c r="N2767" s="8">
        <f>(('Parâmetro - Portes e Uco'!$H$4*'TABELA HONORÁRIOS MÉDICOS201819'!M2767)/100)*'TABELA HONORÁRIOS MÉDICOS201819'!L2767</f>
        <v>41.374600000000001</v>
      </c>
      <c r="O2767" s="15">
        <v>0</v>
      </c>
      <c r="P2767" s="15"/>
      <c r="Q2767" s="41">
        <f t="shared" si="192"/>
        <v>103.717</v>
      </c>
    </row>
    <row r="2768" spans="1:17">
      <c r="A2768" s="1" t="s">
        <v>4760</v>
      </c>
      <c r="B2768" s="1">
        <v>40103269</v>
      </c>
      <c r="C2768" s="3" t="s">
        <v>2223</v>
      </c>
      <c r="D2768" s="4" t="s">
        <v>3681</v>
      </c>
      <c r="E2768" s="7"/>
      <c r="F2768" s="8">
        <f>VLOOKUP(D2768,'Parâmetro - Portes e Uco'!$A$8:$D$49,4,0)</f>
        <v>73.782719999999998</v>
      </c>
      <c r="G2768" s="36"/>
      <c r="H2768" s="15"/>
      <c r="I2768" s="9"/>
      <c r="J2768" s="16">
        <v>0</v>
      </c>
      <c r="K2768" s="16"/>
      <c r="L2768" s="17">
        <v>7.5750000000000002</v>
      </c>
      <c r="M2768" s="2">
        <v>75</v>
      </c>
      <c r="N2768" s="8">
        <f>(('Parâmetro - Portes e Uco'!$H$4*'TABELA HONORÁRIOS MÉDICOS201819'!M2768)/100)*'TABELA HONORÁRIOS MÉDICOS201819'!L2768</f>
        <v>83.059875000000005</v>
      </c>
      <c r="O2768" s="15">
        <v>0</v>
      </c>
      <c r="P2768" s="15"/>
      <c r="Q2768" s="41">
        <f t="shared" si="192"/>
        <v>156.84259500000002</v>
      </c>
    </row>
    <row r="2769" spans="1:17" ht="22.5">
      <c r="A2769" s="1" t="s">
        <v>4760</v>
      </c>
      <c r="B2769" s="1">
        <v>40103277</v>
      </c>
      <c r="C2769" s="3" t="s">
        <v>2224</v>
      </c>
      <c r="D2769" s="4" t="s">
        <v>3671</v>
      </c>
      <c r="E2769" s="7"/>
      <c r="F2769" s="8">
        <f>VLOOKUP(D2769,'Parâmetro - Portes e Uco'!$A$8:$D$49,4,0)</f>
        <v>100.81679999999999</v>
      </c>
      <c r="G2769" s="36"/>
      <c r="H2769" s="15"/>
      <c r="I2769" s="9"/>
      <c r="J2769" s="16">
        <v>0</v>
      </c>
      <c r="K2769" s="16"/>
      <c r="L2769" s="17">
        <v>2.6960000000000002</v>
      </c>
      <c r="M2769" s="2">
        <v>75</v>
      </c>
      <c r="N2769" s="8">
        <f>(('Parâmetro - Portes e Uco'!$H$4*'TABELA HONORÁRIOS MÉDICOS201819'!M2769)/100)*'TABELA HONORÁRIOS MÉDICOS201819'!L2769</f>
        <v>29.561640000000001</v>
      </c>
      <c r="O2769" s="15">
        <v>0</v>
      </c>
      <c r="P2769" s="15"/>
      <c r="Q2769" s="41">
        <f t="shared" si="192"/>
        <v>130.37843999999998</v>
      </c>
    </row>
    <row r="2770" spans="1:17">
      <c r="A2770" s="1" t="s">
        <v>4760</v>
      </c>
      <c r="B2770" s="1">
        <v>40103285</v>
      </c>
      <c r="C2770" s="3" t="s">
        <v>2227</v>
      </c>
      <c r="D2770" s="4" t="s">
        <v>3672</v>
      </c>
      <c r="E2770" s="7"/>
      <c r="F2770" s="8">
        <f>VLOOKUP(D2770,'Parâmetro - Portes e Uco'!$A$8:$D$49,4,0)</f>
        <v>47.295359999999995</v>
      </c>
      <c r="G2770" s="36"/>
      <c r="H2770" s="15"/>
      <c r="I2770" s="9"/>
      <c r="J2770" s="16">
        <v>0</v>
      </c>
      <c r="K2770" s="16"/>
      <c r="L2770" s="17">
        <v>2.4369999999999998</v>
      </c>
      <c r="M2770" s="2">
        <v>75</v>
      </c>
      <c r="N2770" s="8">
        <f>(('Parâmetro - Portes e Uco'!$H$4*'TABELA HONORÁRIOS MÉDICOS201819'!M2770)/100)*'TABELA HONORÁRIOS MÉDICOS201819'!L2770</f>
        <v>26.721704999999996</v>
      </c>
      <c r="O2770" s="15">
        <v>0</v>
      </c>
      <c r="P2770" s="15"/>
      <c r="Q2770" s="41">
        <f t="shared" si="192"/>
        <v>74.017064999999988</v>
      </c>
    </row>
    <row r="2771" spans="1:17" ht="22.5">
      <c r="A2771" s="1" t="s">
        <v>4760</v>
      </c>
      <c r="B2771" s="1">
        <v>40103307</v>
      </c>
      <c r="C2771" s="3" t="s">
        <v>2228</v>
      </c>
      <c r="D2771" s="4" t="s">
        <v>3683</v>
      </c>
      <c r="E2771" s="7"/>
      <c r="F2771" s="8">
        <f>VLOOKUP(D2771,'Parâmetro - Portes e Uco'!$A$8:$D$49,4,0)</f>
        <v>192.24959999999999</v>
      </c>
      <c r="G2771" s="36"/>
      <c r="H2771" s="15"/>
      <c r="I2771" s="9"/>
      <c r="J2771" s="16">
        <v>0</v>
      </c>
      <c r="K2771" s="16"/>
      <c r="L2771" s="17">
        <v>5.7</v>
      </c>
      <c r="M2771" s="2">
        <v>75</v>
      </c>
      <c r="N2771" s="8">
        <f>(('Parâmetro - Portes e Uco'!$H$4*'TABELA HONORÁRIOS MÉDICOS201819'!M2771)/100)*'TABELA HONORÁRIOS MÉDICOS201819'!L2771</f>
        <v>62.500500000000002</v>
      </c>
      <c r="O2771" s="15">
        <v>0</v>
      </c>
      <c r="P2771" s="15"/>
      <c r="Q2771" s="41">
        <f t="shared" si="192"/>
        <v>254.75009999999997</v>
      </c>
    </row>
    <row r="2772" spans="1:17">
      <c r="A2772" s="1" t="s">
        <v>4760</v>
      </c>
      <c r="B2772" s="1">
        <v>40103315</v>
      </c>
      <c r="C2772" s="3" t="s">
        <v>2229</v>
      </c>
      <c r="D2772" s="4" t="s">
        <v>3683</v>
      </c>
      <c r="E2772" s="7"/>
      <c r="F2772" s="8">
        <f>VLOOKUP(D2772,'Parâmetro - Portes e Uco'!$A$8:$D$49,4,0)</f>
        <v>192.24959999999999</v>
      </c>
      <c r="G2772" s="36"/>
      <c r="H2772" s="15"/>
      <c r="I2772" s="9"/>
      <c r="J2772" s="16">
        <v>0</v>
      </c>
      <c r="K2772" s="16"/>
      <c r="L2772" s="17">
        <v>9.6</v>
      </c>
      <c r="M2772" s="2">
        <v>75</v>
      </c>
      <c r="N2772" s="8">
        <f>(('Parâmetro - Portes e Uco'!$H$4*'TABELA HONORÁRIOS MÉDICOS201819'!M2772)/100)*'TABELA HONORÁRIOS MÉDICOS201819'!L2772</f>
        <v>105.264</v>
      </c>
      <c r="O2772" s="15">
        <v>0</v>
      </c>
      <c r="P2772" s="15"/>
      <c r="Q2772" s="41">
        <f t="shared" si="192"/>
        <v>297.5136</v>
      </c>
    </row>
    <row r="2773" spans="1:17">
      <c r="A2773" s="1" t="s">
        <v>4760</v>
      </c>
      <c r="B2773" s="1">
        <v>40103323</v>
      </c>
      <c r="C2773" s="3" t="s">
        <v>2230</v>
      </c>
      <c r="D2773" s="4" t="s">
        <v>3683</v>
      </c>
      <c r="E2773" s="7"/>
      <c r="F2773" s="8">
        <f>VLOOKUP(D2773,'Parâmetro - Portes e Uco'!$A$8:$D$49,4,0)</f>
        <v>192.24959999999999</v>
      </c>
      <c r="G2773" s="36"/>
      <c r="H2773" s="15"/>
      <c r="I2773" s="9"/>
      <c r="J2773" s="16">
        <v>0</v>
      </c>
      <c r="K2773" s="16"/>
      <c r="L2773" s="17">
        <v>9.6</v>
      </c>
      <c r="M2773" s="2">
        <v>75</v>
      </c>
      <c r="N2773" s="8">
        <f>(('Parâmetro - Portes e Uco'!$H$4*'TABELA HONORÁRIOS MÉDICOS201819'!M2773)/100)*'TABELA HONORÁRIOS MÉDICOS201819'!L2773</f>
        <v>105.264</v>
      </c>
      <c r="O2773" s="15">
        <v>0</v>
      </c>
      <c r="P2773" s="15"/>
      <c r="Q2773" s="41">
        <f t="shared" si="192"/>
        <v>297.5136</v>
      </c>
    </row>
    <row r="2774" spans="1:17">
      <c r="A2774" s="1" t="s">
        <v>4760</v>
      </c>
      <c r="B2774" s="1">
        <v>40103331</v>
      </c>
      <c r="C2774" s="3" t="s">
        <v>2231</v>
      </c>
      <c r="D2774" s="4" t="s">
        <v>3694</v>
      </c>
      <c r="E2774" s="7"/>
      <c r="F2774" s="8">
        <f>VLOOKUP(D2774,'Parâmetro - Portes e Uco'!$A$8:$D$49,4,0)</f>
        <v>233.80031999999997</v>
      </c>
      <c r="G2774" s="36"/>
      <c r="H2774" s="15"/>
      <c r="I2774" s="9"/>
      <c r="J2774" s="16">
        <v>0</v>
      </c>
      <c r="K2774" s="16"/>
      <c r="L2774" s="17">
        <v>19.2</v>
      </c>
      <c r="M2774" s="2">
        <v>75</v>
      </c>
      <c r="N2774" s="8">
        <f>(('Parâmetro - Portes e Uco'!$H$4*'TABELA HONORÁRIOS MÉDICOS201819'!M2774)/100)*'TABELA HONORÁRIOS MÉDICOS201819'!L2774</f>
        <v>210.52799999999999</v>
      </c>
      <c r="O2774" s="15">
        <v>0</v>
      </c>
      <c r="P2774" s="15"/>
      <c r="Q2774" s="41">
        <f t="shared" si="192"/>
        <v>444.32831999999996</v>
      </c>
    </row>
    <row r="2775" spans="1:17">
      <c r="A2775" s="1" t="s">
        <v>4758</v>
      </c>
      <c r="B2775" s="1">
        <v>40103340</v>
      </c>
      <c r="C2775" s="3" t="s">
        <v>3994</v>
      </c>
      <c r="D2775" s="4" t="s">
        <v>3672</v>
      </c>
      <c r="E2775" s="7">
        <v>0</v>
      </c>
      <c r="F2775" s="8">
        <f>VLOOKUP(D2775,'Parâmetro - Portes e Uco'!$A$8:$D$49,4,0)</f>
        <v>47.295359999999995</v>
      </c>
      <c r="G2775" s="36"/>
      <c r="H2775" s="15"/>
      <c r="I2775" s="9"/>
      <c r="J2775" s="16">
        <v>0</v>
      </c>
      <c r="K2775" s="16"/>
      <c r="L2775" s="17">
        <v>4.5</v>
      </c>
      <c r="M2775" s="2">
        <v>75</v>
      </c>
      <c r="N2775" s="8">
        <f>(('Parâmetro - Portes e Uco'!$H$4*'TABELA HONORÁRIOS MÉDICOS201819'!M2775)/100)*'TABELA HONORÁRIOS MÉDICOS201819'!L2775</f>
        <v>49.342500000000001</v>
      </c>
      <c r="O2775" s="15" t="s">
        <v>3721</v>
      </c>
      <c r="P2775" s="15"/>
      <c r="Q2775" s="41">
        <f t="shared" si="192"/>
        <v>96.637859999999989</v>
      </c>
    </row>
    <row r="2776" spans="1:17">
      <c r="A2776" s="1" t="s">
        <v>4758</v>
      </c>
      <c r="B2776" s="1">
        <v>40103358</v>
      </c>
      <c r="C2776" s="3" t="s">
        <v>3995</v>
      </c>
      <c r="D2776" s="4" t="s">
        <v>3683</v>
      </c>
      <c r="E2776" s="7">
        <v>0</v>
      </c>
      <c r="F2776" s="8">
        <f>VLOOKUP(D2776,'Parâmetro - Portes e Uco'!$A$8:$D$49,4,0)</f>
        <v>192.24959999999999</v>
      </c>
      <c r="G2776" s="36"/>
      <c r="H2776" s="15"/>
      <c r="I2776" s="9"/>
      <c r="J2776" s="16">
        <v>0</v>
      </c>
      <c r="K2776" s="16"/>
      <c r="L2776" s="17">
        <v>4.8</v>
      </c>
      <c r="M2776" s="2">
        <v>75</v>
      </c>
      <c r="N2776" s="8">
        <f>(('Parâmetro - Portes e Uco'!$H$4*'TABELA HONORÁRIOS MÉDICOS201819'!M2776)/100)*'TABELA HONORÁRIOS MÉDICOS201819'!L2776</f>
        <v>52.631999999999998</v>
      </c>
      <c r="O2776" s="15" t="s">
        <v>3721</v>
      </c>
      <c r="P2776" s="15"/>
      <c r="Q2776" s="41">
        <f t="shared" si="192"/>
        <v>244.88159999999999</v>
      </c>
    </row>
    <row r="2777" spans="1:17">
      <c r="A2777" s="1" t="s">
        <v>4760</v>
      </c>
      <c r="B2777" s="1">
        <v>40103366</v>
      </c>
      <c r="C2777" s="3" t="s">
        <v>2232</v>
      </c>
      <c r="D2777" s="4" t="s">
        <v>3674</v>
      </c>
      <c r="E2777" s="7"/>
      <c r="F2777" s="8">
        <f>VLOOKUP(D2777,'Parâmetro - Portes e Uco'!$A$8:$D$49,4,0)</f>
        <v>252.51119999999997</v>
      </c>
      <c r="G2777" s="36"/>
      <c r="H2777" s="15"/>
      <c r="I2777" s="9"/>
      <c r="J2777" s="16">
        <v>0</v>
      </c>
      <c r="K2777" s="16"/>
      <c r="L2777" s="17">
        <v>16.8</v>
      </c>
      <c r="M2777" s="2">
        <v>75</v>
      </c>
      <c r="N2777" s="8">
        <f>(('Parâmetro - Portes e Uco'!$H$4*'TABELA HONORÁRIOS MÉDICOS201819'!M2777)/100)*'TABELA HONORÁRIOS MÉDICOS201819'!L2777</f>
        <v>184.21200000000002</v>
      </c>
      <c r="O2777" s="15">
        <v>0</v>
      </c>
      <c r="P2777" s="15"/>
      <c r="Q2777" s="41">
        <f t="shared" si="192"/>
        <v>436.72320000000002</v>
      </c>
    </row>
    <row r="2778" spans="1:17" ht="22.5">
      <c r="A2778" s="1" t="s">
        <v>4760</v>
      </c>
      <c r="B2778" s="1">
        <v>40103374</v>
      </c>
      <c r="C2778" s="3" t="s">
        <v>2235</v>
      </c>
      <c r="D2778" s="4" t="s">
        <v>3672</v>
      </c>
      <c r="E2778" s="7"/>
      <c r="F2778" s="8">
        <f>VLOOKUP(D2778,'Parâmetro - Portes e Uco'!$A$8:$D$49,4,0)</f>
        <v>47.295359999999995</v>
      </c>
      <c r="G2778" s="36"/>
      <c r="H2778" s="15"/>
      <c r="I2778" s="9"/>
      <c r="J2778" s="16">
        <v>0</v>
      </c>
      <c r="K2778" s="16"/>
      <c r="L2778" s="17">
        <v>3.9</v>
      </c>
      <c r="M2778" s="2">
        <v>75</v>
      </c>
      <c r="N2778" s="8">
        <f>(('Parâmetro - Portes e Uco'!$H$4*'TABELA HONORÁRIOS MÉDICOS201819'!M2778)/100)*'TABELA HONORÁRIOS MÉDICOS201819'!L2778</f>
        <v>42.763500000000001</v>
      </c>
      <c r="O2778" s="15">
        <v>0</v>
      </c>
      <c r="P2778" s="15"/>
      <c r="Q2778" s="41">
        <f t="shared" si="192"/>
        <v>90.058859999999996</v>
      </c>
    </row>
    <row r="2779" spans="1:17" ht="22.5">
      <c r="A2779" s="1" t="s">
        <v>4760</v>
      </c>
      <c r="B2779" s="1">
        <v>40103382</v>
      </c>
      <c r="C2779" s="3" t="s">
        <v>2236</v>
      </c>
      <c r="D2779" s="4" t="s">
        <v>3671</v>
      </c>
      <c r="E2779" s="7"/>
      <c r="F2779" s="8">
        <f>VLOOKUP(D2779,'Parâmetro - Portes e Uco'!$A$8:$D$49,4,0)</f>
        <v>100.81679999999999</v>
      </c>
      <c r="G2779" s="36"/>
      <c r="H2779" s="15"/>
      <c r="I2779" s="9"/>
      <c r="J2779" s="16">
        <v>0</v>
      </c>
      <c r="K2779" s="16"/>
      <c r="L2779" s="17">
        <v>9.1349999999999998</v>
      </c>
      <c r="M2779" s="2">
        <v>75</v>
      </c>
      <c r="N2779" s="8">
        <f>(('Parâmetro - Portes e Uco'!$H$4*'TABELA HONORÁRIOS MÉDICOS201819'!M2779)/100)*'TABELA HONORÁRIOS MÉDICOS201819'!L2779</f>
        <v>100.16527499999999</v>
      </c>
      <c r="O2779" s="15">
        <v>0</v>
      </c>
      <c r="P2779" s="15"/>
      <c r="Q2779" s="41">
        <f t="shared" si="192"/>
        <v>200.98207499999998</v>
      </c>
    </row>
    <row r="2780" spans="1:17">
      <c r="A2780" s="1" t="s">
        <v>4760</v>
      </c>
      <c r="B2780" s="1">
        <v>40103390</v>
      </c>
      <c r="C2780" s="3" t="s">
        <v>2237</v>
      </c>
      <c r="D2780" s="4" t="s">
        <v>3674</v>
      </c>
      <c r="E2780" s="7"/>
      <c r="F2780" s="8">
        <f>VLOOKUP(D2780,'Parâmetro - Portes e Uco'!$A$8:$D$49,4,0)</f>
        <v>252.51119999999997</v>
      </c>
      <c r="G2780" s="36"/>
      <c r="H2780" s="15"/>
      <c r="I2780" s="9"/>
      <c r="J2780" s="16">
        <v>0</v>
      </c>
      <c r="K2780" s="16"/>
      <c r="L2780" s="17">
        <v>24</v>
      </c>
      <c r="M2780" s="2">
        <v>75</v>
      </c>
      <c r="N2780" s="8">
        <f>(('Parâmetro - Portes e Uco'!$H$4*'TABELA HONORÁRIOS MÉDICOS201819'!M2780)/100)*'TABELA HONORÁRIOS MÉDICOS201819'!L2780</f>
        <v>263.15999999999997</v>
      </c>
      <c r="O2780" s="15">
        <v>0</v>
      </c>
      <c r="P2780" s="15"/>
      <c r="Q2780" s="41">
        <f t="shared" si="192"/>
        <v>515.6712</v>
      </c>
    </row>
    <row r="2781" spans="1:17">
      <c r="A2781" s="1" t="s">
        <v>4760</v>
      </c>
      <c r="B2781" s="1">
        <v>40103404</v>
      </c>
      <c r="C2781" s="3" t="s">
        <v>2238</v>
      </c>
      <c r="D2781" s="4" t="s">
        <v>3672</v>
      </c>
      <c r="E2781" s="7"/>
      <c r="F2781" s="8">
        <f>VLOOKUP(D2781,'Parâmetro - Portes e Uco'!$A$8:$D$49,4,0)</f>
        <v>47.295359999999995</v>
      </c>
      <c r="G2781" s="36"/>
      <c r="H2781" s="15"/>
      <c r="I2781" s="9"/>
      <c r="J2781" s="16">
        <v>0</v>
      </c>
      <c r="K2781" s="16"/>
      <c r="L2781" s="17">
        <v>3.0870000000000002</v>
      </c>
      <c r="M2781" s="2">
        <v>50</v>
      </c>
      <c r="N2781" s="8">
        <f>(('Parâmetro - Portes e Uco'!$H$4*'TABELA HONORÁRIOS MÉDICOS201819'!M2781)/100)*'TABELA HONORÁRIOS MÉDICOS201819'!L2781</f>
        <v>22.56597</v>
      </c>
      <c r="O2781" s="15">
        <v>0</v>
      </c>
      <c r="P2781" s="15"/>
      <c r="Q2781" s="41">
        <f t="shared" si="192"/>
        <v>69.861329999999995</v>
      </c>
    </row>
    <row r="2782" spans="1:17">
      <c r="A2782" s="1" t="s">
        <v>4760</v>
      </c>
      <c r="B2782" s="1">
        <v>40103412</v>
      </c>
      <c r="C2782" s="3" t="s">
        <v>2239</v>
      </c>
      <c r="D2782" s="4" t="s">
        <v>3680</v>
      </c>
      <c r="E2782" s="7"/>
      <c r="F2782" s="8">
        <f>VLOOKUP(D2782,'Parâmetro - Portes e Uco'!$A$8:$D$49,4,0)</f>
        <v>23.639519999999997</v>
      </c>
      <c r="G2782" s="36"/>
      <c r="H2782" s="15"/>
      <c r="I2782" s="9"/>
      <c r="J2782" s="16">
        <v>0</v>
      </c>
      <c r="K2782" s="16"/>
      <c r="L2782" s="17">
        <v>6.5000000000000002E-2</v>
      </c>
      <c r="M2782" s="2">
        <v>50</v>
      </c>
      <c r="N2782" s="8">
        <f>(('Parâmetro - Portes e Uco'!$H$4*'TABELA HONORÁRIOS MÉDICOS201819'!M2782)/100)*'TABELA HONORÁRIOS MÉDICOS201819'!L2782</f>
        <v>0.47515000000000002</v>
      </c>
      <c r="O2782" s="15">
        <v>0</v>
      </c>
      <c r="P2782" s="15"/>
      <c r="Q2782" s="41">
        <f t="shared" si="192"/>
        <v>24.114669999999997</v>
      </c>
    </row>
    <row r="2783" spans="1:17">
      <c r="A2783" s="1" t="s">
        <v>4760</v>
      </c>
      <c r="B2783" s="1">
        <v>40103439</v>
      </c>
      <c r="C2783" s="3" t="s">
        <v>2240</v>
      </c>
      <c r="D2783" s="4" t="s">
        <v>3670</v>
      </c>
      <c r="E2783" s="7"/>
      <c r="F2783" s="8">
        <f>VLOOKUP(D2783,'Parâmetro - Portes e Uco'!$A$8:$D$49,4,0)</f>
        <v>62.342399999999998</v>
      </c>
      <c r="G2783" s="36"/>
      <c r="H2783" s="15"/>
      <c r="I2783" s="9"/>
      <c r="J2783" s="16">
        <v>0</v>
      </c>
      <c r="K2783" s="16"/>
      <c r="L2783" s="17">
        <v>0.78</v>
      </c>
      <c r="M2783" s="2">
        <v>50</v>
      </c>
      <c r="N2783" s="8">
        <f>(('Parâmetro - Portes e Uco'!$H$4*'TABELA HONORÁRIOS MÉDICOS201819'!M2783)/100)*'TABELA HONORÁRIOS MÉDICOS201819'!L2783</f>
        <v>5.7017999999999995</v>
      </c>
      <c r="O2783" s="15">
        <v>0</v>
      </c>
      <c r="P2783" s="15"/>
      <c r="Q2783" s="41">
        <f t="shared" si="192"/>
        <v>68.044200000000004</v>
      </c>
    </row>
    <row r="2784" spans="1:17">
      <c r="A2784" s="1" t="s">
        <v>4760</v>
      </c>
      <c r="B2784" s="1">
        <v>40103447</v>
      </c>
      <c r="C2784" s="3" t="s">
        <v>2241</v>
      </c>
      <c r="D2784" s="4" t="s">
        <v>3680</v>
      </c>
      <c r="E2784" s="7"/>
      <c r="F2784" s="8">
        <f>VLOOKUP(D2784,'Parâmetro - Portes e Uco'!$A$8:$D$49,4,0)</f>
        <v>23.639519999999997</v>
      </c>
      <c r="G2784" s="36"/>
      <c r="H2784" s="15"/>
      <c r="I2784" s="9"/>
      <c r="J2784" s="16">
        <v>0</v>
      </c>
      <c r="K2784" s="16"/>
      <c r="L2784" s="17">
        <v>9.0999999999999998E-2</v>
      </c>
      <c r="M2784" s="2">
        <v>50</v>
      </c>
      <c r="N2784" s="8">
        <f>(('Parâmetro - Portes e Uco'!$H$4*'TABELA HONORÁRIOS MÉDICOS201819'!M2784)/100)*'TABELA HONORÁRIOS MÉDICOS201819'!L2784</f>
        <v>0.66520999999999997</v>
      </c>
      <c r="O2784" s="15">
        <v>0</v>
      </c>
      <c r="P2784" s="15"/>
      <c r="Q2784" s="41">
        <f t="shared" si="192"/>
        <v>24.304729999999996</v>
      </c>
    </row>
    <row r="2785" spans="1:17">
      <c r="A2785" s="1" t="s">
        <v>4760</v>
      </c>
      <c r="B2785" s="1">
        <v>40103455</v>
      </c>
      <c r="C2785" s="3" t="s">
        <v>2242</v>
      </c>
      <c r="D2785" s="4" t="s">
        <v>3670</v>
      </c>
      <c r="E2785" s="7"/>
      <c r="F2785" s="8">
        <f>VLOOKUP(D2785,'Parâmetro - Portes e Uco'!$A$8:$D$49,4,0)</f>
        <v>62.342399999999998</v>
      </c>
      <c r="G2785" s="36"/>
      <c r="H2785" s="15"/>
      <c r="I2785" s="9"/>
      <c r="J2785" s="16">
        <v>0</v>
      </c>
      <c r="K2785" s="16"/>
      <c r="L2785" s="17">
        <v>1.462</v>
      </c>
      <c r="M2785" s="2">
        <v>50</v>
      </c>
      <c r="N2785" s="8">
        <f>(('Parâmetro - Portes e Uco'!$H$4*'TABELA HONORÁRIOS MÉDICOS201819'!M2785)/100)*'TABELA HONORÁRIOS MÉDICOS201819'!L2785</f>
        <v>10.68722</v>
      </c>
      <c r="O2785" s="15">
        <v>0</v>
      </c>
      <c r="P2785" s="15"/>
      <c r="Q2785" s="41">
        <f t="shared" si="192"/>
        <v>73.029619999999994</v>
      </c>
    </row>
    <row r="2786" spans="1:17">
      <c r="A2786" s="1" t="s">
        <v>4760</v>
      </c>
      <c r="B2786" s="1">
        <v>40103463</v>
      </c>
      <c r="C2786" s="3" t="s">
        <v>2243</v>
      </c>
      <c r="D2786" s="4" t="s">
        <v>3670</v>
      </c>
      <c r="E2786" s="7"/>
      <c r="F2786" s="8">
        <f>VLOOKUP(D2786,'Parâmetro - Portes e Uco'!$A$8:$D$49,4,0)</f>
        <v>62.342399999999998</v>
      </c>
      <c r="G2786" s="36"/>
      <c r="H2786" s="15"/>
      <c r="I2786" s="9"/>
      <c r="J2786" s="16">
        <v>0</v>
      </c>
      <c r="K2786" s="16"/>
      <c r="L2786" s="17">
        <v>1.462</v>
      </c>
      <c r="M2786" s="2">
        <v>50</v>
      </c>
      <c r="N2786" s="8">
        <f>(('Parâmetro - Portes e Uco'!$H$4*'TABELA HONORÁRIOS MÉDICOS201819'!M2786)/100)*'TABELA HONORÁRIOS MÉDICOS201819'!L2786</f>
        <v>10.68722</v>
      </c>
      <c r="O2786" s="15">
        <v>0</v>
      </c>
      <c r="P2786" s="15"/>
      <c r="Q2786" s="41">
        <f t="shared" si="192"/>
        <v>73.029619999999994</v>
      </c>
    </row>
    <row r="2787" spans="1:17" ht="22.5">
      <c r="A2787" s="1" t="s">
        <v>4760</v>
      </c>
      <c r="B2787" s="1">
        <v>40103480</v>
      </c>
      <c r="C2787" s="3" t="s">
        <v>2244</v>
      </c>
      <c r="D2787" s="4" t="s">
        <v>3672</v>
      </c>
      <c r="E2787" s="7"/>
      <c r="F2787" s="8">
        <f>VLOOKUP(D2787,'Parâmetro - Portes e Uco'!$A$8:$D$49,4,0)</f>
        <v>47.295359999999995</v>
      </c>
      <c r="G2787" s="36"/>
      <c r="H2787" s="15"/>
      <c r="I2787" s="9"/>
      <c r="J2787" s="16">
        <v>0</v>
      </c>
      <c r="K2787" s="16"/>
      <c r="L2787" s="17">
        <v>0.97499999999999998</v>
      </c>
      <c r="M2787" s="2">
        <v>75</v>
      </c>
      <c r="N2787" s="8">
        <f>(('Parâmetro - Portes e Uco'!$H$4*'TABELA HONORÁRIOS MÉDICOS201819'!M2787)/100)*'TABELA HONORÁRIOS MÉDICOS201819'!L2787</f>
        <v>10.690875</v>
      </c>
      <c r="O2787" s="15">
        <v>0</v>
      </c>
      <c r="P2787" s="15"/>
      <c r="Q2787" s="41">
        <f t="shared" si="192"/>
        <v>57.986234999999994</v>
      </c>
    </row>
    <row r="2788" spans="1:17" ht="22.5">
      <c r="A2788" s="1" t="s">
        <v>4760</v>
      </c>
      <c r="B2788" s="1">
        <v>40103498</v>
      </c>
      <c r="C2788" s="3" t="s">
        <v>2252</v>
      </c>
      <c r="D2788" s="4" t="s">
        <v>3673</v>
      </c>
      <c r="E2788" s="7"/>
      <c r="F2788" s="8">
        <f>VLOOKUP(D2788,'Parâmetro - Portes e Uco'!$A$8:$D$49,4,0)</f>
        <v>147.55727999999999</v>
      </c>
      <c r="G2788" s="36"/>
      <c r="H2788" s="15"/>
      <c r="I2788" s="9"/>
      <c r="J2788" s="16">
        <v>0</v>
      </c>
      <c r="K2788" s="16"/>
      <c r="L2788" s="17">
        <v>6.5</v>
      </c>
      <c r="M2788" s="2">
        <v>75</v>
      </c>
      <c r="N2788" s="8">
        <f>(('Parâmetro - Portes e Uco'!$H$4*'TABELA HONORÁRIOS MÉDICOS201819'!M2788)/100)*'TABELA HONORÁRIOS MÉDICOS201819'!L2788</f>
        <v>71.272499999999994</v>
      </c>
      <c r="O2788" s="15">
        <v>0</v>
      </c>
      <c r="P2788" s="15"/>
      <c r="Q2788" s="41">
        <f t="shared" si="192"/>
        <v>218.82977999999997</v>
      </c>
    </row>
    <row r="2789" spans="1:17">
      <c r="A2789" s="1" t="s">
        <v>4760</v>
      </c>
      <c r="B2789" s="1">
        <v>40103501</v>
      </c>
      <c r="C2789" s="3" t="s">
        <v>2245</v>
      </c>
      <c r="D2789" s="4" t="s">
        <v>3680</v>
      </c>
      <c r="E2789" s="7"/>
      <c r="F2789" s="8">
        <f>VLOOKUP(D2789,'Parâmetro - Portes e Uco'!$A$8:$D$49,4,0)</f>
        <v>23.639519999999997</v>
      </c>
      <c r="G2789" s="36"/>
      <c r="H2789" s="15"/>
      <c r="I2789" s="9"/>
      <c r="J2789" s="16">
        <v>0</v>
      </c>
      <c r="K2789" s="16"/>
      <c r="L2789" s="17">
        <v>0.158</v>
      </c>
      <c r="M2789" s="2">
        <v>75</v>
      </c>
      <c r="N2789" s="8">
        <f>(('Parâmetro - Portes e Uco'!$H$4*'TABELA HONORÁRIOS MÉDICOS201819'!M2789)/100)*'TABELA HONORÁRIOS MÉDICOS201819'!L2789</f>
        <v>1.73247</v>
      </c>
      <c r="O2789" s="15">
        <v>0</v>
      </c>
      <c r="P2789" s="15"/>
      <c r="Q2789" s="41">
        <f t="shared" si="192"/>
        <v>25.371989999999997</v>
      </c>
    </row>
    <row r="2790" spans="1:17" ht="22.5">
      <c r="A2790" s="1" t="s">
        <v>4760</v>
      </c>
      <c r="B2790" s="1">
        <v>40103510</v>
      </c>
      <c r="C2790" s="3" t="s">
        <v>2246</v>
      </c>
      <c r="D2790" s="4" t="s">
        <v>3671</v>
      </c>
      <c r="E2790" s="7"/>
      <c r="F2790" s="8">
        <f>VLOOKUP(D2790,'Parâmetro - Portes e Uco'!$A$8:$D$49,4,0)</f>
        <v>100.81679999999999</v>
      </c>
      <c r="G2790" s="36"/>
      <c r="H2790" s="15"/>
      <c r="I2790" s="9"/>
      <c r="J2790" s="16">
        <v>0</v>
      </c>
      <c r="K2790" s="16"/>
      <c r="L2790" s="17">
        <v>14</v>
      </c>
      <c r="M2790" s="2">
        <v>75</v>
      </c>
      <c r="N2790" s="8">
        <f>(('Parâmetro - Portes e Uco'!$H$4*'TABELA HONORÁRIOS MÉDICOS201819'!M2790)/100)*'TABELA HONORÁRIOS MÉDICOS201819'!L2790</f>
        <v>153.51</v>
      </c>
      <c r="O2790" s="15">
        <v>0</v>
      </c>
      <c r="P2790" s="15"/>
      <c r="Q2790" s="41">
        <f t="shared" si="192"/>
        <v>254.32679999999999</v>
      </c>
    </row>
    <row r="2791" spans="1:17" ht="22.5">
      <c r="A2791" s="1" t="s">
        <v>4760</v>
      </c>
      <c r="B2791" s="1">
        <v>40103528</v>
      </c>
      <c r="C2791" s="3" t="s">
        <v>2247</v>
      </c>
      <c r="D2791" s="4" t="s">
        <v>3673</v>
      </c>
      <c r="E2791" s="7"/>
      <c r="F2791" s="8">
        <f>VLOOKUP(D2791,'Parâmetro - Portes e Uco'!$A$8:$D$49,4,0)</f>
        <v>147.55727999999999</v>
      </c>
      <c r="G2791" s="36"/>
      <c r="H2791" s="15"/>
      <c r="I2791" s="9"/>
      <c r="J2791" s="16">
        <v>0</v>
      </c>
      <c r="K2791" s="16"/>
      <c r="L2791" s="17">
        <v>30</v>
      </c>
      <c r="M2791" s="2">
        <v>75</v>
      </c>
      <c r="N2791" s="8">
        <f>(('Parâmetro - Portes e Uco'!$H$4*'TABELA HONORÁRIOS MÉDICOS201819'!M2791)/100)*'TABELA HONORÁRIOS MÉDICOS201819'!L2791</f>
        <v>328.95</v>
      </c>
      <c r="O2791" s="15">
        <v>0</v>
      </c>
      <c r="P2791" s="15"/>
      <c r="Q2791" s="41">
        <f t="shared" si="192"/>
        <v>476.50727999999998</v>
      </c>
    </row>
    <row r="2792" spans="1:17">
      <c r="A2792" s="1" t="s">
        <v>4760</v>
      </c>
      <c r="B2792" s="1">
        <v>40103536</v>
      </c>
      <c r="C2792" s="3" t="s">
        <v>2248</v>
      </c>
      <c r="D2792" s="4" t="s">
        <v>3676</v>
      </c>
      <c r="E2792" s="7"/>
      <c r="F2792" s="8">
        <f>VLOOKUP(D2792,'Parâmetro - Portes e Uco'!$A$8:$D$49,4,0)</f>
        <v>175.61951999999999</v>
      </c>
      <c r="G2792" s="36"/>
      <c r="H2792" s="15"/>
      <c r="I2792" s="9"/>
      <c r="J2792" s="16">
        <v>0</v>
      </c>
      <c r="K2792" s="16"/>
      <c r="L2792" s="17">
        <v>32</v>
      </c>
      <c r="M2792" s="2">
        <v>75</v>
      </c>
      <c r="N2792" s="8">
        <f>(('Parâmetro - Portes e Uco'!$H$4*'TABELA HONORÁRIOS MÉDICOS201819'!M2792)/100)*'TABELA HONORÁRIOS MÉDICOS201819'!L2792</f>
        <v>350.88</v>
      </c>
      <c r="O2792" s="15">
        <v>0</v>
      </c>
      <c r="P2792" s="15"/>
      <c r="Q2792" s="41">
        <f t="shared" si="192"/>
        <v>526.49951999999996</v>
      </c>
    </row>
    <row r="2793" spans="1:17">
      <c r="A2793" s="1" t="s">
        <v>4760</v>
      </c>
      <c r="B2793" s="1">
        <v>40103544</v>
      </c>
      <c r="C2793" s="3" t="s">
        <v>2249</v>
      </c>
      <c r="D2793" s="4" t="s">
        <v>3676</v>
      </c>
      <c r="E2793" s="7"/>
      <c r="F2793" s="8">
        <f>VLOOKUP(D2793,'Parâmetro - Portes e Uco'!$A$8:$D$49,4,0)</f>
        <v>175.61951999999999</v>
      </c>
      <c r="G2793" s="36"/>
      <c r="H2793" s="15"/>
      <c r="I2793" s="9"/>
      <c r="J2793" s="16">
        <v>0</v>
      </c>
      <c r="K2793" s="16"/>
      <c r="L2793" s="17">
        <v>34</v>
      </c>
      <c r="M2793" s="2">
        <v>75</v>
      </c>
      <c r="N2793" s="8">
        <f>(('Parâmetro - Portes e Uco'!$H$4*'TABELA HONORÁRIOS MÉDICOS201819'!M2793)/100)*'TABELA HONORÁRIOS MÉDICOS201819'!L2793</f>
        <v>372.81</v>
      </c>
      <c r="O2793" s="15">
        <v>0</v>
      </c>
      <c r="P2793" s="15"/>
      <c r="Q2793" s="41">
        <f t="shared" si="192"/>
        <v>548.42952000000002</v>
      </c>
    </row>
    <row r="2794" spans="1:17">
      <c r="A2794" s="1" t="s">
        <v>4760</v>
      </c>
      <c r="B2794" s="1">
        <v>40103560</v>
      </c>
      <c r="C2794" s="3" t="s">
        <v>2250</v>
      </c>
      <c r="D2794" s="4" t="s">
        <v>3673</v>
      </c>
      <c r="E2794" s="7"/>
      <c r="F2794" s="8">
        <f>VLOOKUP(D2794,'Parâmetro - Portes e Uco'!$A$8:$D$49,4,0)</f>
        <v>147.55727999999999</v>
      </c>
      <c r="G2794" s="36"/>
      <c r="H2794" s="15"/>
      <c r="I2794" s="9"/>
      <c r="J2794" s="16">
        <v>0</v>
      </c>
      <c r="K2794" s="16"/>
      <c r="L2794" s="17">
        <v>6.5</v>
      </c>
      <c r="M2794" s="2">
        <v>50</v>
      </c>
      <c r="N2794" s="8">
        <f>(('Parâmetro - Portes e Uco'!$H$4*'TABELA HONORÁRIOS MÉDICOS201819'!M2794)/100)*'TABELA HONORÁRIOS MÉDICOS201819'!L2794</f>
        <v>47.515000000000001</v>
      </c>
      <c r="O2794" s="15">
        <v>0</v>
      </c>
      <c r="P2794" s="15"/>
      <c r="Q2794" s="41">
        <f t="shared" si="192"/>
        <v>195.07227999999998</v>
      </c>
    </row>
    <row r="2795" spans="1:17" ht="22.5">
      <c r="A2795" s="1" t="s">
        <v>4760</v>
      </c>
      <c r="B2795" s="1">
        <v>40103579</v>
      </c>
      <c r="C2795" s="3" t="s">
        <v>2251</v>
      </c>
      <c r="D2795" s="4" t="s">
        <v>3677</v>
      </c>
      <c r="E2795" s="7"/>
      <c r="F2795" s="8">
        <f>VLOOKUP(D2795,'Parâmetro - Portes e Uco'!$A$8:$D$49,4,0)</f>
        <v>128.82192000000001</v>
      </c>
      <c r="G2795" s="36"/>
      <c r="H2795" s="15"/>
      <c r="I2795" s="9"/>
      <c r="J2795" s="16">
        <v>0</v>
      </c>
      <c r="K2795" s="16"/>
      <c r="L2795" s="17">
        <v>7.95</v>
      </c>
      <c r="M2795" s="2">
        <v>50</v>
      </c>
      <c r="N2795" s="8">
        <f>(('Parâmetro - Portes e Uco'!$H$4*'TABELA HONORÁRIOS MÉDICOS201819'!M2795)/100)*'TABELA HONORÁRIOS MÉDICOS201819'!L2795</f>
        <v>58.1145</v>
      </c>
      <c r="O2795" s="15">
        <v>0</v>
      </c>
      <c r="P2795" s="15"/>
      <c r="Q2795" s="41">
        <f t="shared" si="192"/>
        <v>186.93642</v>
      </c>
    </row>
    <row r="2796" spans="1:17" ht="22.5">
      <c r="A2796" s="1" t="s">
        <v>4760</v>
      </c>
      <c r="B2796" s="1">
        <v>40103587</v>
      </c>
      <c r="C2796" s="3" t="s">
        <v>2259</v>
      </c>
      <c r="D2796" s="4" t="s">
        <v>3677</v>
      </c>
      <c r="E2796" s="7"/>
      <c r="F2796" s="8">
        <f>VLOOKUP(D2796,'Parâmetro - Portes e Uco'!$A$8:$D$49,4,0)</f>
        <v>128.82192000000001</v>
      </c>
      <c r="G2796" s="36"/>
      <c r="H2796" s="15"/>
      <c r="I2796" s="9"/>
      <c r="J2796" s="16">
        <v>0</v>
      </c>
      <c r="K2796" s="16"/>
      <c r="L2796" s="17">
        <v>8.2509999999999994</v>
      </c>
      <c r="M2796" s="2">
        <v>50</v>
      </c>
      <c r="N2796" s="8">
        <f>(('Parâmetro - Portes e Uco'!$H$4*'TABELA HONORÁRIOS MÉDICOS201819'!M2796)/100)*'TABELA HONORÁRIOS MÉDICOS201819'!L2796</f>
        <v>60.314809999999994</v>
      </c>
      <c r="O2796" s="15">
        <v>0</v>
      </c>
      <c r="P2796" s="15"/>
      <c r="Q2796" s="41">
        <f t="shared" si="192"/>
        <v>189.13673</v>
      </c>
    </row>
    <row r="2797" spans="1:17">
      <c r="A2797" s="1" t="s">
        <v>4760</v>
      </c>
      <c r="B2797" s="1">
        <v>40103595</v>
      </c>
      <c r="C2797" s="3" t="s">
        <v>2254</v>
      </c>
      <c r="D2797" s="4" t="s">
        <v>3677</v>
      </c>
      <c r="E2797" s="7"/>
      <c r="F2797" s="8">
        <f>VLOOKUP(D2797,'Parâmetro - Portes e Uco'!$A$8:$D$49,4,0)</f>
        <v>128.82192000000001</v>
      </c>
      <c r="G2797" s="36"/>
      <c r="H2797" s="15"/>
      <c r="I2797" s="9"/>
      <c r="J2797" s="16">
        <v>0</v>
      </c>
      <c r="K2797" s="16"/>
      <c r="L2797" s="17">
        <v>7.65</v>
      </c>
      <c r="M2797" s="2">
        <v>75</v>
      </c>
      <c r="N2797" s="8">
        <f>(('Parâmetro - Portes e Uco'!$H$4*'TABELA HONORÁRIOS MÉDICOS201819'!M2797)/100)*'TABELA HONORÁRIOS MÉDICOS201819'!L2797</f>
        <v>83.882249999999999</v>
      </c>
      <c r="O2797" s="15">
        <v>0</v>
      </c>
      <c r="P2797" s="15"/>
      <c r="Q2797" s="41">
        <f t="shared" si="192"/>
        <v>212.70417</v>
      </c>
    </row>
    <row r="2798" spans="1:17">
      <c r="A2798" s="1" t="s">
        <v>4760</v>
      </c>
      <c r="B2798" s="1">
        <v>40103609</v>
      </c>
      <c r="C2798" s="3" t="s">
        <v>2255</v>
      </c>
      <c r="D2798" s="4" t="s">
        <v>3673</v>
      </c>
      <c r="E2798" s="7"/>
      <c r="F2798" s="8">
        <f>VLOOKUP(D2798,'Parâmetro - Portes e Uco'!$A$8:$D$49,4,0)</f>
        <v>147.55727999999999</v>
      </c>
      <c r="G2798" s="36"/>
      <c r="H2798" s="15"/>
      <c r="I2798" s="9"/>
      <c r="J2798" s="16">
        <v>0</v>
      </c>
      <c r="K2798" s="16"/>
      <c r="L2798" s="17">
        <v>9.19</v>
      </c>
      <c r="M2798" s="2">
        <v>75</v>
      </c>
      <c r="N2798" s="8">
        <f>(('Parâmetro - Portes e Uco'!$H$4*'TABELA HONORÁRIOS MÉDICOS201819'!M2798)/100)*'TABELA HONORÁRIOS MÉDICOS201819'!L2798</f>
        <v>100.76835</v>
      </c>
      <c r="O2798" s="15">
        <v>0</v>
      </c>
      <c r="P2798" s="15"/>
      <c r="Q2798" s="41">
        <f t="shared" si="192"/>
        <v>248.32562999999999</v>
      </c>
    </row>
    <row r="2799" spans="1:17" ht="22.5">
      <c r="A2799" s="1" t="s">
        <v>4760</v>
      </c>
      <c r="B2799" s="1">
        <v>40103617</v>
      </c>
      <c r="C2799" s="3" t="s">
        <v>2256</v>
      </c>
      <c r="D2799" s="4" t="s">
        <v>3677</v>
      </c>
      <c r="E2799" s="7"/>
      <c r="F2799" s="8">
        <f>VLOOKUP(D2799,'Parâmetro - Portes e Uco'!$A$8:$D$49,4,0)</f>
        <v>128.82192000000001</v>
      </c>
      <c r="G2799" s="36"/>
      <c r="H2799" s="15"/>
      <c r="I2799" s="9"/>
      <c r="J2799" s="16">
        <v>0</v>
      </c>
      <c r="K2799" s="16"/>
      <c r="L2799" s="17">
        <v>7.95</v>
      </c>
      <c r="M2799" s="2">
        <v>75</v>
      </c>
      <c r="N2799" s="8">
        <f>(('Parâmetro - Portes e Uco'!$H$4*'TABELA HONORÁRIOS MÉDICOS201819'!M2799)/100)*'TABELA HONORÁRIOS MÉDICOS201819'!L2799</f>
        <v>87.171750000000003</v>
      </c>
      <c r="O2799" s="15">
        <v>0</v>
      </c>
      <c r="P2799" s="15"/>
      <c r="Q2799" s="41">
        <f t="shared" si="192"/>
        <v>215.99367000000001</v>
      </c>
    </row>
    <row r="2800" spans="1:17" ht="22.5">
      <c r="A2800" s="1" t="s">
        <v>4760</v>
      </c>
      <c r="B2800" s="1">
        <v>40103625</v>
      </c>
      <c r="C2800" s="3" t="s">
        <v>2257</v>
      </c>
      <c r="D2800" s="4" t="s">
        <v>3677</v>
      </c>
      <c r="E2800" s="7"/>
      <c r="F2800" s="8">
        <f>VLOOKUP(D2800,'Parâmetro - Portes e Uco'!$A$8:$D$49,4,0)</f>
        <v>128.82192000000001</v>
      </c>
      <c r="G2800" s="36"/>
      <c r="H2800" s="15"/>
      <c r="I2800" s="9"/>
      <c r="J2800" s="16">
        <v>0</v>
      </c>
      <c r="K2800" s="16"/>
      <c r="L2800" s="17">
        <v>7.95</v>
      </c>
      <c r="M2800" s="2">
        <v>75</v>
      </c>
      <c r="N2800" s="8">
        <f>(('Parâmetro - Portes e Uco'!$H$4*'TABELA HONORÁRIOS MÉDICOS201819'!M2800)/100)*'TABELA HONORÁRIOS MÉDICOS201819'!L2800</f>
        <v>87.171750000000003</v>
      </c>
      <c r="O2800" s="15">
        <v>0</v>
      </c>
      <c r="P2800" s="15"/>
      <c r="Q2800" s="41">
        <f t="shared" si="192"/>
        <v>215.99367000000001</v>
      </c>
    </row>
    <row r="2801" spans="1:17">
      <c r="A2801" s="1" t="s">
        <v>4760</v>
      </c>
      <c r="B2801" s="1">
        <v>40103633</v>
      </c>
      <c r="C2801" s="3" t="s">
        <v>2258</v>
      </c>
      <c r="D2801" s="4" t="s">
        <v>3673</v>
      </c>
      <c r="E2801" s="7"/>
      <c r="F2801" s="8">
        <f>VLOOKUP(D2801,'Parâmetro - Portes e Uco'!$A$8:$D$49,4,0)</f>
        <v>147.55727999999999</v>
      </c>
      <c r="G2801" s="36"/>
      <c r="H2801" s="15"/>
      <c r="I2801" s="9"/>
      <c r="J2801" s="16">
        <v>0</v>
      </c>
      <c r="K2801" s="16"/>
      <c r="L2801" s="17">
        <v>5.66</v>
      </c>
      <c r="M2801" s="2">
        <v>75</v>
      </c>
      <c r="N2801" s="8">
        <f>(('Parâmetro - Portes e Uco'!$H$4*'TABELA HONORÁRIOS MÉDICOS201819'!M2801)/100)*'TABELA HONORÁRIOS MÉDICOS201819'!L2801</f>
        <v>62.061900000000001</v>
      </c>
      <c r="O2801" s="15">
        <v>0</v>
      </c>
      <c r="P2801" s="15"/>
      <c r="Q2801" s="41">
        <f t="shared" si="192"/>
        <v>209.61918</v>
      </c>
    </row>
    <row r="2802" spans="1:17">
      <c r="A2802" s="1" t="s">
        <v>4760</v>
      </c>
      <c r="B2802" s="1">
        <v>40103641</v>
      </c>
      <c r="C2802" s="3" t="s">
        <v>2260</v>
      </c>
      <c r="D2802" s="4" t="s">
        <v>3680</v>
      </c>
      <c r="E2802" s="7"/>
      <c r="F2802" s="8">
        <f>VLOOKUP(D2802,'Parâmetro - Portes e Uco'!$A$8:$D$49,4,0)</f>
        <v>23.639519999999997</v>
      </c>
      <c r="G2802" s="36"/>
      <c r="H2802" s="15"/>
      <c r="I2802" s="9"/>
      <c r="J2802" s="16">
        <v>0</v>
      </c>
      <c r="K2802" s="16"/>
      <c r="L2802" s="17">
        <v>0.14899999999999999</v>
      </c>
      <c r="M2802" s="2">
        <v>50</v>
      </c>
      <c r="N2802" s="8">
        <f>(('Parâmetro - Portes e Uco'!$H$4*'TABELA HONORÁRIOS MÉDICOS201819'!M2802)/100)*'TABELA HONORÁRIOS MÉDICOS201819'!L2802</f>
        <v>1.0891899999999999</v>
      </c>
      <c r="O2802" s="15">
        <v>0</v>
      </c>
      <c r="P2802" s="15"/>
      <c r="Q2802" s="41">
        <f t="shared" si="192"/>
        <v>24.728709999999996</v>
      </c>
    </row>
    <row r="2803" spans="1:17">
      <c r="A2803" s="1" t="s">
        <v>4760</v>
      </c>
      <c r="B2803" s="1">
        <v>40103650</v>
      </c>
      <c r="C2803" s="3" t="s">
        <v>2261</v>
      </c>
      <c r="D2803" s="4" t="s">
        <v>3670</v>
      </c>
      <c r="E2803" s="7"/>
      <c r="F2803" s="8">
        <f>VLOOKUP(D2803,'Parâmetro - Portes e Uco'!$A$8:$D$49,4,0)</f>
        <v>62.342399999999998</v>
      </c>
      <c r="G2803" s="36"/>
      <c r="H2803" s="15"/>
      <c r="I2803" s="9"/>
      <c r="J2803" s="16">
        <v>0</v>
      </c>
      <c r="K2803" s="16"/>
      <c r="L2803" s="17">
        <v>3.7370000000000001</v>
      </c>
      <c r="M2803" s="2">
        <v>50</v>
      </c>
      <c r="N2803" s="8">
        <f>(('Parâmetro - Portes e Uco'!$H$4*'TABELA HONORÁRIOS MÉDICOS201819'!M2803)/100)*'TABELA HONORÁRIOS MÉDICOS201819'!L2803</f>
        <v>27.31747</v>
      </c>
      <c r="O2803" s="15">
        <v>0</v>
      </c>
      <c r="P2803" s="15"/>
      <c r="Q2803" s="41">
        <f t="shared" si="192"/>
        <v>89.659869999999998</v>
      </c>
    </row>
    <row r="2804" spans="1:17">
      <c r="A2804" s="1" t="s">
        <v>4760</v>
      </c>
      <c r="B2804" s="1">
        <v>40103668</v>
      </c>
      <c r="C2804" s="3" t="s">
        <v>2262</v>
      </c>
      <c r="D2804" s="4" t="s">
        <v>3681</v>
      </c>
      <c r="E2804" s="7"/>
      <c r="F2804" s="8">
        <f>VLOOKUP(D2804,'Parâmetro - Portes e Uco'!$A$8:$D$49,4,0)</f>
        <v>73.782719999999998</v>
      </c>
      <c r="G2804" s="36"/>
      <c r="H2804" s="15"/>
      <c r="I2804" s="9"/>
      <c r="J2804" s="16">
        <v>0</v>
      </c>
      <c r="K2804" s="16"/>
      <c r="L2804" s="17">
        <v>2.2749999999999999</v>
      </c>
      <c r="M2804" s="2">
        <v>50</v>
      </c>
      <c r="N2804" s="8">
        <f>(('Parâmetro - Portes e Uco'!$H$4*'TABELA HONORÁRIOS MÉDICOS201819'!M2804)/100)*'TABELA HONORÁRIOS MÉDICOS201819'!L2804</f>
        <v>16.63025</v>
      </c>
      <c r="O2804" s="15">
        <v>0</v>
      </c>
      <c r="P2804" s="15"/>
      <c r="Q2804" s="41">
        <f t="shared" si="192"/>
        <v>90.412970000000001</v>
      </c>
    </row>
    <row r="2805" spans="1:17">
      <c r="A2805" s="1" t="s">
        <v>4760</v>
      </c>
      <c r="B2805" s="1">
        <v>40103722</v>
      </c>
      <c r="C2805" s="3" t="s">
        <v>2263</v>
      </c>
      <c r="D2805" s="4" t="s">
        <v>3671</v>
      </c>
      <c r="E2805" s="7"/>
      <c r="F2805" s="8">
        <f>VLOOKUP(D2805,'Parâmetro - Portes e Uco'!$A$8:$D$49,4,0)</f>
        <v>100.81679999999999</v>
      </c>
      <c r="G2805" s="36"/>
      <c r="H2805" s="15"/>
      <c r="I2805" s="9"/>
      <c r="J2805" s="16">
        <v>0</v>
      </c>
      <c r="K2805" s="16"/>
      <c r="L2805" s="17">
        <v>2.9249999999999998</v>
      </c>
      <c r="M2805" s="2">
        <v>75</v>
      </c>
      <c r="N2805" s="8">
        <f>(('Parâmetro - Portes e Uco'!$H$4*'TABELA HONORÁRIOS MÉDICOS201819'!M2805)/100)*'TABELA HONORÁRIOS MÉDICOS201819'!L2805</f>
        <v>32.072624999999995</v>
      </c>
      <c r="O2805" s="15">
        <v>0</v>
      </c>
      <c r="P2805" s="15"/>
      <c r="Q2805" s="41">
        <f t="shared" si="192"/>
        <v>132.88942499999999</v>
      </c>
    </row>
    <row r="2806" spans="1:17" ht="22.5">
      <c r="A2806" s="1" t="s">
        <v>4760</v>
      </c>
      <c r="B2806" s="1">
        <v>40103730</v>
      </c>
      <c r="C2806" s="3" t="s">
        <v>2264</v>
      </c>
      <c r="D2806" s="4" t="s">
        <v>3671</v>
      </c>
      <c r="E2806" s="7"/>
      <c r="F2806" s="8">
        <f>VLOOKUP(D2806,'Parâmetro - Portes e Uco'!$A$8:$D$49,4,0)</f>
        <v>100.81679999999999</v>
      </c>
      <c r="G2806" s="36"/>
      <c r="H2806" s="15"/>
      <c r="I2806" s="9"/>
      <c r="J2806" s="16">
        <v>0</v>
      </c>
      <c r="K2806" s="16"/>
      <c r="L2806" s="17">
        <v>24</v>
      </c>
      <c r="M2806" s="2">
        <v>75</v>
      </c>
      <c r="N2806" s="8">
        <f>(('Parâmetro - Portes e Uco'!$H$4*'TABELA HONORÁRIOS MÉDICOS201819'!M2806)/100)*'TABELA HONORÁRIOS MÉDICOS201819'!L2806</f>
        <v>263.15999999999997</v>
      </c>
      <c r="O2806" s="15">
        <v>0</v>
      </c>
      <c r="P2806" s="15"/>
      <c r="Q2806" s="41">
        <f t="shared" si="192"/>
        <v>363.97679999999997</v>
      </c>
    </row>
    <row r="2807" spans="1:17">
      <c r="A2807" s="1" t="s">
        <v>4760</v>
      </c>
      <c r="B2807" s="1">
        <v>40103714</v>
      </c>
      <c r="C2807" s="3" t="s">
        <v>4769</v>
      </c>
      <c r="D2807" s="4" t="s">
        <v>3672</v>
      </c>
      <c r="E2807" s="7"/>
      <c r="F2807" s="8">
        <f>VLOOKUP(D2807,'Parâmetro - Portes e Uco'!$A$8:$D$49,4,0)</f>
        <v>47.295359999999995</v>
      </c>
      <c r="G2807" s="36"/>
      <c r="H2807" s="15"/>
      <c r="I2807" s="9"/>
      <c r="J2807" s="16"/>
      <c r="K2807" s="16"/>
      <c r="L2807" s="17">
        <v>4.6500000000000004</v>
      </c>
      <c r="M2807" s="2">
        <v>75</v>
      </c>
      <c r="N2807" s="8">
        <f>(('Parâmetro - Portes e Uco'!$H$4*'TABELA HONORÁRIOS MÉDICOS201819'!M2807)/100)*'TABELA HONORÁRIOS MÉDICOS201819'!L2807</f>
        <v>50.987250000000003</v>
      </c>
      <c r="O2807" s="15"/>
      <c r="P2807" s="15"/>
      <c r="Q2807" s="41">
        <f t="shared" si="192"/>
        <v>98.282610000000005</v>
      </c>
    </row>
    <row r="2808" spans="1:17">
      <c r="A2808" s="1" t="s">
        <v>4760</v>
      </c>
      <c r="B2808" s="1">
        <v>40103749</v>
      </c>
      <c r="C2808" s="3" t="s">
        <v>2265</v>
      </c>
      <c r="D2808" s="4" t="s">
        <v>3671</v>
      </c>
      <c r="E2808" s="7"/>
      <c r="F2808" s="8">
        <f>VLOOKUP(D2808,'Parâmetro - Portes e Uco'!$A$8:$D$49,4,0)</f>
        <v>100.81679999999999</v>
      </c>
      <c r="G2808" s="36"/>
      <c r="H2808" s="15"/>
      <c r="I2808" s="9"/>
      <c r="J2808" s="16">
        <v>0</v>
      </c>
      <c r="K2808" s="16"/>
      <c r="L2808" s="17">
        <v>4.875</v>
      </c>
      <c r="M2808" s="2">
        <v>75</v>
      </c>
      <c r="N2808" s="8">
        <f>(('Parâmetro - Portes e Uco'!$H$4*'TABELA HONORÁRIOS MÉDICOS201819'!M2808)/100)*'TABELA HONORÁRIOS MÉDICOS201819'!L2808</f>
        <v>53.454374999999999</v>
      </c>
      <c r="O2808" s="15">
        <v>0</v>
      </c>
      <c r="P2808" s="15"/>
      <c r="Q2808" s="41">
        <f t="shared" si="192"/>
        <v>154.27117499999997</v>
      </c>
    </row>
    <row r="2809" spans="1:17" ht="22.5">
      <c r="A2809" s="1" t="s">
        <v>4760</v>
      </c>
      <c r="B2809" s="1">
        <v>40103757</v>
      </c>
      <c r="C2809" s="3" t="s">
        <v>2266</v>
      </c>
      <c r="D2809" s="4" t="s">
        <v>3673</v>
      </c>
      <c r="E2809" s="7"/>
      <c r="F2809" s="8">
        <f>VLOOKUP(D2809,'Parâmetro - Portes e Uco'!$A$8:$D$49,4,0)</f>
        <v>147.55727999999999</v>
      </c>
      <c r="G2809" s="36"/>
      <c r="H2809" s="15"/>
      <c r="I2809" s="9"/>
      <c r="J2809" s="16">
        <v>0</v>
      </c>
      <c r="K2809" s="16"/>
      <c r="L2809" s="17">
        <v>3.1259999999999999</v>
      </c>
      <c r="M2809" s="2">
        <v>75</v>
      </c>
      <c r="N2809" s="8">
        <f>(('Parâmetro - Portes e Uco'!$H$4*'TABELA HONORÁRIOS MÉDICOS201819'!M2809)/100)*'TABELA HONORÁRIOS MÉDICOS201819'!L2809</f>
        <v>34.276589999999999</v>
      </c>
      <c r="O2809" s="15">
        <v>0</v>
      </c>
      <c r="P2809" s="15"/>
      <c r="Q2809" s="41">
        <f t="shared" si="192"/>
        <v>181.83386999999999</v>
      </c>
    </row>
    <row r="2810" spans="1:17">
      <c r="A2810" s="1"/>
      <c r="B2810" s="1">
        <v>40103820</v>
      </c>
      <c r="C2810" s="3" t="s">
        <v>4770</v>
      </c>
      <c r="D2810" s="4" t="s">
        <v>3671</v>
      </c>
      <c r="E2810" s="7"/>
      <c r="F2810" s="8">
        <f>VLOOKUP(D2810,'Parâmetro - Portes e Uco'!$A$8:$D$49,4,0)</f>
        <v>100.81679999999999</v>
      </c>
      <c r="G2810" s="36"/>
      <c r="H2810" s="15"/>
      <c r="I2810" s="9"/>
      <c r="J2810" s="16">
        <v>0</v>
      </c>
      <c r="K2810" s="16"/>
      <c r="L2810" s="17">
        <v>2.9249999999999998</v>
      </c>
      <c r="M2810" s="2">
        <v>100</v>
      </c>
      <c r="N2810" s="8">
        <f>(('Parâmetro - Portes e Uco'!$H$4*'TABELA HONORÁRIOS MÉDICOS201819'!M2810)/100)*'TABELA HONORÁRIOS MÉDICOS201819'!L2810</f>
        <v>42.763499999999993</v>
      </c>
      <c r="O2810" s="15">
        <v>0</v>
      </c>
      <c r="P2810" s="15"/>
      <c r="Q2810" s="41">
        <f t="shared" si="192"/>
        <v>143.58029999999997</v>
      </c>
    </row>
    <row r="2811" spans="1:17">
      <c r="A2811" s="1" t="s">
        <v>4760</v>
      </c>
      <c r="B2811" s="1">
        <v>40103889</v>
      </c>
      <c r="C2811" s="3" t="s">
        <v>4309</v>
      </c>
      <c r="D2811" s="4" t="s">
        <v>3694</v>
      </c>
      <c r="E2811" s="7"/>
      <c r="F2811" s="8">
        <f>VLOOKUP(D2811,'Parâmetro - Portes e Uco'!$A$8:$D$49,4,0)</f>
        <v>233.80031999999997</v>
      </c>
      <c r="G2811" s="36"/>
      <c r="H2811" s="15"/>
      <c r="I2811" s="9"/>
      <c r="J2811" s="16">
        <v>0</v>
      </c>
      <c r="K2811" s="16"/>
      <c r="L2811" s="17">
        <v>2</v>
      </c>
      <c r="M2811" s="2">
        <v>75</v>
      </c>
      <c r="N2811" s="8">
        <f>(('Parâmetro - Portes e Uco'!$H$4*'TABELA HONORÁRIOS MÉDICOS201819'!M2811)/100)*'TABELA HONORÁRIOS MÉDICOS201819'!L2811</f>
        <v>21.93</v>
      </c>
      <c r="O2811" s="15">
        <v>0</v>
      </c>
      <c r="P2811" s="15"/>
      <c r="Q2811" s="41">
        <f>F2811+H2811+K2811+N2811+P2811</f>
        <v>255.73031999999998</v>
      </c>
    </row>
    <row r="2812" spans="1:17">
      <c r="A2812" s="1" t="s">
        <v>4760</v>
      </c>
      <c r="B2812" s="1">
        <v>40103897</v>
      </c>
      <c r="C2812" s="3" t="s">
        <v>4310</v>
      </c>
      <c r="D2812" s="4" t="s">
        <v>3699</v>
      </c>
      <c r="E2812" s="7"/>
      <c r="F2812" s="8">
        <f>VLOOKUP(D2812,'Parâmetro - Portes e Uco'!$A$8:$D$49,4,0)</f>
        <v>321.10415999999998</v>
      </c>
      <c r="G2812" s="36"/>
      <c r="H2812" s="15"/>
      <c r="I2812" s="9"/>
      <c r="J2812" s="16">
        <v>0</v>
      </c>
      <c r="K2812" s="16"/>
      <c r="L2812" s="17">
        <v>2</v>
      </c>
      <c r="M2812" s="2">
        <v>75</v>
      </c>
      <c r="N2812" s="8">
        <f>(('Parâmetro - Portes e Uco'!$H$4*'TABELA HONORÁRIOS MÉDICOS201819'!M2812)/100)*'TABELA HONORÁRIOS MÉDICOS201819'!L2812</f>
        <v>21.93</v>
      </c>
      <c r="O2812" s="15">
        <v>0</v>
      </c>
      <c r="P2812" s="15"/>
      <c r="Q2812" s="41">
        <f>F2812+H2812+K2812+N2812+P2812</f>
        <v>343.03415999999999</v>
      </c>
    </row>
    <row r="2813" spans="1:17">
      <c r="A2813" s="3"/>
      <c r="B2813" s="135">
        <v>40103994</v>
      </c>
      <c r="C2813" s="263" t="s">
        <v>3805</v>
      </c>
      <c r="D2813" s="264"/>
      <c r="E2813" s="264"/>
      <c r="F2813" s="264"/>
      <c r="G2813" s="264"/>
      <c r="H2813" s="264"/>
      <c r="I2813" s="264"/>
      <c r="J2813" s="264"/>
      <c r="K2813" s="264"/>
      <c r="L2813" s="264"/>
      <c r="M2813" s="266"/>
      <c r="N2813" s="264"/>
      <c r="O2813" s="264"/>
      <c r="P2813" s="264"/>
      <c r="Q2813" s="265"/>
    </row>
    <row r="2814" spans="1:17">
      <c r="A2814" s="3"/>
      <c r="B2814" s="259" t="s">
        <v>4311</v>
      </c>
      <c r="C2814" s="260"/>
      <c r="D2814" s="260"/>
      <c r="E2814" s="260"/>
      <c r="F2814" s="260"/>
      <c r="G2814" s="260"/>
      <c r="H2814" s="260"/>
      <c r="I2814" s="260"/>
      <c r="J2814" s="260"/>
      <c r="K2814" s="260"/>
      <c r="L2814" s="260"/>
      <c r="M2814" s="261"/>
      <c r="N2814" s="260"/>
      <c r="O2814" s="260"/>
      <c r="P2814" s="260"/>
      <c r="Q2814" s="262"/>
    </row>
    <row r="2815" spans="1:17">
      <c r="A2815" s="3"/>
      <c r="B2815" s="259" t="s">
        <v>3903</v>
      </c>
      <c r="C2815" s="260"/>
      <c r="D2815" s="260"/>
      <c r="E2815" s="260"/>
      <c r="F2815" s="260"/>
      <c r="G2815" s="260"/>
      <c r="H2815" s="260"/>
      <c r="I2815" s="260"/>
      <c r="J2815" s="260"/>
      <c r="K2815" s="260"/>
      <c r="L2815" s="260"/>
      <c r="M2815" s="261"/>
      <c r="N2815" s="260"/>
      <c r="O2815" s="260"/>
      <c r="P2815" s="260"/>
      <c r="Q2815" s="262"/>
    </row>
    <row r="2816" spans="1:17">
      <c r="A2816" s="3"/>
      <c r="B2816" s="135">
        <v>40104001</v>
      </c>
      <c r="C2816" s="263" t="s">
        <v>3904</v>
      </c>
      <c r="D2816" s="264"/>
      <c r="E2816" s="264"/>
      <c r="F2816" s="264"/>
      <c r="G2816" s="264"/>
      <c r="H2816" s="264"/>
      <c r="I2816" s="264"/>
      <c r="J2816" s="264"/>
      <c r="K2816" s="264"/>
      <c r="L2816" s="264"/>
      <c r="M2816" s="266"/>
      <c r="N2816" s="264"/>
      <c r="O2816" s="264"/>
      <c r="P2816" s="264"/>
      <c r="Q2816" s="265"/>
    </row>
    <row r="2817" spans="1:17" ht="22.5">
      <c r="A2817" s="1" t="s">
        <v>4760</v>
      </c>
      <c r="B2817" s="1">
        <v>40104010</v>
      </c>
      <c r="C2817" s="3" t="s">
        <v>2267</v>
      </c>
      <c r="D2817" s="4" t="s">
        <v>3678</v>
      </c>
      <c r="E2817" s="7"/>
      <c r="F2817" s="8">
        <f>VLOOKUP(D2817,'Parâmetro - Portes e Uco'!$A$8:$D$49,4,0)</f>
        <v>35.471519999999998</v>
      </c>
      <c r="G2817" s="36"/>
      <c r="H2817" s="15"/>
      <c r="I2817" s="9"/>
      <c r="J2817" s="16">
        <v>0</v>
      </c>
      <c r="K2817" s="16"/>
      <c r="L2817" s="17">
        <v>4.78</v>
      </c>
      <c r="M2817" s="2">
        <v>50</v>
      </c>
      <c r="N2817" s="8">
        <f>(('Parâmetro - Portes e Uco'!$H$4*'TABELA HONORÁRIOS MÉDICOS201819'!M2817)/100)*'TABELA HONORÁRIOS MÉDICOS201819'!L2817</f>
        <v>34.941800000000001</v>
      </c>
      <c r="O2817" s="15">
        <v>0</v>
      </c>
      <c r="P2817" s="15"/>
      <c r="Q2817" s="41">
        <f>F2817+H2817+K2817+N2817+P2817</f>
        <v>70.413319999999999</v>
      </c>
    </row>
    <row r="2818" spans="1:17">
      <c r="A2818" s="1" t="s">
        <v>4760</v>
      </c>
      <c r="B2818" s="1">
        <v>40104028</v>
      </c>
      <c r="C2818" s="3" t="s">
        <v>2268</v>
      </c>
      <c r="D2818" s="4" t="s">
        <v>3679</v>
      </c>
      <c r="E2818" s="7"/>
      <c r="F2818" s="8">
        <f>VLOOKUP(D2818,'Parâmetro - Portes e Uco'!$A$8:$D$49,4,0)</f>
        <v>11.823839999999999</v>
      </c>
      <c r="G2818" s="36"/>
      <c r="H2818" s="15"/>
      <c r="I2818" s="9"/>
      <c r="J2818" s="16">
        <v>0</v>
      </c>
      <c r="K2818" s="16"/>
      <c r="L2818" s="17">
        <v>1.04</v>
      </c>
      <c r="M2818" s="2">
        <v>50</v>
      </c>
      <c r="N2818" s="8">
        <f>(('Parâmetro - Portes e Uco'!$H$4*'TABELA HONORÁRIOS MÉDICOS201819'!M2818)/100)*'TABELA HONORÁRIOS MÉDICOS201819'!L2818</f>
        <v>7.6024000000000003</v>
      </c>
      <c r="O2818" s="15">
        <v>0</v>
      </c>
      <c r="P2818" s="15"/>
      <c r="Q2818" s="41">
        <f>F2818+H2818+K2818+N2818+P2818</f>
        <v>19.42624</v>
      </c>
    </row>
    <row r="2819" spans="1:17">
      <c r="A2819" s="1" t="s">
        <v>4760</v>
      </c>
      <c r="B2819" s="1">
        <v>40104036</v>
      </c>
      <c r="C2819" s="3" t="s">
        <v>2269</v>
      </c>
      <c r="D2819" s="4" t="s">
        <v>3679</v>
      </c>
      <c r="E2819" s="7"/>
      <c r="F2819" s="8">
        <f>VLOOKUP(D2819,'Parâmetro - Portes e Uco'!$A$8:$D$49,4,0)</f>
        <v>11.823839999999999</v>
      </c>
      <c r="G2819" s="36"/>
      <c r="H2819" s="15"/>
      <c r="I2819" s="9"/>
      <c r="J2819" s="16">
        <v>0</v>
      </c>
      <c r="K2819" s="16"/>
      <c r="L2819" s="17">
        <v>1.21</v>
      </c>
      <c r="M2819" s="2">
        <v>50</v>
      </c>
      <c r="N2819" s="8">
        <f>(('Parâmetro - Portes e Uco'!$H$4*'TABELA HONORÁRIOS MÉDICOS201819'!M2819)/100)*'TABELA HONORÁRIOS MÉDICOS201819'!L2819</f>
        <v>8.8450999999999986</v>
      </c>
      <c r="O2819" s="15">
        <v>0</v>
      </c>
      <c r="P2819" s="15"/>
      <c r="Q2819" s="41">
        <f>F2819+H2819+K2819+N2819+P2819</f>
        <v>20.668939999999999</v>
      </c>
    </row>
    <row r="2820" spans="1:17" ht="33.75">
      <c r="A2820" s="1" t="s">
        <v>4760</v>
      </c>
      <c r="B2820" s="1">
        <v>40104125</v>
      </c>
      <c r="C2820" s="3" t="s">
        <v>2270</v>
      </c>
      <c r="D2820" s="4" t="s">
        <v>3670</v>
      </c>
      <c r="E2820" s="7"/>
      <c r="F2820" s="8">
        <f>VLOOKUP(D2820,'Parâmetro - Portes e Uco'!$A$8:$D$49,4,0)</f>
        <v>62.342399999999998</v>
      </c>
      <c r="G2820" s="36"/>
      <c r="H2820" s="15"/>
      <c r="I2820" s="9"/>
      <c r="J2820" s="16">
        <v>0</v>
      </c>
      <c r="K2820" s="16"/>
      <c r="L2820" s="17">
        <v>21.3</v>
      </c>
      <c r="M2820" s="2">
        <v>50</v>
      </c>
      <c r="N2820" s="8">
        <f>(('Parâmetro - Portes e Uco'!$H$4*'TABELA HONORÁRIOS MÉDICOS201819'!M2820)/100)*'TABELA HONORÁRIOS MÉDICOS201819'!L2820</f>
        <v>155.703</v>
      </c>
      <c r="O2820" s="15">
        <v>0</v>
      </c>
      <c r="P2820" s="15"/>
      <c r="Q2820" s="41">
        <f>F2820+H2820+K2820+N2820+P2820</f>
        <v>218.0454</v>
      </c>
    </row>
    <row r="2821" spans="1:17">
      <c r="A2821" s="3"/>
      <c r="B2821" s="135">
        <v>40105008</v>
      </c>
      <c r="C2821" s="263" t="s">
        <v>3905</v>
      </c>
      <c r="D2821" s="264"/>
      <c r="E2821" s="264"/>
      <c r="F2821" s="264"/>
      <c r="G2821" s="264"/>
      <c r="H2821" s="264"/>
      <c r="I2821" s="264"/>
      <c r="J2821" s="264"/>
      <c r="K2821" s="264"/>
      <c r="L2821" s="264"/>
      <c r="M2821" s="266"/>
      <c r="N2821" s="264"/>
      <c r="O2821" s="264"/>
      <c r="P2821" s="264"/>
      <c r="Q2821" s="265"/>
    </row>
    <row r="2822" spans="1:17">
      <c r="A2822" s="1" t="s">
        <v>4760</v>
      </c>
      <c r="B2822" s="1">
        <v>40105016</v>
      </c>
      <c r="C2822" s="3" t="s">
        <v>2271</v>
      </c>
      <c r="D2822" s="4" t="s">
        <v>3679</v>
      </c>
      <c r="E2822" s="7"/>
      <c r="F2822" s="8">
        <f>VLOOKUP(D2822,'Parâmetro - Portes e Uco'!$A$8:$D$49,4,0)</f>
        <v>11.823839999999999</v>
      </c>
      <c r="G2822" s="36"/>
      <c r="H2822" s="15"/>
      <c r="I2822" s="9"/>
      <c r="J2822" s="16">
        <v>0</v>
      </c>
      <c r="K2822" s="16"/>
      <c r="L2822" s="17">
        <v>1</v>
      </c>
      <c r="M2822" s="2">
        <v>50</v>
      </c>
      <c r="N2822" s="8">
        <f>(('Parâmetro - Portes e Uco'!$H$4*'TABELA HONORÁRIOS MÉDICOS201819'!M2822)/100)*'TABELA HONORÁRIOS MÉDICOS201819'!L2822</f>
        <v>7.31</v>
      </c>
      <c r="O2822" s="15">
        <v>0</v>
      </c>
      <c r="P2822" s="15"/>
      <c r="Q2822" s="41">
        <f t="shared" ref="Q2822:Q2830" si="193">F2822+H2822+K2822+N2822+P2822</f>
        <v>19.133839999999999</v>
      </c>
    </row>
    <row r="2823" spans="1:17" ht="22.5">
      <c r="A2823" s="1" t="s">
        <v>4760</v>
      </c>
      <c r="B2823" s="1">
        <v>40105024</v>
      </c>
      <c r="C2823" s="3" t="s">
        <v>2272</v>
      </c>
      <c r="D2823" s="4" t="s">
        <v>3672</v>
      </c>
      <c r="E2823" s="7"/>
      <c r="F2823" s="8">
        <f>VLOOKUP(D2823,'Parâmetro - Portes e Uco'!$A$8:$D$49,4,0)</f>
        <v>47.295359999999995</v>
      </c>
      <c r="G2823" s="36"/>
      <c r="H2823" s="15"/>
      <c r="I2823" s="9"/>
      <c r="J2823" s="16">
        <v>0</v>
      </c>
      <c r="K2823" s="16"/>
      <c r="L2823" s="17">
        <v>4</v>
      </c>
      <c r="M2823" s="2">
        <v>50</v>
      </c>
      <c r="N2823" s="8">
        <f>(('Parâmetro - Portes e Uco'!$H$4*'TABELA HONORÁRIOS MÉDICOS201819'!M2823)/100)*'TABELA HONORÁRIOS MÉDICOS201819'!L2823</f>
        <v>29.24</v>
      </c>
      <c r="O2823" s="15">
        <v>0</v>
      </c>
      <c r="P2823" s="15"/>
      <c r="Q2823" s="41">
        <f t="shared" si="193"/>
        <v>76.535359999999997</v>
      </c>
    </row>
    <row r="2824" spans="1:17" ht="22.5">
      <c r="A2824" s="1" t="s">
        <v>4760</v>
      </c>
      <c r="B2824" s="1">
        <v>40105032</v>
      </c>
      <c r="C2824" s="3" t="s">
        <v>2273</v>
      </c>
      <c r="D2824" s="4" t="s">
        <v>3672</v>
      </c>
      <c r="E2824" s="7"/>
      <c r="F2824" s="8">
        <f>VLOOKUP(D2824,'Parâmetro - Portes e Uco'!$A$8:$D$49,4,0)</f>
        <v>47.295359999999995</v>
      </c>
      <c r="G2824" s="36"/>
      <c r="H2824" s="15"/>
      <c r="I2824" s="9"/>
      <c r="J2824" s="16">
        <v>0</v>
      </c>
      <c r="K2824" s="16"/>
      <c r="L2824" s="17">
        <v>4</v>
      </c>
      <c r="M2824" s="2">
        <v>50</v>
      </c>
      <c r="N2824" s="8">
        <f>(('Parâmetro - Portes e Uco'!$H$4*'TABELA HONORÁRIOS MÉDICOS201819'!M2824)/100)*'TABELA HONORÁRIOS MÉDICOS201819'!L2824</f>
        <v>29.24</v>
      </c>
      <c r="O2824" s="15">
        <v>0</v>
      </c>
      <c r="P2824" s="15"/>
      <c r="Q2824" s="41">
        <f t="shared" si="193"/>
        <v>76.535359999999997</v>
      </c>
    </row>
    <row r="2825" spans="1:17">
      <c r="A2825" s="1" t="s">
        <v>4760</v>
      </c>
      <c r="B2825" s="1">
        <v>40105040</v>
      </c>
      <c r="C2825" s="3" t="s">
        <v>2274</v>
      </c>
      <c r="D2825" s="4" t="s">
        <v>3672</v>
      </c>
      <c r="E2825" s="7"/>
      <c r="F2825" s="8">
        <f>VLOOKUP(D2825,'Parâmetro - Portes e Uco'!$A$8:$D$49,4,0)</f>
        <v>47.295359999999995</v>
      </c>
      <c r="G2825" s="36"/>
      <c r="H2825" s="15"/>
      <c r="I2825" s="9"/>
      <c r="J2825" s="16">
        <v>0</v>
      </c>
      <c r="K2825" s="16"/>
      <c r="L2825" s="17">
        <v>4</v>
      </c>
      <c r="M2825" s="2">
        <v>50</v>
      </c>
      <c r="N2825" s="8">
        <f>(('Parâmetro - Portes e Uco'!$H$4*'TABELA HONORÁRIOS MÉDICOS201819'!M2825)/100)*'TABELA HONORÁRIOS MÉDICOS201819'!L2825</f>
        <v>29.24</v>
      </c>
      <c r="O2825" s="15">
        <v>0</v>
      </c>
      <c r="P2825" s="15"/>
      <c r="Q2825" s="41">
        <f t="shared" si="193"/>
        <v>76.535359999999997</v>
      </c>
    </row>
    <row r="2826" spans="1:17">
      <c r="A2826" s="1" t="s">
        <v>4760</v>
      </c>
      <c r="B2826" s="1">
        <v>40105059</v>
      </c>
      <c r="C2826" s="3" t="s">
        <v>2275</v>
      </c>
      <c r="D2826" s="4" t="s">
        <v>3679</v>
      </c>
      <c r="E2826" s="7"/>
      <c r="F2826" s="8">
        <f>VLOOKUP(D2826,'Parâmetro - Portes e Uco'!$A$8:$D$49,4,0)</f>
        <v>11.823839999999999</v>
      </c>
      <c r="G2826" s="36"/>
      <c r="H2826" s="15"/>
      <c r="I2826" s="9"/>
      <c r="J2826" s="16">
        <v>0</v>
      </c>
      <c r="K2826" s="16"/>
      <c r="L2826" s="17"/>
      <c r="M2826" s="2"/>
      <c r="N2826" s="8"/>
      <c r="O2826" s="15">
        <v>0</v>
      </c>
      <c r="P2826" s="15"/>
      <c r="Q2826" s="41">
        <f t="shared" si="193"/>
        <v>11.823839999999999</v>
      </c>
    </row>
    <row r="2827" spans="1:17" ht="22.5">
      <c r="A2827" s="1" t="s">
        <v>4760</v>
      </c>
      <c r="B2827" s="1">
        <v>40105067</v>
      </c>
      <c r="C2827" s="3" t="s">
        <v>2276</v>
      </c>
      <c r="D2827" s="4" t="s">
        <v>3679</v>
      </c>
      <c r="E2827" s="7"/>
      <c r="F2827" s="8">
        <f>VLOOKUP(D2827,'Parâmetro - Portes e Uco'!$A$8:$D$49,4,0)</f>
        <v>11.823839999999999</v>
      </c>
      <c r="G2827" s="36"/>
      <c r="H2827" s="15"/>
      <c r="I2827" s="9"/>
      <c r="J2827" s="16">
        <v>0</v>
      </c>
      <c r="K2827" s="16"/>
      <c r="L2827" s="17">
        <v>1</v>
      </c>
      <c r="M2827" s="2">
        <v>50</v>
      </c>
      <c r="N2827" s="8">
        <f>(('Parâmetro - Portes e Uco'!$H$4*'TABELA HONORÁRIOS MÉDICOS201819'!M2827)/100)*'TABELA HONORÁRIOS MÉDICOS201819'!L2827</f>
        <v>7.31</v>
      </c>
      <c r="O2827" s="15">
        <v>0</v>
      </c>
      <c r="P2827" s="15"/>
      <c r="Q2827" s="41">
        <f t="shared" si="193"/>
        <v>19.133839999999999</v>
      </c>
    </row>
    <row r="2828" spans="1:17">
      <c r="A2828" s="1" t="s">
        <v>4760</v>
      </c>
      <c r="B2828" s="1">
        <v>40105075</v>
      </c>
      <c r="C2828" s="3" t="s">
        <v>2277</v>
      </c>
      <c r="D2828" s="4" t="s">
        <v>3670</v>
      </c>
      <c r="E2828" s="7"/>
      <c r="F2828" s="8">
        <f>VLOOKUP(D2828,'Parâmetro - Portes e Uco'!$A$8:$D$49,4,0)</f>
        <v>62.342399999999998</v>
      </c>
      <c r="G2828" s="36"/>
      <c r="H2828" s="15"/>
      <c r="I2828" s="9"/>
      <c r="J2828" s="16">
        <v>0</v>
      </c>
      <c r="K2828" s="16"/>
      <c r="L2828" s="17">
        <v>4</v>
      </c>
      <c r="M2828" s="2">
        <v>50</v>
      </c>
      <c r="N2828" s="8">
        <f>(('Parâmetro - Portes e Uco'!$H$4*'TABELA HONORÁRIOS MÉDICOS201819'!M2828)/100)*'TABELA HONORÁRIOS MÉDICOS201819'!L2828</f>
        <v>29.24</v>
      </c>
      <c r="O2828" s="15">
        <v>0</v>
      </c>
      <c r="P2828" s="15"/>
      <c r="Q2828" s="41">
        <f t="shared" si="193"/>
        <v>91.582399999999993</v>
      </c>
    </row>
    <row r="2829" spans="1:17">
      <c r="A2829" s="1" t="s">
        <v>4760</v>
      </c>
      <c r="B2829" s="1">
        <v>40105083</v>
      </c>
      <c r="C2829" s="3" t="s">
        <v>2278</v>
      </c>
      <c r="D2829" s="4" t="s">
        <v>3670</v>
      </c>
      <c r="E2829" s="7"/>
      <c r="F2829" s="8">
        <f>VLOOKUP(D2829,'Parâmetro - Portes e Uco'!$A$8:$D$49,4,0)</f>
        <v>62.342399999999998</v>
      </c>
      <c r="G2829" s="36"/>
      <c r="H2829" s="15"/>
      <c r="I2829" s="9"/>
      <c r="J2829" s="16">
        <v>0</v>
      </c>
      <c r="K2829" s="16"/>
      <c r="L2829" s="17">
        <v>4</v>
      </c>
      <c r="M2829" s="2">
        <v>50</v>
      </c>
      <c r="N2829" s="8">
        <f>(('Parâmetro - Portes e Uco'!$H$4*'TABELA HONORÁRIOS MÉDICOS201819'!M2829)/100)*'TABELA HONORÁRIOS MÉDICOS201819'!L2829</f>
        <v>29.24</v>
      </c>
      <c r="O2829" s="15">
        <v>0</v>
      </c>
      <c r="P2829" s="15"/>
      <c r="Q2829" s="41">
        <f t="shared" si="193"/>
        <v>91.582399999999993</v>
      </c>
    </row>
    <row r="2830" spans="1:17">
      <c r="A2830" s="1" t="s">
        <v>4760</v>
      </c>
      <c r="B2830" s="1">
        <v>40105091</v>
      </c>
      <c r="C2830" s="3" t="s">
        <v>2279</v>
      </c>
      <c r="D2830" s="4" t="s">
        <v>3670</v>
      </c>
      <c r="E2830" s="7"/>
      <c r="F2830" s="8">
        <f>VLOOKUP(D2830,'Parâmetro - Portes e Uco'!$A$8:$D$49,4,0)</f>
        <v>62.342399999999998</v>
      </c>
      <c r="G2830" s="36"/>
      <c r="H2830" s="15"/>
      <c r="I2830" s="9"/>
      <c r="J2830" s="16">
        <v>0</v>
      </c>
      <c r="K2830" s="16"/>
      <c r="L2830" s="17">
        <v>4</v>
      </c>
      <c r="M2830" s="2">
        <v>50</v>
      </c>
      <c r="N2830" s="8">
        <f>(('Parâmetro - Portes e Uco'!$H$4*'TABELA HONORÁRIOS MÉDICOS201819'!M2830)/100)*'TABELA HONORÁRIOS MÉDICOS201819'!L2830</f>
        <v>29.24</v>
      </c>
      <c r="O2830" s="15">
        <v>0</v>
      </c>
      <c r="P2830" s="15"/>
      <c r="Q2830" s="41">
        <f t="shared" si="193"/>
        <v>91.582399999999993</v>
      </c>
    </row>
    <row r="2831" spans="1:17">
      <c r="A2831" s="3"/>
      <c r="B2831" s="135">
        <v>40105997</v>
      </c>
      <c r="C2831" s="263" t="s">
        <v>3750</v>
      </c>
      <c r="D2831" s="264"/>
      <c r="E2831" s="264"/>
      <c r="F2831" s="264"/>
      <c r="G2831" s="264"/>
      <c r="H2831" s="264"/>
      <c r="I2831" s="264"/>
      <c r="J2831" s="264"/>
      <c r="K2831" s="264"/>
      <c r="L2831" s="264"/>
      <c r="M2831" s="266"/>
      <c r="N2831" s="264"/>
      <c r="O2831" s="264"/>
      <c r="P2831" s="264"/>
      <c r="Q2831" s="265"/>
    </row>
    <row r="2832" spans="1:17">
      <c r="A2832" s="3"/>
      <c r="B2832" s="259" t="s">
        <v>4312</v>
      </c>
      <c r="C2832" s="260"/>
      <c r="D2832" s="260"/>
      <c r="E2832" s="260"/>
      <c r="F2832" s="260"/>
      <c r="G2832" s="260"/>
      <c r="H2832" s="260"/>
      <c r="I2832" s="260"/>
      <c r="J2832" s="260"/>
      <c r="K2832" s="260"/>
      <c r="L2832" s="260"/>
      <c r="M2832" s="261"/>
      <c r="N2832" s="260"/>
      <c r="O2832" s="260"/>
      <c r="P2832" s="260"/>
      <c r="Q2832" s="262"/>
    </row>
    <row r="2833" spans="1:17">
      <c r="A2833" s="3"/>
      <c r="B2833" s="135">
        <v>40201007</v>
      </c>
      <c r="C2833" s="263" t="s">
        <v>3906</v>
      </c>
      <c r="D2833" s="264"/>
      <c r="E2833" s="264"/>
      <c r="F2833" s="264"/>
      <c r="G2833" s="264"/>
      <c r="H2833" s="264"/>
      <c r="I2833" s="264"/>
      <c r="J2833" s="264"/>
      <c r="K2833" s="264"/>
      <c r="L2833" s="264"/>
      <c r="M2833" s="266"/>
      <c r="N2833" s="264"/>
      <c r="O2833" s="264"/>
      <c r="P2833" s="264"/>
      <c r="Q2833" s="265"/>
    </row>
    <row r="2834" spans="1:17">
      <c r="A2834" s="1" t="s">
        <v>4760</v>
      </c>
      <c r="B2834" s="1">
        <v>40201015</v>
      </c>
      <c r="C2834" s="3" t="s">
        <v>2280</v>
      </c>
      <c r="D2834" s="4" t="s">
        <v>3680</v>
      </c>
      <c r="E2834" s="7"/>
      <c r="F2834" s="8">
        <f>VLOOKUP(D2834,'Parâmetro - Portes e Uco'!$A$8:$D$49,4,0)</f>
        <v>23.639519999999997</v>
      </c>
      <c r="G2834" s="36"/>
      <c r="H2834" s="15"/>
      <c r="I2834" s="9"/>
      <c r="J2834" s="16">
        <v>0</v>
      </c>
      <c r="K2834" s="16"/>
      <c r="L2834" s="17"/>
      <c r="M2834" s="2"/>
      <c r="N2834" s="8"/>
      <c r="O2834" s="15">
        <v>0</v>
      </c>
      <c r="P2834" s="15"/>
      <c r="Q2834" s="41">
        <f t="shared" ref="Q2834:Q2862" si="194">F2834+H2834+K2834+N2834+P2834</f>
        <v>23.639519999999997</v>
      </c>
    </row>
    <row r="2835" spans="1:17">
      <c r="A2835" s="1" t="s">
        <v>4760</v>
      </c>
      <c r="B2835" s="1">
        <v>40201023</v>
      </c>
      <c r="C2835" s="3" t="s">
        <v>2281</v>
      </c>
      <c r="D2835" s="4" t="s">
        <v>3678</v>
      </c>
      <c r="E2835" s="7"/>
      <c r="F2835" s="8">
        <f>VLOOKUP(D2835,'Parâmetro - Portes e Uco'!$A$8:$D$49,4,0)</f>
        <v>35.471519999999998</v>
      </c>
      <c r="G2835" s="36"/>
      <c r="H2835" s="15"/>
      <c r="I2835" s="9"/>
      <c r="J2835" s="16">
        <v>0</v>
      </c>
      <c r="K2835" s="16"/>
      <c r="L2835" s="17"/>
      <c r="M2835" s="2"/>
      <c r="N2835" s="8"/>
      <c r="O2835" s="15">
        <v>0</v>
      </c>
      <c r="P2835" s="15"/>
      <c r="Q2835" s="41">
        <f t="shared" si="194"/>
        <v>35.471519999999998</v>
      </c>
    </row>
    <row r="2836" spans="1:17">
      <c r="A2836" s="1" t="s">
        <v>4760</v>
      </c>
      <c r="B2836" s="1">
        <v>40201031</v>
      </c>
      <c r="C2836" s="3" t="s">
        <v>2283</v>
      </c>
      <c r="D2836" s="4" t="s">
        <v>3693</v>
      </c>
      <c r="E2836" s="7"/>
      <c r="F2836" s="8">
        <f>VLOOKUP(D2836,'Parâmetro - Portes e Uco'!$A$8:$D$49,4,0)</f>
        <v>268.08864</v>
      </c>
      <c r="G2836" s="36"/>
      <c r="H2836" s="15"/>
      <c r="I2836" s="9"/>
      <c r="J2836" s="16">
        <v>0</v>
      </c>
      <c r="K2836" s="16"/>
      <c r="L2836" s="17">
        <v>8.7750000000000004</v>
      </c>
      <c r="M2836" s="2">
        <v>50</v>
      </c>
      <c r="N2836" s="8">
        <f>(('Parâmetro - Portes e Uco'!$H$4*'TABELA HONORÁRIOS MÉDICOS201819'!M2836)/100)*'TABELA HONORÁRIOS MÉDICOS201819'!L2836</f>
        <v>64.145250000000004</v>
      </c>
      <c r="O2836" s="15">
        <v>0</v>
      </c>
      <c r="P2836" s="15"/>
      <c r="Q2836" s="41">
        <f t="shared" si="194"/>
        <v>332.23388999999997</v>
      </c>
    </row>
    <row r="2837" spans="1:17" ht="22.5">
      <c r="A2837" s="1" t="s">
        <v>4760</v>
      </c>
      <c r="B2837" s="1">
        <v>40201058</v>
      </c>
      <c r="C2837" s="3" t="s">
        <v>2284</v>
      </c>
      <c r="D2837" s="4" t="s">
        <v>3675</v>
      </c>
      <c r="E2837" s="7"/>
      <c r="F2837" s="8">
        <f>VLOOKUP(D2837,'Parâmetro - Portes e Uco'!$A$8:$D$49,4,0)</f>
        <v>217.18656000000001</v>
      </c>
      <c r="G2837" s="36"/>
      <c r="H2837" s="15"/>
      <c r="I2837" s="9"/>
      <c r="J2837" s="16">
        <v>0</v>
      </c>
      <c r="K2837" s="16"/>
      <c r="L2837" s="17">
        <v>8.7750000000000004</v>
      </c>
      <c r="M2837" s="2">
        <v>50</v>
      </c>
      <c r="N2837" s="8">
        <f>(('Parâmetro - Portes e Uco'!$H$4*'TABELA HONORÁRIOS MÉDICOS201819'!M2837)/100)*'TABELA HONORÁRIOS MÉDICOS201819'!L2837</f>
        <v>64.145250000000004</v>
      </c>
      <c r="O2837" s="15">
        <v>0</v>
      </c>
      <c r="P2837" s="15"/>
      <c r="Q2837" s="41">
        <f t="shared" si="194"/>
        <v>281.33181000000002</v>
      </c>
    </row>
    <row r="2838" spans="1:17">
      <c r="A2838" s="1" t="s">
        <v>4760</v>
      </c>
      <c r="B2838" s="1">
        <v>40201066</v>
      </c>
      <c r="C2838" s="3" t="s">
        <v>2285</v>
      </c>
      <c r="D2838" s="4" t="s">
        <v>3677</v>
      </c>
      <c r="E2838" s="7"/>
      <c r="F2838" s="8">
        <f>VLOOKUP(D2838,'Parâmetro - Portes e Uco'!$A$8:$D$49,4,0)</f>
        <v>128.82192000000001</v>
      </c>
      <c r="G2838" s="36"/>
      <c r="H2838" s="15"/>
      <c r="I2838" s="9"/>
      <c r="J2838" s="16">
        <v>0</v>
      </c>
      <c r="K2838" s="16"/>
      <c r="L2838" s="17">
        <v>2.78</v>
      </c>
      <c r="M2838" s="2">
        <v>50</v>
      </c>
      <c r="N2838" s="8">
        <f>(('Parâmetro - Portes e Uco'!$H$4*'TABELA HONORÁRIOS MÉDICOS201819'!M2838)/100)*'TABELA HONORÁRIOS MÉDICOS201819'!L2838</f>
        <v>20.321799999999996</v>
      </c>
      <c r="O2838" s="15">
        <v>0</v>
      </c>
      <c r="P2838" s="15"/>
      <c r="Q2838" s="41">
        <f t="shared" si="194"/>
        <v>149.14372</v>
      </c>
    </row>
    <row r="2839" spans="1:17">
      <c r="A2839" s="1" t="s">
        <v>4760</v>
      </c>
      <c r="B2839" s="1">
        <v>40201074</v>
      </c>
      <c r="C2839" s="3" t="s">
        <v>2286</v>
      </c>
      <c r="D2839" s="4" t="s">
        <v>3685</v>
      </c>
      <c r="E2839" s="7"/>
      <c r="F2839" s="8">
        <f>VLOOKUP(D2839,'Parâmetro - Portes e Uco'!$A$8:$D$49,4,0)</f>
        <v>496.69920000000002</v>
      </c>
      <c r="G2839" s="36"/>
      <c r="H2839" s="15"/>
      <c r="I2839" s="9"/>
      <c r="J2839" s="16">
        <v>0</v>
      </c>
      <c r="K2839" s="16"/>
      <c r="L2839" s="17">
        <v>30.516999999999999</v>
      </c>
      <c r="M2839" s="2">
        <v>50</v>
      </c>
      <c r="N2839" s="8">
        <f>(('Parâmetro - Portes e Uco'!$H$4*'TABELA HONORÁRIOS MÉDICOS201819'!M2839)/100)*'TABELA HONORÁRIOS MÉDICOS201819'!L2839</f>
        <v>223.07926999999998</v>
      </c>
      <c r="O2839" s="15">
        <v>0</v>
      </c>
      <c r="P2839" s="15"/>
      <c r="Q2839" s="41">
        <f t="shared" si="194"/>
        <v>719.77846999999997</v>
      </c>
    </row>
    <row r="2840" spans="1:17">
      <c r="A2840" s="1" t="s">
        <v>4760</v>
      </c>
      <c r="B2840" s="1">
        <v>40201082</v>
      </c>
      <c r="C2840" s="3" t="s">
        <v>2287</v>
      </c>
      <c r="D2840" s="4" t="s">
        <v>3689</v>
      </c>
      <c r="E2840" s="7"/>
      <c r="F2840" s="8">
        <f>VLOOKUP(D2840,'Parâmetro - Portes e Uco'!$A$8:$D$49,4,0)</f>
        <v>291.99743999999998</v>
      </c>
      <c r="G2840" s="36"/>
      <c r="H2840" s="15"/>
      <c r="I2840" s="9"/>
      <c r="J2840" s="16">
        <v>0</v>
      </c>
      <c r="K2840" s="16"/>
      <c r="L2840" s="17">
        <v>14.798</v>
      </c>
      <c r="M2840" s="2">
        <v>50</v>
      </c>
      <c r="N2840" s="8">
        <f>(('Parâmetro - Portes e Uco'!$H$4*'TABELA HONORÁRIOS MÉDICOS201819'!M2840)/100)*'TABELA HONORÁRIOS MÉDICOS201819'!L2840</f>
        <v>108.17337999999999</v>
      </c>
      <c r="O2840" s="15">
        <v>0</v>
      </c>
      <c r="P2840" s="15"/>
      <c r="Q2840" s="41">
        <f t="shared" si="194"/>
        <v>400.17081999999999</v>
      </c>
    </row>
    <row r="2841" spans="1:17">
      <c r="A2841" s="1" t="s">
        <v>4760</v>
      </c>
      <c r="B2841" s="1">
        <v>40201090</v>
      </c>
      <c r="C2841" s="3" t="s">
        <v>2288</v>
      </c>
      <c r="D2841" s="4" t="s">
        <v>3685</v>
      </c>
      <c r="E2841" s="7"/>
      <c r="F2841" s="8">
        <f>VLOOKUP(D2841,'Parâmetro - Portes e Uco'!$A$8:$D$49,4,0)</f>
        <v>496.69920000000002</v>
      </c>
      <c r="G2841" s="36"/>
      <c r="H2841" s="15"/>
      <c r="I2841" s="9"/>
      <c r="J2841" s="16">
        <v>0</v>
      </c>
      <c r="K2841" s="16"/>
      <c r="L2841" s="17">
        <v>21.501000000000001</v>
      </c>
      <c r="M2841" s="2">
        <v>50</v>
      </c>
      <c r="N2841" s="8">
        <f>(('Parâmetro - Portes e Uco'!$H$4*'TABELA HONORÁRIOS MÉDICOS201819'!M2841)/100)*'TABELA HONORÁRIOS MÉDICOS201819'!L2841</f>
        <v>157.17231000000001</v>
      </c>
      <c r="O2841" s="15">
        <v>0</v>
      </c>
      <c r="P2841" s="15"/>
      <c r="Q2841" s="41">
        <f t="shared" si="194"/>
        <v>653.87151000000006</v>
      </c>
    </row>
    <row r="2842" spans="1:17">
      <c r="A2842" s="1" t="s">
        <v>4760</v>
      </c>
      <c r="B2842" s="1">
        <v>40201104</v>
      </c>
      <c r="C2842" s="3" t="s">
        <v>2289</v>
      </c>
      <c r="D2842" s="4" t="s">
        <v>3685</v>
      </c>
      <c r="E2842" s="7"/>
      <c r="F2842" s="8">
        <f>VLOOKUP(D2842,'Parâmetro - Portes e Uco'!$A$8:$D$49,4,0)</f>
        <v>496.69920000000002</v>
      </c>
      <c r="G2842" s="36"/>
      <c r="H2842" s="15"/>
      <c r="I2842" s="9"/>
      <c r="J2842" s="16">
        <v>0</v>
      </c>
      <c r="K2842" s="16"/>
      <c r="L2842" s="17"/>
      <c r="M2842" s="2"/>
      <c r="N2842" s="8"/>
      <c r="O2842" s="15">
        <v>0</v>
      </c>
      <c r="P2842" s="15"/>
      <c r="Q2842" s="41">
        <f t="shared" si="194"/>
        <v>496.69920000000002</v>
      </c>
    </row>
    <row r="2843" spans="1:17">
      <c r="A2843" s="1" t="s">
        <v>4760</v>
      </c>
      <c r="B2843" s="1">
        <v>40201112</v>
      </c>
      <c r="C2843" s="3" t="s">
        <v>2290</v>
      </c>
      <c r="D2843" s="4" t="s">
        <v>3685</v>
      </c>
      <c r="E2843" s="7"/>
      <c r="F2843" s="8">
        <f>VLOOKUP(D2843,'Parâmetro - Portes e Uco'!$A$8:$D$49,4,0)</f>
        <v>496.69920000000002</v>
      </c>
      <c r="G2843" s="36"/>
      <c r="H2843" s="15"/>
      <c r="I2843" s="9"/>
      <c r="J2843" s="16">
        <v>0</v>
      </c>
      <c r="K2843" s="16"/>
      <c r="L2843" s="17"/>
      <c r="M2843" s="2"/>
      <c r="N2843" s="8"/>
      <c r="O2843" s="15">
        <v>0</v>
      </c>
      <c r="P2843" s="15"/>
      <c r="Q2843" s="41">
        <f t="shared" si="194"/>
        <v>496.69920000000002</v>
      </c>
    </row>
    <row r="2844" spans="1:17">
      <c r="A2844" s="1" t="s">
        <v>4760</v>
      </c>
      <c r="B2844" s="1">
        <v>40201120</v>
      </c>
      <c r="C2844" s="3" t="s">
        <v>2291</v>
      </c>
      <c r="D2844" s="4" t="s">
        <v>3676</v>
      </c>
      <c r="E2844" s="7"/>
      <c r="F2844" s="8">
        <f>VLOOKUP(D2844,'Parâmetro - Portes e Uco'!$A$8:$D$49,4,0)</f>
        <v>175.61951999999999</v>
      </c>
      <c r="G2844" s="36"/>
      <c r="H2844" s="15"/>
      <c r="I2844" s="9"/>
      <c r="J2844" s="16">
        <v>0</v>
      </c>
      <c r="K2844" s="16"/>
      <c r="L2844" s="17">
        <v>12.585000000000001</v>
      </c>
      <c r="M2844" s="2">
        <v>50</v>
      </c>
      <c r="N2844" s="8">
        <f>(('Parâmetro - Portes e Uco'!$H$4*'TABELA HONORÁRIOS MÉDICOS201819'!M2844)/100)*'TABELA HONORÁRIOS MÉDICOS201819'!L2844</f>
        <v>91.996350000000007</v>
      </c>
      <c r="O2844" s="15">
        <v>0</v>
      </c>
      <c r="P2844" s="15"/>
      <c r="Q2844" s="41">
        <f t="shared" si="194"/>
        <v>267.61586999999997</v>
      </c>
    </row>
    <row r="2845" spans="1:17" ht="22.5">
      <c r="A2845" s="1" t="s">
        <v>4760</v>
      </c>
      <c r="B2845" s="1">
        <v>40201139</v>
      </c>
      <c r="C2845" s="3" t="s">
        <v>4313</v>
      </c>
      <c r="D2845" s="4" t="s">
        <v>3674</v>
      </c>
      <c r="E2845" s="7"/>
      <c r="F2845" s="8">
        <f>VLOOKUP(D2845,'Parâmetro - Portes e Uco'!$A$8:$D$49,4,0)</f>
        <v>252.51119999999997</v>
      </c>
      <c r="G2845" s="36"/>
      <c r="H2845" s="15"/>
      <c r="I2845" s="9"/>
      <c r="J2845" s="16">
        <v>0</v>
      </c>
      <c r="K2845" s="16"/>
      <c r="L2845" s="17">
        <v>21.114000000000001</v>
      </c>
      <c r="M2845" s="2">
        <v>50</v>
      </c>
      <c r="N2845" s="8">
        <f>(('Parâmetro - Portes e Uco'!$H$4*'TABELA HONORÁRIOS MÉDICOS201819'!M2845)/100)*'TABELA HONORÁRIOS MÉDICOS201819'!L2845</f>
        <v>154.34333999999998</v>
      </c>
      <c r="O2845" s="15">
        <v>0</v>
      </c>
      <c r="P2845" s="15"/>
      <c r="Q2845" s="41">
        <f t="shared" si="194"/>
        <v>406.85453999999993</v>
      </c>
    </row>
    <row r="2846" spans="1:17">
      <c r="A2846" s="1" t="s">
        <v>4760</v>
      </c>
      <c r="B2846" s="1">
        <v>40201147</v>
      </c>
      <c r="C2846" s="3" t="s">
        <v>4314</v>
      </c>
      <c r="D2846" s="4" t="s">
        <v>3682</v>
      </c>
      <c r="E2846" s="7"/>
      <c r="F2846" s="8">
        <f>VLOOKUP(D2846,'Parâmetro - Portes e Uco'!$A$8:$D$49,4,0)</f>
        <v>379.29311999999999</v>
      </c>
      <c r="G2846" s="36"/>
      <c r="H2846" s="15"/>
      <c r="I2846" s="9"/>
      <c r="J2846" s="16">
        <v>0</v>
      </c>
      <c r="K2846" s="16"/>
      <c r="L2846" s="17">
        <v>63.139000000000003</v>
      </c>
      <c r="M2846" s="2">
        <v>50</v>
      </c>
      <c r="N2846" s="8">
        <f>(('Parâmetro - Portes e Uco'!$H$4*'TABELA HONORÁRIOS MÉDICOS201819'!M2846)/100)*'TABELA HONORÁRIOS MÉDICOS201819'!L2846</f>
        <v>461.54608999999999</v>
      </c>
      <c r="O2846" s="15">
        <v>1</v>
      </c>
      <c r="P2846" s="8">
        <f>F2846*30%</f>
        <v>113.78793599999999</v>
      </c>
      <c r="Q2846" s="41">
        <f t="shared" si="194"/>
        <v>954.62714599999993</v>
      </c>
    </row>
    <row r="2847" spans="1:17">
      <c r="A2847" s="1" t="s">
        <v>4760</v>
      </c>
      <c r="B2847" s="1">
        <v>40201155</v>
      </c>
      <c r="C2847" s="3" t="s">
        <v>2293</v>
      </c>
      <c r="D2847" s="4" t="s">
        <v>3676</v>
      </c>
      <c r="E2847" s="7"/>
      <c r="F2847" s="8">
        <f>VLOOKUP(D2847,'Parâmetro - Portes e Uco'!$A$8:$D$49,4,0)</f>
        <v>175.61951999999999</v>
      </c>
      <c r="G2847" s="36"/>
      <c r="H2847" s="15"/>
      <c r="I2847" s="9"/>
      <c r="J2847" s="16">
        <v>0</v>
      </c>
      <c r="K2847" s="16"/>
      <c r="L2847" s="17">
        <v>2.78</v>
      </c>
      <c r="M2847" s="2">
        <v>65</v>
      </c>
      <c r="N2847" s="8">
        <f>(('Parâmetro - Portes e Uco'!$H$4*'TABELA HONORÁRIOS MÉDICOS201819'!M2847)/100)*'TABELA HONORÁRIOS MÉDICOS201819'!L2847</f>
        <v>26.418339999999997</v>
      </c>
      <c r="O2847" s="15">
        <v>0</v>
      </c>
      <c r="P2847" s="15"/>
      <c r="Q2847" s="41">
        <f t="shared" si="194"/>
        <v>202.03785999999999</v>
      </c>
    </row>
    <row r="2848" spans="1:17">
      <c r="A2848" s="1" t="s">
        <v>4760</v>
      </c>
      <c r="B2848" s="1">
        <v>40201163</v>
      </c>
      <c r="C2848" s="3" t="s">
        <v>2294</v>
      </c>
      <c r="D2848" s="4" t="s">
        <v>3674</v>
      </c>
      <c r="E2848" s="7"/>
      <c r="F2848" s="8">
        <f>VLOOKUP(D2848,'Parâmetro - Portes e Uco'!$A$8:$D$49,4,0)</f>
        <v>252.51119999999997</v>
      </c>
      <c r="G2848" s="36"/>
      <c r="H2848" s="15"/>
      <c r="I2848" s="9"/>
      <c r="J2848" s="16">
        <v>0</v>
      </c>
      <c r="K2848" s="16"/>
      <c r="L2848" s="17">
        <v>30.41</v>
      </c>
      <c r="M2848" s="2">
        <v>50</v>
      </c>
      <c r="N2848" s="8">
        <f>(('Parâmetro - Portes e Uco'!$H$4*'TABELA HONORÁRIOS MÉDICOS201819'!M2848)/100)*'TABELA HONORÁRIOS MÉDICOS201819'!L2848</f>
        <v>222.2971</v>
      </c>
      <c r="O2848" s="15">
        <v>1</v>
      </c>
      <c r="P2848" s="8">
        <f>F2848*30%</f>
        <v>75.753359999999986</v>
      </c>
      <c r="Q2848" s="41">
        <f t="shared" si="194"/>
        <v>550.56165999999996</v>
      </c>
    </row>
    <row r="2849" spans="1:17">
      <c r="A2849" s="1" t="s">
        <v>4760</v>
      </c>
      <c r="B2849" s="1">
        <v>40201171</v>
      </c>
      <c r="C2849" s="3" t="s">
        <v>2295</v>
      </c>
      <c r="D2849" s="4" t="s">
        <v>3677</v>
      </c>
      <c r="E2849" s="7"/>
      <c r="F2849" s="8">
        <f>VLOOKUP(D2849,'Parâmetro - Portes e Uco'!$A$8:$D$49,4,0)</f>
        <v>128.82192000000001</v>
      </c>
      <c r="G2849" s="36"/>
      <c r="H2849" s="15"/>
      <c r="I2849" s="9"/>
      <c r="J2849" s="16">
        <v>0</v>
      </c>
      <c r="K2849" s="16"/>
      <c r="L2849" s="17">
        <v>4.0590000000000002</v>
      </c>
      <c r="M2849" s="2">
        <v>50</v>
      </c>
      <c r="N2849" s="8">
        <f>(('Parâmetro - Portes e Uco'!$H$4*'TABELA HONORÁRIOS MÉDICOS201819'!M2849)/100)*'TABELA HONORÁRIOS MÉDICOS201819'!L2849</f>
        <v>29.671289999999999</v>
      </c>
      <c r="O2849" s="15">
        <v>0</v>
      </c>
      <c r="P2849" s="15"/>
      <c r="Q2849" s="41">
        <f t="shared" si="194"/>
        <v>158.49321</v>
      </c>
    </row>
    <row r="2850" spans="1:17">
      <c r="A2850" s="1" t="s">
        <v>4760</v>
      </c>
      <c r="B2850" s="1">
        <v>40201180</v>
      </c>
      <c r="C2850" s="3" t="s">
        <v>2296</v>
      </c>
      <c r="D2850" s="4" t="s">
        <v>3670</v>
      </c>
      <c r="E2850" s="7"/>
      <c r="F2850" s="8">
        <f>VLOOKUP(D2850,'Parâmetro - Portes e Uco'!$A$8:$D$49,4,0)</f>
        <v>62.342399999999998</v>
      </c>
      <c r="G2850" s="36"/>
      <c r="H2850" s="15"/>
      <c r="I2850" s="9"/>
      <c r="J2850" s="16">
        <v>0</v>
      </c>
      <c r="K2850" s="16"/>
      <c r="L2850" s="17">
        <v>3</v>
      </c>
      <c r="M2850" s="2">
        <v>50</v>
      </c>
      <c r="N2850" s="8">
        <f>(('Parâmetro - Portes e Uco'!$H$4*'TABELA HONORÁRIOS MÉDICOS201819'!M2850)/100)*'TABELA HONORÁRIOS MÉDICOS201819'!L2850</f>
        <v>21.93</v>
      </c>
      <c r="O2850" s="15">
        <v>0</v>
      </c>
      <c r="P2850" s="15"/>
      <c r="Q2850" s="41">
        <f t="shared" si="194"/>
        <v>84.272400000000005</v>
      </c>
    </row>
    <row r="2851" spans="1:17" ht="22.5">
      <c r="A2851" s="1" t="s">
        <v>4760</v>
      </c>
      <c r="B2851" s="1">
        <v>40201198</v>
      </c>
      <c r="C2851" s="3" t="s">
        <v>2299</v>
      </c>
      <c r="D2851" s="4" t="s">
        <v>3677</v>
      </c>
      <c r="E2851" s="7"/>
      <c r="F2851" s="8">
        <f>VLOOKUP(D2851,'Parâmetro - Portes e Uco'!$A$8:$D$49,4,0)</f>
        <v>128.82192000000001</v>
      </c>
      <c r="G2851" s="36"/>
      <c r="H2851" s="15"/>
      <c r="I2851" s="9"/>
      <c r="J2851" s="16">
        <v>0</v>
      </c>
      <c r="K2851" s="16"/>
      <c r="L2851" s="17">
        <v>5.2</v>
      </c>
      <c r="M2851" s="2">
        <v>50</v>
      </c>
      <c r="N2851" s="8">
        <f>(('Parâmetro - Portes e Uco'!$H$4*'TABELA HONORÁRIOS MÉDICOS201819'!M2851)/100)*'TABELA HONORÁRIOS MÉDICOS201819'!L2851</f>
        <v>38.012</v>
      </c>
      <c r="O2851" s="15">
        <v>0</v>
      </c>
      <c r="P2851" s="15"/>
      <c r="Q2851" s="41">
        <f t="shared" si="194"/>
        <v>166.83392000000001</v>
      </c>
    </row>
    <row r="2852" spans="1:17" ht="22.5">
      <c r="A2852" s="1" t="s">
        <v>4760</v>
      </c>
      <c r="B2852" s="1">
        <v>40201201</v>
      </c>
      <c r="C2852" s="3" t="s">
        <v>2300</v>
      </c>
      <c r="D2852" s="4" t="s">
        <v>3677</v>
      </c>
      <c r="E2852" s="7"/>
      <c r="F2852" s="8">
        <f>VLOOKUP(D2852,'Parâmetro - Portes e Uco'!$A$8:$D$49,4,0)</f>
        <v>128.82192000000001</v>
      </c>
      <c r="G2852" s="36"/>
      <c r="H2852" s="15"/>
      <c r="I2852" s="9"/>
      <c r="J2852" s="16">
        <v>0</v>
      </c>
      <c r="K2852" s="16"/>
      <c r="L2852" s="17">
        <v>4.7119999999999997</v>
      </c>
      <c r="M2852" s="2">
        <v>50</v>
      </c>
      <c r="N2852" s="8">
        <f>(('Parâmetro - Portes e Uco'!$H$4*'TABELA HONORÁRIOS MÉDICOS201819'!M2852)/100)*'TABELA HONORÁRIOS MÉDICOS201819'!L2852</f>
        <v>34.444719999999997</v>
      </c>
      <c r="O2852" s="15">
        <v>0</v>
      </c>
      <c r="P2852" s="15"/>
      <c r="Q2852" s="41">
        <f t="shared" si="194"/>
        <v>163.26664</v>
      </c>
    </row>
    <row r="2853" spans="1:17">
      <c r="A2853" s="1" t="s">
        <v>4760</v>
      </c>
      <c r="B2853" s="1">
        <v>40201210</v>
      </c>
      <c r="C2853" s="3" t="s">
        <v>2301</v>
      </c>
      <c r="D2853" s="4" t="s">
        <v>3676</v>
      </c>
      <c r="E2853" s="7"/>
      <c r="F2853" s="8">
        <f>VLOOKUP(D2853,'Parâmetro - Portes e Uco'!$A$8:$D$49,4,0)</f>
        <v>175.61951999999999</v>
      </c>
      <c r="G2853" s="36"/>
      <c r="H2853" s="15"/>
      <c r="I2853" s="9"/>
      <c r="J2853" s="16">
        <v>0</v>
      </c>
      <c r="K2853" s="16"/>
      <c r="L2853" s="17">
        <v>5.2</v>
      </c>
      <c r="M2853" s="2">
        <v>50</v>
      </c>
      <c r="N2853" s="8">
        <f>(('Parâmetro - Portes e Uco'!$H$4*'TABELA HONORÁRIOS MÉDICOS201819'!M2853)/100)*'TABELA HONORÁRIOS MÉDICOS201819'!L2853</f>
        <v>38.012</v>
      </c>
      <c r="O2853" s="15">
        <v>0</v>
      </c>
      <c r="P2853" s="15"/>
      <c r="Q2853" s="41">
        <f t="shared" si="194"/>
        <v>213.63151999999999</v>
      </c>
    </row>
    <row r="2854" spans="1:17">
      <c r="A2854" s="1" t="s">
        <v>4760</v>
      </c>
      <c r="B2854" s="1">
        <v>40201228</v>
      </c>
      <c r="C2854" s="3" t="s">
        <v>2302</v>
      </c>
      <c r="D2854" s="4" t="s">
        <v>3677</v>
      </c>
      <c r="E2854" s="7"/>
      <c r="F2854" s="8">
        <f>VLOOKUP(D2854,'Parâmetro - Portes e Uco'!$A$8:$D$49,4,0)</f>
        <v>128.82192000000001</v>
      </c>
      <c r="G2854" s="36"/>
      <c r="H2854" s="15"/>
      <c r="I2854" s="9"/>
      <c r="J2854" s="16">
        <v>0</v>
      </c>
      <c r="K2854" s="16"/>
      <c r="L2854" s="17">
        <v>4.7119999999999997</v>
      </c>
      <c r="M2854" s="2">
        <v>50</v>
      </c>
      <c r="N2854" s="8">
        <f>(('Parâmetro - Portes e Uco'!$H$4*'TABELA HONORÁRIOS MÉDICOS201819'!M2854)/100)*'TABELA HONORÁRIOS MÉDICOS201819'!L2854</f>
        <v>34.444719999999997</v>
      </c>
      <c r="O2854" s="15">
        <v>0</v>
      </c>
      <c r="P2854" s="15"/>
      <c r="Q2854" s="41">
        <f t="shared" si="194"/>
        <v>163.26664</v>
      </c>
    </row>
    <row r="2855" spans="1:17">
      <c r="A2855" s="1" t="s">
        <v>4760</v>
      </c>
      <c r="B2855" s="1">
        <v>40201236</v>
      </c>
      <c r="C2855" s="3" t="s">
        <v>2305</v>
      </c>
      <c r="D2855" s="4" t="s">
        <v>3677</v>
      </c>
      <c r="E2855" s="7"/>
      <c r="F2855" s="8">
        <f>VLOOKUP(D2855,'Parâmetro - Portes e Uco'!$A$8:$D$49,4,0)</f>
        <v>128.82192000000001</v>
      </c>
      <c r="G2855" s="36"/>
      <c r="H2855" s="15"/>
      <c r="I2855" s="9"/>
      <c r="J2855" s="16">
        <v>0</v>
      </c>
      <c r="K2855" s="16"/>
      <c r="L2855" s="17">
        <v>13</v>
      </c>
      <c r="M2855" s="2">
        <v>50</v>
      </c>
      <c r="N2855" s="8">
        <f>(('Parâmetro - Portes e Uco'!$H$4*'TABELA HONORÁRIOS MÉDICOS201819'!M2855)/100)*'TABELA HONORÁRIOS MÉDICOS201819'!L2855</f>
        <v>95.03</v>
      </c>
      <c r="O2855" s="15">
        <v>0</v>
      </c>
      <c r="P2855" s="15"/>
      <c r="Q2855" s="41">
        <f t="shared" si="194"/>
        <v>223.85192000000001</v>
      </c>
    </row>
    <row r="2856" spans="1:17">
      <c r="A2856" s="1" t="s">
        <v>4760</v>
      </c>
      <c r="B2856" s="1">
        <v>40201244</v>
      </c>
      <c r="C2856" s="3" t="s">
        <v>2306</v>
      </c>
      <c r="D2856" s="4" t="s">
        <v>3677</v>
      </c>
      <c r="E2856" s="7"/>
      <c r="F2856" s="8">
        <f>VLOOKUP(D2856,'Parâmetro - Portes e Uco'!$A$8:$D$49,4,0)</f>
        <v>128.82192000000001</v>
      </c>
      <c r="G2856" s="36"/>
      <c r="H2856" s="15"/>
      <c r="I2856" s="9"/>
      <c r="J2856" s="16">
        <v>0</v>
      </c>
      <c r="K2856" s="16"/>
      <c r="L2856" s="17">
        <v>11</v>
      </c>
      <c r="M2856" s="2">
        <v>50</v>
      </c>
      <c r="N2856" s="8">
        <f>(('Parâmetro - Portes e Uco'!$H$4*'TABELA HONORÁRIOS MÉDICOS201819'!M2856)/100)*'TABELA HONORÁRIOS MÉDICOS201819'!L2856</f>
        <v>80.41</v>
      </c>
      <c r="O2856" s="15">
        <v>0</v>
      </c>
      <c r="P2856" s="15"/>
      <c r="Q2856" s="41">
        <f t="shared" si="194"/>
        <v>209.23192</v>
      </c>
    </row>
    <row r="2857" spans="1:17">
      <c r="A2857" s="1" t="s">
        <v>4760</v>
      </c>
      <c r="B2857" s="1">
        <v>40201252</v>
      </c>
      <c r="C2857" s="3" t="s">
        <v>2303</v>
      </c>
      <c r="D2857" s="4" t="s">
        <v>3676</v>
      </c>
      <c r="E2857" s="7"/>
      <c r="F2857" s="8">
        <f>VLOOKUP(D2857,'Parâmetro - Portes e Uco'!$A$8:$D$49,4,0)</f>
        <v>175.61951999999999</v>
      </c>
      <c r="G2857" s="36"/>
      <c r="H2857" s="15"/>
      <c r="I2857" s="9"/>
      <c r="J2857" s="16">
        <v>0</v>
      </c>
      <c r="K2857" s="16"/>
      <c r="L2857" s="17">
        <v>8.7750000000000004</v>
      </c>
      <c r="M2857" s="2">
        <v>50</v>
      </c>
      <c r="N2857" s="8">
        <f>(('Parâmetro - Portes e Uco'!$H$4*'TABELA HONORÁRIOS MÉDICOS201819'!M2857)/100)*'TABELA HONORÁRIOS MÉDICOS201819'!L2857</f>
        <v>64.145250000000004</v>
      </c>
      <c r="O2857" s="15">
        <v>0</v>
      </c>
      <c r="P2857" s="15"/>
      <c r="Q2857" s="41">
        <f t="shared" si="194"/>
        <v>239.76477</v>
      </c>
    </row>
    <row r="2858" spans="1:17">
      <c r="A2858" s="1" t="s">
        <v>4760</v>
      </c>
      <c r="B2858" s="1">
        <v>40201260</v>
      </c>
      <c r="C2858" s="3" t="s">
        <v>2304</v>
      </c>
      <c r="D2858" s="4" t="s">
        <v>3676</v>
      </c>
      <c r="E2858" s="7"/>
      <c r="F2858" s="8">
        <f>VLOOKUP(D2858,'Parâmetro - Portes e Uco'!$A$8:$D$49,4,0)</f>
        <v>175.61951999999999</v>
      </c>
      <c r="G2858" s="36"/>
      <c r="H2858" s="15"/>
      <c r="I2858" s="9"/>
      <c r="J2858" s="16">
        <v>0</v>
      </c>
      <c r="K2858" s="16"/>
      <c r="L2858" s="17">
        <v>4.7119999999999997</v>
      </c>
      <c r="M2858" s="2">
        <v>50</v>
      </c>
      <c r="N2858" s="8">
        <f>(('Parâmetro - Portes e Uco'!$H$4*'TABELA HONORÁRIOS MÉDICOS201819'!M2858)/100)*'TABELA HONORÁRIOS MÉDICOS201819'!L2858</f>
        <v>34.444719999999997</v>
      </c>
      <c r="O2858" s="15">
        <v>0</v>
      </c>
      <c r="P2858" s="15"/>
      <c r="Q2858" s="41">
        <f t="shared" si="194"/>
        <v>210.06423999999998</v>
      </c>
    </row>
    <row r="2859" spans="1:17">
      <c r="A2859" s="1" t="s">
        <v>4760</v>
      </c>
      <c r="B2859" s="1">
        <v>40201279</v>
      </c>
      <c r="C2859" s="3" t="s">
        <v>2297</v>
      </c>
      <c r="D2859" s="4" t="s">
        <v>3694</v>
      </c>
      <c r="E2859" s="7"/>
      <c r="F2859" s="8">
        <f>VLOOKUP(D2859,'Parâmetro - Portes e Uco'!$A$8:$D$49,4,0)</f>
        <v>233.80031999999997</v>
      </c>
      <c r="G2859" s="36"/>
      <c r="H2859" s="15"/>
      <c r="I2859" s="9"/>
      <c r="J2859" s="16">
        <v>0</v>
      </c>
      <c r="K2859" s="16"/>
      <c r="L2859" s="17">
        <v>105.61</v>
      </c>
      <c r="M2859" s="2">
        <v>50</v>
      </c>
      <c r="N2859" s="8">
        <f>(('Parâmetro - Portes e Uco'!$H$4*'TABELA HONORÁRIOS MÉDICOS201819'!M2859)/100)*'TABELA HONORÁRIOS MÉDICOS201819'!L2859</f>
        <v>772.00909999999999</v>
      </c>
      <c r="O2859" s="15">
        <v>0</v>
      </c>
      <c r="P2859" s="15"/>
      <c r="Q2859" s="41">
        <f t="shared" si="194"/>
        <v>1005.8094199999999</v>
      </c>
    </row>
    <row r="2860" spans="1:17">
      <c r="A2860" s="1" t="s">
        <v>4760</v>
      </c>
      <c r="B2860" s="1">
        <v>40201287</v>
      </c>
      <c r="C2860" s="3" t="s">
        <v>2298</v>
      </c>
      <c r="D2860" s="4" t="s">
        <v>3675</v>
      </c>
      <c r="E2860" s="7"/>
      <c r="F2860" s="8">
        <f>VLOOKUP(D2860,'Parâmetro - Portes e Uco'!$A$8:$D$49,4,0)</f>
        <v>217.18656000000001</v>
      </c>
      <c r="G2860" s="36"/>
      <c r="H2860" s="15"/>
      <c r="I2860" s="9"/>
      <c r="J2860" s="16">
        <v>0</v>
      </c>
      <c r="K2860" s="16"/>
      <c r="L2860" s="17">
        <v>13.9</v>
      </c>
      <c r="M2860" s="2">
        <v>50</v>
      </c>
      <c r="N2860" s="8">
        <f>(('Parâmetro - Portes e Uco'!$H$4*'TABELA HONORÁRIOS MÉDICOS201819'!M2860)/100)*'TABELA HONORÁRIOS MÉDICOS201819'!L2860</f>
        <v>101.60899999999999</v>
      </c>
      <c r="O2860" s="15">
        <v>0</v>
      </c>
      <c r="P2860" s="15"/>
      <c r="Q2860" s="41">
        <f t="shared" si="194"/>
        <v>318.79556000000002</v>
      </c>
    </row>
    <row r="2861" spans="1:17">
      <c r="A2861" s="1" t="s">
        <v>4760</v>
      </c>
      <c r="B2861" s="1">
        <v>40201309</v>
      </c>
      <c r="C2861" s="3" t="s">
        <v>2282</v>
      </c>
      <c r="D2861" s="4" t="s">
        <v>3675</v>
      </c>
      <c r="E2861" s="7"/>
      <c r="F2861" s="8">
        <f>VLOOKUP(D2861,'Parâmetro - Portes e Uco'!$A$8:$D$49,4,0)</f>
        <v>217.18656000000001</v>
      </c>
      <c r="G2861" s="36"/>
      <c r="H2861" s="15"/>
      <c r="I2861" s="9"/>
      <c r="J2861" s="16">
        <v>0</v>
      </c>
      <c r="K2861" s="16"/>
      <c r="L2861" s="17">
        <v>14.805999999999999</v>
      </c>
      <c r="M2861" s="2">
        <v>50</v>
      </c>
      <c r="N2861" s="8">
        <f>(('Parâmetro - Portes e Uco'!$H$4*'TABELA HONORÁRIOS MÉDICOS201819'!M2861)/100)*'TABELA HONORÁRIOS MÉDICOS201819'!L2861</f>
        <v>108.23185999999998</v>
      </c>
      <c r="O2861" s="15">
        <v>0</v>
      </c>
      <c r="P2861" s="15"/>
      <c r="Q2861" s="41">
        <f t="shared" si="194"/>
        <v>325.41841999999997</v>
      </c>
    </row>
    <row r="2862" spans="1:17">
      <c r="A2862" s="1" t="s">
        <v>4760</v>
      </c>
      <c r="B2862" s="1">
        <v>40201333</v>
      </c>
      <c r="C2862" s="3" t="s">
        <v>2292</v>
      </c>
      <c r="D2862" s="4" t="s">
        <v>3676</v>
      </c>
      <c r="E2862" s="7"/>
      <c r="F2862" s="8">
        <f>VLOOKUP(D2862,'Parâmetro - Portes e Uco'!$A$8:$D$49,4,0)</f>
        <v>175.61951999999999</v>
      </c>
      <c r="G2862" s="36"/>
      <c r="H2862" s="15"/>
      <c r="I2862" s="9"/>
      <c r="J2862" s="16">
        <v>0</v>
      </c>
      <c r="K2862" s="16"/>
      <c r="L2862" s="17">
        <v>13.9</v>
      </c>
      <c r="M2862" s="2">
        <v>50</v>
      </c>
      <c r="N2862" s="8">
        <f>(('Parâmetro - Portes e Uco'!$H$4*'TABELA HONORÁRIOS MÉDICOS201819'!M2862)/100)*'TABELA HONORÁRIOS MÉDICOS201819'!L2862</f>
        <v>101.60899999999999</v>
      </c>
      <c r="O2862" s="15">
        <v>0</v>
      </c>
      <c r="P2862" s="15"/>
      <c r="Q2862" s="41">
        <f t="shared" si="194"/>
        <v>277.22852</v>
      </c>
    </row>
    <row r="2863" spans="1:17">
      <c r="A2863" s="3"/>
      <c r="B2863" s="135">
        <v>40202003</v>
      </c>
      <c r="C2863" s="263" t="s">
        <v>3907</v>
      </c>
      <c r="D2863" s="264"/>
      <c r="E2863" s="264"/>
      <c r="F2863" s="264"/>
      <c r="G2863" s="264"/>
      <c r="H2863" s="264"/>
      <c r="I2863" s="264"/>
      <c r="J2863" s="264"/>
      <c r="K2863" s="264"/>
      <c r="L2863" s="264"/>
      <c r="M2863" s="266"/>
      <c r="N2863" s="264"/>
      <c r="O2863" s="264"/>
      <c r="P2863" s="264"/>
      <c r="Q2863" s="265"/>
    </row>
    <row r="2864" spans="1:17">
      <c r="A2864" s="1" t="s">
        <v>4760</v>
      </c>
      <c r="B2864" s="1">
        <v>40202011</v>
      </c>
      <c r="C2864" s="3" t="s">
        <v>2307</v>
      </c>
      <c r="D2864" s="4" t="s">
        <v>3686</v>
      </c>
      <c r="E2864" s="7"/>
      <c r="F2864" s="8">
        <f>VLOOKUP(D2864,'Parâmetro - Portes e Uco'!$A$8:$D$49,4,0)</f>
        <v>562.17503999999997</v>
      </c>
      <c r="G2864" s="36"/>
      <c r="H2864" s="15"/>
      <c r="I2864" s="9"/>
      <c r="J2864" s="16">
        <v>0</v>
      </c>
      <c r="K2864" s="16"/>
      <c r="L2864" s="17"/>
      <c r="M2864" s="2"/>
      <c r="N2864" s="8"/>
      <c r="O2864" s="15">
        <v>0</v>
      </c>
      <c r="P2864" s="15"/>
      <c r="Q2864" s="41">
        <f t="shared" ref="Q2864:Q2924" si="195">F2864+H2864+K2864+N2864+P2864</f>
        <v>562.17503999999997</v>
      </c>
    </row>
    <row r="2865" spans="1:17">
      <c r="A2865" s="1" t="s">
        <v>4760</v>
      </c>
      <c r="B2865" s="1">
        <v>40202038</v>
      </c>
      <c r="C2865" s="3" t="s">
        <v>2330</v>
      </c>
      <c r="D2865" s="4" t="s">
        <v>3683</v>
      </c>
      <c r="E2865" s="7"/>
      <c r="F2865" s="8">
        <f>VLOOKUP(D2865,'Parâmetro - Portes e Uco'!$A$8:$D$49,4,0)</f>
        <v>192.24959999999999</v>
      </c>
      <c r="G2865" s="36"/>
      <c r="H2865" s="15"/>
      <c r="I2865" s="9"/>
      <c r="J2865" s="16">
        <v>0</v>
      </c>
      <c r="K2865" s="16"/>
      <c r="L2865" s="17">
        <v>15.45</v>
      </c>
      <c r="M2865" s="2">
        <v>50</v>
      </c>
      <c r="N2865" s="8">
        <f>(('Parâmetro - Portes e Uco'!$H$4*'TABELA HONORÁRIOS MÉDICOS201819'!M2865)/100)*'TABELA HONORÁRIOS MÉDICOS201819'!L2865</f>
        <v>112.9395</v>
      </c>
      <c r="O2865" s="15">
        <v>0</v>
      </c>
      <c r="P2865" s="15"/>
      <c r="Q2865" s="41">
        <f t="shared" si="195"/>
        <v>305.1891</v>
      </c>
    </row>
    <row r="2866" spans="1:17">
      <c r="A2866" s="1" t="s">
        <v>4760</v>
      </c>
      <c r="B2866" s="1">
        <v>40202046</v>
      </c>
      <c r="C2866" s="3" t="s">
        <v>2308</v>
      </c>
      <c r="D2866" s="4" t="s">
        <v>3689</v>
      </c>
      <c r="E2866" s="7"/>
      <c r="F2866" s="8">
        <f>VLOOKUP(D2866,'Parâmetro - Portes e Uco'!$A$8:$D$49,4,0)</f>
        <v>291.99743999999998</v>
      </c>
      <c r="G2866" s="36"/>
      <c r="H2866" s="15"/>
      <c r="I2866" s="9"/>
      <c r="J2866" s="16">
        <v>0</v>
      </c>
      <c r="K2866" s="16"/>
      <c r="L2866" s="17">
        <v>30.41</v>
      </c>
      <c r="M2866" s="2">
        <v>50</v>
      </c>
      <c r="N2866" s="8">
        <f>(('Parâmetro - Portes e Uco'!$H$4*'TABELA HONORÁRIOS MÉDICOS201819'!M2866)/100)*'TABELA HONORÁRIOS MÉDICOS201819'!L2866</f>
        <v>222.2971</v>
      </c>
      <c r="O2866" s="15">
        <v>1</v>
      </c>
      <c r="P2866" s="8">
        <f>F2866*30%</f>
        <v>87.599231999999986</v>
      </c>
      <c r="Q2866" s="41">
        <f t="shared" si="195"/>
        <v>601.89377200000001</v>
      </c>
    </row>
    <row r="2867" spans="1:17" ht="22.5">
      <c r="A2867" s="1" t="s">
        <v>4760</v>
      </c>
      <c r="B2867" s="1">
        <v>40202054</v>
      </c>
      <c r="C2867" s="3" t="s">
        <v>2309</v>
      </c>
      <c r="D2867" s="4" t="s">
        <v>3689</v>
      </c>
      <c r="E2867" s="7"/>
      <c r="F2867" s="8">
        <f>VLOOKUP(D2867,'Parâmetro - Portes e Uco'!$A$8:$D$49,4,0)</f>
        <v>291.99743999999998</v>
      </c>
      <c r="G2867" s="36"/>
      <c r="H2867" s="15"/>
      <c r="I2867" s="9"/>
      <c r="J2867" s="16">
        <v>0</v>
      </c>
      <c r="K2867" s="16"/>
      <c r="L2867" s="17">
        <v>8.7750000000000004</v>
      </c>
      <c r="M2867" s="2">
        <v>50</v>
      </c>
      <c r="N2867" s="8">
        <f>(('Parâmetro - Portes e Uco'!$H$4*'TABELA HONORÁRIOS MÉDICOS201819'!M2867)/100)*'TABELA HONORÁRIOS MÉDICOS201819'!L2867</f>
        <v>64.145250000000004</v>
      </c>
      <c r="O2867" s="15">
        <v>0</v>
      </c>
      <c r="P2867" s="15"/>
      <c r="Q2867" s="41">
        <f t="shared" si="195"/>
        <v>356.14269000000002</v>
      </c>
    </row>
    <row r="2868" spans="1:17">
      <c r="A2868" s="1" t="s">
        <v>4760</v>
      </c>
      <c r="B2868" s="1">
        <v>40202062</v>
      </c>
      <c r="C2868" s="3" t="s">
        <v>2310</v>
      </c>
      <c r="D2868" s="4" t="s">
        <v>3685</v>
      </c>
      <c r="E2868" s="7"/>
      <c r="F2868" s="8">
        <f>VLOOKUP(D2868,'Parâmetro - Portes e Uco'!$A$8:$D$49,4,0)</f>
        <v>496.69920000000002</v>
      </c>
      <c r="G2868" s="36"/>
      <c r="H2868" s="15"/>
      <c r="I2868" s="9"/>
      <c r="J2868" s="16">
        <v>0</v>
      </c>
      <c r="K2868" s="16"/>
      <c r="L2868" s="17">
        <v>9.8350000000000009</v>
      </c>
      <c r="M2868" s="2">
        <v>50</v>
      </c>
      <c r="N2868" s="8">
        <f>(('Parâmetro - Portes e Uco'!$H$4*'TABELA HONORÁRIOS MÉDICOS201819'!M2868)/100)*'TABELA HONORÁRIOS MÉDICOS201819'!L2868</f>
        <v>71.89385</v>
      </c>
      <c r="O2868" s="15">
        <v>1</v>
      </c>
      <c r="P2868" s="8">
        <f>F2868*30%</f>
        <v>149.00976</v>
      </c>
      <c r="Q2868" s="41">
        <f t="shared" si="195"/>
        <v>717.60281000000009</v>
      </c>
    </row>
    <row r="2869" spans="1:17">
      <c r="A2869" s="1" t="s">
        <v>4760</v>
      </c>
      <c r="B2869" s="1">
        <v>40202089</v>
      </c>
      <c r="C2869" s="3" t="s">
        <v>2311</v>
      </c>
      <c r="D2869" s="4" t="s">
        <v>3674</v>
      </c>
      <c r="E2869" s="7"/>
      <c r="F2869" s="8">
        <f>VLOOKUP(D2869,'Parâmetro - Portes e Uco'!$A$8:$D$49,4,0)</f>
        <v>252.51119999999997</v>
      </c>
      <c r="G2869" s="36"/>
      <c r="H2869" s="15"/>
      <c r="I2869" s="9"/>
      <c r="J2869" s="16">
        <v>0</v>
      </c>
      <c r="K2869" s="16"/>
      <c r="L2869" s="17">
        <v>7.2329999999999997</v>
      </c>
      <c r="M2869" s="2">
        <v>50</v>
      </c>
      <c r="N2869" s="8">
        <f>(('Parâmetro - Portes e Uco'!$H$4*'TABELA HONORÁRIOS MÉDICOS201819'!M2869)/100)*'TABELA HONORÁRIOS MÉDICOS201819'!L2869</f>
        <v>52.873229999999992</v>
      </c>
      <c r="O2869" s="15">
        <v>0</v>
      </c>
      <c r="P2869" s="15"/>
      <c r="Q2869" s="41">
        <f t="shared" si="195"/>
        <v>305.38442999999995</v>
      </c>
    </row>
    <row r="2870" spans="1:17">
      <c r="A2870" s="1" t="s">
        <v>4760</v>
      </c>
      <c r="B2870" s="1">
        <v>40202097</v>
      </c>
      <c r="C2870" s="3" t="s">
        <v>2312</v>
      </c>
      <c r="D2870" s="4" t="s">
        <v>3694</v>
      </c>
      <c r="E2870" s="7"/>
      <c r="F2870" s="8">
        <f>VLOOKUP(D2870,'Parâmetro - Portes e Uco'!$A$8:$D$49,4,0)</f>
        <v>233.80031999999997</v>
      </c>
      <c r="G2870" s="36"/>
      <c r="H2870" s="15"/>
      <c r="I2870" s="9"/>
      <c r="J2870" s="16">
        <v>0</v>
      </c>
      <c r="K2870" s="16"/>
      <c r="L2870" s="17">
        <v>8.2840000000000007</v>
      </c>
      <c r="M2870" s="2">
        <v>50</v>
      </c>
      <c r="N2870" s="8">
        <f>(('Parâmetro - Portes e Uco'!$H$4*'TABELA HONORÁRIOS MÉDICOS201819'!M2870)/100)*'TABELA HONORÁRIOS MÉDICOS201819'!L2870</f>
        <v>60.556040000000003</v>
      </c>
      <c r="O2870" s="15">
        <v>0</v>
      </c>
      <c r="P2870" s="15"/>
      <c r="Q2870" s="41">
        <f t="shared" si="195"/>
        <v>294.35636</v>
      </c>
    </row>
    <row r="2871" spans="1:17" ht="22.5">
      <c r="A2871" s="1" t="s">
        <v>4760</v>
      </c>
      <c r="B2871" s="1">
        <v>40202100</v>
      </c>
      <c r="C2871" s="3" t="s">
        <v>2313</v>
      </c>
      <c r="D2871" s="4" t="s">
        <v>3675</v>
      </c>
      <c r="E2871" s="7"/>
      <c r="F2871" s="8">
        <f>VLOOKUP(D2871,'Parâmetro - Portes e Uco'!$A$8:$D$49,4,0)</f>
        <v>217.18656000000001</v>
      </c>
      <c r="G2871" s="36"/>
      <c r="H2871" s="15"/>
      <c r="I2871" s="9"/>
      <c r="J2871" s="16">
        <v>0</v>
      </c>
      <c r="K2871" s="16"/>
      <c r="L2871" s="17">
        <v>13</v>
      </c>
      <c r="M2871" s="2">
        <v>50</v>
      </c>
      <c r="N2871" s="8">
        <f>(('Parâmetro - Portes e Uco'!$H$4*'TABELA HONORÁRIOS MÉDICOS201819'!M2871)/100)*'TABELA HONORÁRIOS MÉDICOS201819'!L2871</f>
        <v>95.03</v>
      </c>
      <c r="O2871" s="15">
        <v>0</v>
      </c>
      <c r="P2871" s="15"/>
      <c r="Q2871" s="41">
        <f t="shared" si="195"/>
        <v>312.21656000000002</v>
      </c>
    </row>
    <row r="2872" spans="1:17" ht="22.5">
      <c r="A2872" s="1" t="s">
        <v>4760</v>
      </c>
      <c r="B2872" s="1">
        <v>40202119</v>
      </c>
      <c r="C2872" s="3" t="s">
        <v>2314</v>
      </c>
      <c r="D2872" s="4" t="s">
        <v>3696</v>
      </c>
      <c r="E2872" s="7"/>
      <c r="F2872" s="8">
        <f>VLOOKUP(D2872,'Parâmetro - Portes e Uco'!$A$8:$D$49,4,0)</f>
        <v>888.46895999999992</v>
      </c>
      <c r="G2872" s="36"/>
      <c r="H2872" s="15"/>
      <c r="I2872" s="9"/>
      <c r="J2872" s="16">
        <v>0</v>
      </c>
      <c r="K2872" s="16"/>
      <c r="L2872" s="17">
        <v>30.516999999999999</v>
      </c>
      <c r="M2872" s="2">
        <v>50</v>
      </c>
      <c r="N2872" s="8">
        <f>(('Parâmetro - Portes e Uco'!$H$4*'TABELA HONORÁRIOS MÉDICOS201819'!M2872)/100)*'TABELA HONORÁRIOS MÉDICOS201819'!L2872</f>
        <v>223.07926999999998</v>
      </c>
      <c r="O2872" s="15">
        <v>1</v>
      </c>
      <c r="P2872" s="8">
        <f>F2872*30%</f>
        <v>266.54068799999999</v>
      </c>
      <c r="Q2872" s="41">
        <f t="shared" si="195"/>
        <v>1378.0889179999999</v>
      </c>
    </row>
    <row r="2873" spans="1:17">
      <c r="A2873" s="1" t="s">
        <v>4760</v>
      </c>
      <c r="B2873" s="1">
        <v>40202127</v>
      </c>
      <c r="C2873" s="3" t="s">
        <v>2315</v>
      </c>
      <c r="D2873" s="4" t="s">
        <v>3695</v>
      </c>
      <c r="E2873" s="7"/>
      <c r="F2873" s="8">
        <f>VLOOKUP(D2873,'Parâmetro - Portes e Uco'!$A$8:$D$49,4,0)</f>
        <v>536.20175999999992</v>
      </c>
      <c r="G2873" s="36"/>
      <c r="H2873" s="15"/>
      <c r="I2873" s="9"/>
      <c r="J2873" s="16">
        <v>0</v>
      </c>
      <c r="K2873" s="16"/>
      <c r="L2873" s="17"/>
      <c r="M2873" s="2"/>
      <c r="N2873" s="8"/>
      <c r="O2873" s="15">
        <v>0</v>
      </c>
      <c r="P2873" s="15"/>
      <c r="Q2873" s="41">
        <f t="shared" si="195"/>
        <v>536.20175999999992</v>
      </c>
    </row>
    <row r="2874" spans="1:17">
      <c r="A2874" s="1" t="s">
        <v>4760</v>
      </c>
      <c r="B2874" s="1">
        <v>40202135</v>
      </c>
      <c r="C2874" s="3" t="s">
        <v>4315</v>
      </c>
      <c r="D2874" s="4" t="s">
        <v>3690</v>
      </c>
      <c r="E2874" s="7"/>
      <c r="F2874" s="8">
        <f>VLOOKUP(D2874,'Parâmetro - Portes e Uco'!$A$8:$D$49,4,0)</f>
        <v>693.11855999999989</v>
      </c>
      <c r="G2874" s="36"/>
      <c r="H2874" s="15"/>
      <c r="I2874" s="9"/>
      <c r="J2874" s="16">
        <v>0</v>
      </c>
      <c r="K2874" s="16"/>
      <c r="L2874" s="17">
        <v>21.501000000000001</v>
      </c>
      <c r="M2874" s="2">
        <v>50</v>
      </c>
      <c r="N2874" s="8">
        <f>(('Parâmetro - Portes e Uco'!$H$4*'TABELA HONORÁRIOS MÉDICOS201819'!M2874)/100)*'TABELA HONORÁRIOS MÉDICOS201819'!L2874</f>
        <v>157.17231000000001</v>
      </c>
      <c r="O2874" s="15">
        <v>0</v>
      </c>
      <c r="P2874" s="15"/>
      <c r="Q2874" s="41">
        <f t="shared" si="195"/>
        <v>850.29086999999993</v>
      </c>
    </row>
    <row r="2875" spans="1:17">
      <c r="A2875" s="1" t="s">
        <v>4760</v>
      </c>
      <c r="B2875" s="1">
        <v>40202143</v>
      </c>
      <c r="C2875" s="3" t="s">
        <v>2320</v>
      </c>
      <c r="D2875" s="4" t="s">
        <v>3690</v>
      </c>
      <c r="E2875" s="7"/>
      <c r="F2875" s="8">
        <f>VLOOKUP(D2875,'Parâmetro - Portes e Uco'!$A$8:$D$49,4,0)</f>
        <v>693.11855999999989</v>
      </c>
      <c r="G2875" s="36"/>
      <c r="H2875" s="15"/>
      <c r="I2875" s="9"/>
      <c r="J2875" s="16">
        <v>0</v>
      </c>
      <c r="K2875" s="16"/>
      <c r="L2875" s="17">
        <v>9.8350000000000009</v>
      </c>
      <c r="M2875" s="2">
        <v>50</v>
      </c>
      <c r="N2875" s="8">
        <f>(('Parâmetro - Portes e Uco'!$H$4*'TABELA HONORÁRIOS MÉDICOS201819'!M2875)/100)*'TABELA HONORÁRIOS MÉDICOS201819'!L2875</f>
        <v>71.89385</v>
      </c>
      <c r="O2875" s="15">
        <v>0</v>
      </c>
      <c r="P2875" s="15"/>
      <c r="Q2875" s="41">
        <f t="shared" si="195"/>
        <v>765.01240999999993</v>
      </c>
    </row>
    <row r="2876" spans="1:17">
      <c r="A2876" s="1" t="s">
        <v>4760</v>
      </c>
      <c r="B2876" s="1">
        <v>40202151</v>
      </c>
      <c r="C2876" s="3" t="s">
        <v>2321</v>
      </c>
      <c r="D2876" s="4" t="s">
        <v>3702</v>
      </c>
      <c r="E2876" s="7"/>
      <c r="F2876" s="8">
        <f>VLOOKUP(D2876,'Parâmetro - Portes e Uco'!$A$8:$D$49,4,0)</f>
        <v>419.81567999999999</v>
      </c>
      <c r="G2876" s="36"/>
      <c r="H2876" s="15"/>
      <c r="I2876" s="9"/>
      <c r="J2876" s="16">
        <v>0</v>
      </c>
      <c r="K2876" s="16"/>
      <c r="L2876" s="17">
        <v>13</v>
      </c>
      <c r="M2876" s="2">
        <v>50</v>
      </c>
      <c r="N2876" s="8">
        <f>(('Parâmetro - Portes e Uco'!$H$4*'TABELA HONORÁRIOS MÉDICOS201819'!M2876)/100)*'TABELA HONORÁRIOS MÉDICOS201819'!L2876</f>
        <v>95.03</v>
      </c>
      <c r="O2876" s="15">
        <v>0</v>
      </c>
      <c r="P2876" s="15"/>
      <c r="Q2876" s="41">
        <f t="shared" si="195"/>
        <v>514.84568000000002</v>
      </c>
    </row>
    <row r="2877" spans="1:17">
      <c r="A2877" s="1" t="s">
        <v>4760</v>
      </c>
      <c r="B2877" s="1">
        <v>40202160</v>
      </c>
      <c r="C2877" s="3" t="s">
        <v>2322</v>
      </c>
      <c r="D2877" s="4" t="s">
        <v>3675</v>
      </c>
      <c r="E2877" s="7"/>
      <c r="F2877" s="8">
        <f>VLOOKUP(D2877,'Parâmetro - Portes e Uco'!$A$8:$D$49,4,0)</f>
        <v>217.18656000000001</v>
      </c>
      <c r="G2877" s="36"/>
      <c r="H2877" s="15"/>
      <c r="I2877" s="9"/>
      <c r="J2877" s="16">
        <v>0</v>
      </c>
      <c r="K2877" s="16"/>
      <c r="L2877" s="17">
        <v>18.774999999999999</v>
      </c>
      <c r="M2877" s="2">
        <v>50</v>
      </c>
      <c r="N2877" s="8">
        <f>(('Parâmetro - Portes e Uco'!$H$4*'TABELA HONORÁRIOS MÉDICOS201819'!M2877)/100)*'TABELA HONORÁRIOS MÉDICOS201819'!L2877</f>
        <v>137.24524999999997</v>
      </c>
      <c r="O2877" s="15">
        <v>0</v>
      </c>
      <c r="P2877" s="15"/>
      <c r="Q2877" s="41">
        <f t="shared" si="195"/>
        <v>354.43180999999998</v>
      </c>
    </row>
    <row r="2878" spans="1:17">
      <c r="A2878" s="1" t="s">
        <v>4760</v>
      </c>
      <c r="B2878" s="1">
        <v>40202178</v>
      </c>
      <c r="C2878" s="3" t="s">
        <v>2323</v>
      </c>
      <c r="D2878" s="4" t="s">
        <v>3689</v>
      </c>
      <c r="E2878" s="7"/>
      <c r="F2878" s="8">
        <f>VLOOKUP(D2878,'Parâmetro - Portes e Uco'!$A$8:$D$49,4,0)</f>
        <v>291.99743999999998</v>
      </c>
      <c r="G2878" s="36"/>
      <c r="H2878" s="15"/>
      <c r="I2878" s="9"/>
      <c r="J2878" s="16">
        <v>0</v>
      </c>
      <c r="K2878" s="16"/>
      <c r="L2878" s="17">
        <v>5.2</v>
      </c>
      <c r="M2878" s="2">
        <v>50</v>
      </c>
      <c r="N2878" s="8">
        <f>(('Parâmetro - Portes e Uco'!$H$4*'TABELA HONORÁRIOS MÉDICOS201819'!M2878)/100)*'TABELA HONORÁRIOS MÉDICOS201819'!L2878</f>
        <v>38.012</v>
      </c>
      <c r="O2878" s="15">
        <v>0</v>
      </c>
      <c r="P2878" s="15"/>
      <c r="Q2878" s="41">
        <f t="shared" si="195"/>
        <v>330.00943999999998</v>
      </c>
    </row>
    <row r="2879" spans="1:17" ht="22.5">
      <c r="A2879" s="1" t="s">
        <v>4760</v>
      </c>
      <c r="B2879" s="1">
        <v>40202186</v>
      </c>
      <c r="C2879" s="3" t="s">
        <v>2324</v>
      </c>
      <c r="D2879" s="4" t="s">
        <v>3674</v>
      </c>
      <c r="E2879" s="7"/>
      <c r="F2879" s="8">
        <f>VLOOKUP(D2879,'Parâmetro - Portes e Uco'!$A$8:$D$49,4,0)</f>
        <v>252.51119999999997</v>
      </c>
      <c r="G2879" s="36"/>
      <c r="H2879" s="15"/>
      <c r="I2879" s="9"/>
      <c r="J2879" s="16">
        <v>0</v>
      </c>
      <c r="K2879" s="16"/>
      <c r="L2879" s="17">
        <v>14.805999999999999</v>
      </c>
      <c r="M2879" s="2">
        <v>50</v>
      </c>
      <c r="N2879" s="8">
        <f>(('Parâmetro - Portes e Uco'!$H$4*'TABELA HONORÁRIOS MÉDICOS201819'!M2879)/100)*'TABELA HONORÁRIOS MÉDICOS201819'!L2879</f>
        <v>108.23185999999998</v>
      </c>
      <c r="O2879" s="15">
        <v>0</v>
      </c>
      <c r="P2879" s="15"/>
      <c r="Q2879" s="41">
        <f t="shared" si="195"/>
        <v>360.74305999999996</v>
      </c>
    </row>
    <row r="2880" spans="1:17" ht="22.5">
      <c r="A2880" s="1" t="s">
        <v>4760</v>
      </c>
      <c r="B2880" s="1">
        <v>40202194</v>
      </c>
      <c r="C2880" s="3" t="s">
        <v>2325</v>
      </c>
      <c r="D2880" s="4" t="s">
        <v>3689</v>
      </c>
      <c r="E2880" s="7"/>
      <c r="F2880" s="8">
        <f>VLOOKUP(D2880,'Parâmetro - Portes e Uco'!$A$8:$D$49,4,0)</f>
        <v>291.99743999999998</v>
      </c>
      <c r="G2880" s="36"/>
      <c r="H2880" s="15"/>
      <c r="I2880" s="9"/>
      <c r="J2880" s="16">
        <v>0</v>
      </c>
      <c r="K2880" s="16"/>
      <c r="L2880" s="17">
        <v>14.805999999999999</v>
      </c>
      <c r="M2880" s="2">
        <v>50</v>
      </c>
      <c r="N2880" s="8">
        <f>(('Parâmetro - Portes e Uco'!$H$4*'TABELA HONORÁRIOS MÉDICOS201819'!M2880)/100)*'TABELA HONORÁRIOS MÉDICOS201819'!L2880</f>
        <v>108.23185999999998</v>
      </c>
      <c r="O2880" s="15">
        <v>0</v>
      </c>
      <c r="P2880" s="15"/>
      <c r="Q2880" s="41">
        <f t="shared" si="195"/>
        <v>400.22929999999997</v>
      </c>
    </row>
    <row r="2881" spans="1:17">
      <c r="A2881" s="1" t="s">
        <v>4760</v>
      </c>
      <c r="B2881" s="1">
        <v>40202208</v>
      </c>
      <c r="C2881" s="3" t="s">
        <v>2326</v>
      </c>
      <c r="D2881" s="4" t="s">
        <v>3690</v>
      </c>
      <c r="E2881" s="7"/>
      <c r="F2881" s="8">
        <f>VLOOKUP(D2881,'Parâmetro - Portes e Uco'!$A$8:$D$49,4,0)</f>
        <v>693.11855999999989</v>
      </c>
      <c r="G2881" s="36"/>
      <c r="H2881" s="15"/>
      <c r="I2881" s="9"/>
      <c r="J2881" s="16">
        <v>0</v>
      </c>
      <c r="K2881" s="16"/>
      <c r="L2881" s="17">
        <v>7.2329999999999997</v>
      </c>
      <c r="M2881" s="2">
        <v>50</v>
      </c>
      <c r="N2881" s="8">
        <f>(('Parâmetro - Portes e Uco'!$H$4*'TABELA HONORÁRIOS MÉDICOS201819'!M2881)/100)*'TABELA HONORÁRIOS MÉDICOS201819'!L2881</f>
        <v>52.873229999999992</v>
      </c>
      <c r="O2881" s="15">
        <v>1</v>
      </c>
      <c r="P2881" s="8">
        <f>F2881*30%</f>
        <v>207.93556799999996</v>
      </c>
      <c r="Q2881" s="41">
        <f t="shared" si="195"/>
        <v>953.92735799999991</v>
      </c>
    </row>
    <row r="2882" spans="1:17">
      <c r="A2882" s="1" t="s">
        <v>4760</v>
      </c>
      <c r="B2882" s="1">
        <v>40202216</v>
      </c>
      <c r="C2882" s="3" t="s">
        <v>2327</v>
      </c>
      <c r="D2882" s="4" t="s">
        <v>3689</v>
      </c>
      <c r="E2882" s="7"/>
      <c r="F2882" s="8">
        <f>VLOOKUP(D2882,'Parâmetro - Portes e Uco'!$A$8:$D$49,4,0)</f>
        <v>291.99743999999998</v>
      </c>
      <c r="G2882" s="36"/>
      <c r="H2882" s="15"/>
      <c r="I2882" s="9"/>
      <c r="J2882" s="16">
        <v>0</v>
      </c>
      <c r="K2882" s="16"/>
      <c r="L2882" s="17">
        <v>30.41</v>
      </c>
      <c r="M2882" s="2">
        <v>50</v>
      </c>
      <c r="N2882" s="8">
        <f>(('Parâmetro - Portes e Uco'!$H$4*'TABELA HONORÁRIOS MÉDICOS201819'!M2882)/100)*'TABELA HONORÁRIOS MÉDICOS201819'!L2882</f>
        <v>222.2971</v>
      </c>
      <c r="O2882" s="15">
        <v>1</v>
      </c>
      <c r="P2882" s="8">
        <f>F2882*30%</f>
        <v>87.599231999999986</v>
      </c>
      <c r="Q2882" s="41">
        <f t="shared" si="195"/>
        <v>601.89377200000001</v>
      </c>
    </row>
    <row r="2883" spans="1:17">
      <c r="A2883" s="1" t="s">
        <v>4760</v>
      </c>
      <c r="B2883" s="1">
        <v>40202240</v>
      </c>
      <c r="C2883" s="3" t="s">
        <v>2328</v>
      </c>
      <c r="D2883" s="4" t="s">
        <v>3688</v>
      </c>
      <c r="E2883" s="7"/>
      <c r="F2883" s="8">
        <f>VLOOKUP(D2883,'Parâmetro - Portes e Uco'!$A$8:$D$49,4,0)</f>
        <v>763.75968</v>
      </c>
      <c r="G2883" s="36"/>
      <c r="H2883" s="15"/>
      <c r="I2883" s="9"/>
      <c r="J2883" s="16">
        <v>0</v>
      </c>
      <c r="K2883" s="16"/>
      <c r="L2883" s="17"/>
      <c r="M2883" s="2"/>
      <c r="N2883" s="8"/>
      <c r="O2883" s="15">
        <v>1</v>
      </c>
      <c r="P2883" s="8">
        <f>F2883*30%</f>
        <v>229.127904</v>
      </c>
      <c r="Q2883" s="41">
        <f t="shared" si="195"/>
        <v>992.88758400000006</v>
      </c>
    </row>
    <row r="2884" spans="1:17" ht="33.75">
      <c r="A2884" s="1" t="s">
        <v>4760</v>
      </c>
      <c r="B2884" s="1">
        <v>40202259</v>
      </c>
      <c r="C2884" s="3" t="s">
        <v>4316</v>
      </c>
      <c r="D2884" s="4" t="s">
        <v>3703</v>
      </c>
      <c r="E2884" s="7"/>
      <c r="F2884" s="8">
        <f>VLOOKUP(D2884,'Parâmetro - Portes e Uco'!$A$8:$D$49,4,0)</f>
        <v>351.23087999999996</v>
      </c>
      <c r="G2884" s="36"/>
      <c r="H2884" s="15"/>
      <c r="I2884" s="9"/>
      <c r="J2884" s="16">
        <v>0</v>
      </c>
      <c r="K2884" s="16"/>
      <c r="L2884" s="17">
        <v>14.805999999999999</v>
      </c>
      <c r="M2884" s="2">
        <v>50</v>
      </c>
      <c r="N2884" s="8">
        <f>(('Parâmetro - Portes e Uco'!$H$4*'TABELA HONORÁRIOS MÉDICOS201819'!M2884)/100)*'TABELA HONORÁRIOS MÉDICOS201819'!L2884</f>
        <v>108.23185999999998</v>
      </c>
      <c r="O2884" s="15">
        <v>0</v>
      </c>
      <c r="P2884" s="15"/>
      <c r="Q2884" s="41">
        <f t="shared" si="195"/>
        <v>459.46273999999994</v>
      </c>
    </row>
    <row r="2885" spans="1:17">
      <c r="A2885" s="1" t="s">
        <v>4760</v>
      </c>
      <c r="B2885" s="1">
        <v>40202267</v>
      </c>
      <c r="C2885" s="3" t="s">
        <v>2332</v>
      </c>
      <c r="D2885" s="4" t="s">
        <v>3690</v>
      </c>
      <c r="E2885" s="7"/>
      <c r="F2885" s="8">
        <f>VLOOKUP(D2885,'Parâmetro - Portes e Uco'!$A$8:$D$49,4,0)</f>
        <v>693.11855999999989</v>
      </c>
      <c r="G2885" s="36"/>
      <c r="H2885" s="15"/>
      <c r="I2885" s="9"/>
      <c r="J2885" s="16">
        <v>0</v>
      </c>
      <c r="K2885" s="16"/>
      <c r="L2885" s="17">
        <v>7.2320000000000002</v>
      </c>
      <c r="M2885" s="2">
        <v>50</v>
      </c>
      <c r="N2885" s="8">
        <f>(('Parâmetro - Portes e Uco'!$H$4*'TABELA HONORÁRIOS MÉDICOS201819'!M2885)/100)*'TABELA HONORÁRIOS MÉDICOS201819'!L2885</f>
        <v>52.865919999999996</v>
      </c>
      <c r="O2885" s="15">
        <v>1</v>
      </c>
      <c r="P2885" s="8">
        <f>F2885*30%</f>
        <v>207.93556799999996</v>
      </c>
      <c r="Q2885" s="41">
        <f t="shared" si="195"/>
        <v>953.92004799999984</v>
      </c>
    </row>
    <row r="2886" spans="1:17">
      <c r="A2886" s="1" t="s">
        <v>4760</v>
      </c>
      <c r="B2886" s="1">
        <v>40202283</v>
      </c>
      <c r="C2886" s="3" t="s">
        <v>2333</v>
      </c>
      <c r="D2886" s="4" t="s">
        <v>3689</v>
      </c>
      <c r="E2886" s="7"/>
      <c r="F2886" s="8">
        <f>VLOOKUP(D2886,'Parâmetro - Portes e Uco'!$A$8:$D$49,4,0)</f>
        <v>291.99743999999998</v>
      </c>
      <c r="G2886" s="36"/>
      <c r="H2886" s="15"/>
      <c r="I2886" s="9"/>
      <c r="J2886" s="16">
        <v>0</v>
      </c>
      <c r="K2886" s="16"/>
      <c r="L2886" s="17">
        <v>7.2320000000000002</v>
      </c>
      <c r="M2886" s="2">
        <v>50</v>
      </c>
      <c r="N2886" s="8">
        <f>(('Parâmetro - Portes e Uco'!$H$4*'TABELA HONORÁRIOS MÉDICOS201819'!M2886)/100)*'TABELA HONORÁRIOS MÉDICOS201819'!L2886</f>
        <v>52.865919999999996</v>
      </c>
      <c r="O2886" s="15">
        <v>1</v>
      </c>
      <c r="P2886" s="8">
        <f>F2886*30%</f>
        <v>87.599231999999986</v>
      </c>
      <c r="Q2886" s="41">
        <f t="shared" si="195"/>
        <v>432.46259199999997</v>
      </c>
    </row>
    <row r="2887" spans="1:17" ht="22.5">
      <c r="A2887" s="1" t="s">
        <v>4760</v>
      </c>
      <c r="B2887" s="1">
        <v>40202291</v>
      </c>
      <c r="C2887" s="3" t="s">
        <v>2334</v>
      </c>
      <c r="D2887" s="4" t="s">
        <v>3703</v>
      </c>
      <c r="E2887" s="7"/>
      <c r="F2887" s="8">
        <f>VLOOKUP(D2887,'Parâmetro - Portes e Uco'!$A$8:$D$49,4,0)</f>
        <v>351.23087999999996</v>
      </c>
      <c r="G2887" s="36"/>
      <c r="H2887" s="15"/>
      <c r="I2887" s="9"/>
      <c r="J2887" s="16">
        <v>0</v>
      </c>
      <c r="K2887" s="16"/>
      <c r="L2887" s="17">
        <v>7.2320000000000002</v>
      </c>
      <c r="M2887" s="2">
        <v>50</v>
      </c>
      <c r="N2887" s="8">
        <f>(('Parâmetro - Portes e Uco'!$H$4*'TABELA HONORÁRIOS MÉDICOS201819'!M2887)/100)*'TABELA HONORÁRIOS MÉDICOS201819'!L2887</f>
        <v>52.865919999999996</v>
      </c>
      <c r="O2887" s="15">
        <v>0</v>
      </c>
      <c r="P2887" s="15"/>
      <c r="Q2887" s="41">
        <f t="shared" si="195"/>
        <v>404.09679999999997</v>
      </c>
    </row>
    <row r="2888" spans="1:17" ht="22.5">
      <c r="A2888" s="1" t="s">
        <v>4760</v>
      </c>
      <c r="B2888" s="1">
        <v>40202305</v>
      </c>
      <c r="C2888" s="3" t="s">
        <v>4317</v>
      </c>
      <c r="D2888" s="4" t="s">
        <v>3703</v>
      </c>
      <c r="E2888" s="7"/>
      <c r="F2888" s="8">
        <f>VLOOKUP(D2888,'Parâmetro - Portes e Uco'!$A$8:$D$49,4,0)</f>
        <v>351.23087999999996</v>
      </c>
      <c r="G2888" s="36"/>
      <c r="H2888" s="15"/>
      <c r="I2888" s="9"/>
      <c r="J2888" s="16">
        <v>0</v>
      </c>
      <c r="K2888" s="16"/>
      <c r="L2888" s="17">
        <v>7.2320000000000002</v>
      </c>
      <c r="M2888" s="2">
        <v>50</v>
      </c>
      <c r="N2888" s="8">
        <f>(('Parâmetro - Portes e Uco'!$H$4*'TABELA HONORÁRIOS MÉDICOS201819'!M2888)/100)*'TABELA HONORÁRIOS MÉDICOS201819'!L2888</f>
        <v>52.865919999999996</v>
      </c>
      <c r="O2888" s="15">
        <v>0</v>
      </c>
      <c r="P2888" s="15"/>
      <c r="Q2888" s="41">
        <f t="shared" si="195"/>
        <v>404.09679999999997</v>
      </c>
    </row>
    <row r="2889" spans="1:17">
      <c r="A2889" s="1" t="s">
        <v>4760</v>
      </c>
      <c r="B2889" s="1">
        <v>40202313</v>
      </c>
      <c r="C2889" s="3" t="s">
        <v>2335</v>
      </c>
      <c r="D2889" s="4" t="s">
        <v>3690</v>
      </c>
      <c r="E2889" s="7"/>
      <c r="F2889" s="8">
        <f>VLOOKUP(D2889,'Parâmetro - Portes e Uco'!$A$8:$D$49,4,0)</f>
        <v>693.11855999999989</v>
      </c>
      <c r="G2889" s="36"/>
      <c r="H2889" s="15"/>
      <c r="I2889" s="9"/>
      <c r="J2889" s="16">
        <v>0</v>
      </c>
      <c r="K2889" s="16"/>
      <c r="L2889" s="17">
        <v>9.8350000000000009</v>
      </c>
      <c r="M2889" s="2">
        <v>50</v>
      </c>
      <c r="N2889" s="8">
        <f>(('Parâmetro - Portes e Uco'!$H$4*'TABELA HONORÁRIOS MÉDICOS201819'!M2889)/100)*'TABELA HONORÁRIOS MÉDICOS201819'!L2889</f>
        <v>71.89385</v>
      </c>
      <c r="O2889" s="15">
        <v>0</v>
      </c>
      <c r="P2889" s="15"/>
      <c r="Q2889" s="41">
        <f t="shared" si="195"/>
        <v>765.01240999999993</v>
      </c>
    </row>
    <row r="2890" spans="1:17" ht="22.5">
      <c r="A2890" s="1" t="s">
        <v>4760</v>
      </c>
      <c r="B2890" s="1">
        <v>40202330</v>
      </c>
      <c r="C2890" s="3" t="s">
        <v>4318</v>
      </c>
      <c r="D2890" s="4" t="s">
        <v>3693</v>
      </c>
      <c r="E2890" s="7"/>
      <c r="F2890" s="8">
        <f>VLOOKUP(D2890,'Parâmetro - Portes e Uco'!$A$8:$D$49,4,0)</f>
        <v>268.08864</v>
      </c>
      <c r="G2890" s="36"/>
      <c r="H2890" s="15"/>
      <c r="I2890" s="9"/>
      <c r="J2890" s="16">
        <v>0</v>
      </c>
      <c r="K2890" s="16"/>
      <c r="L2890" s="17">
        <v>9.8350000000000009</v>
      </c>
      <c r="M2890" s="2">
        <v>50</v>
      </c>
      <c r="N2890" s="8">
        <f>(('Parâmetro - Portes e Uco'!$H$4*'TABELA HONORÁRIOS MÉDICOS201819'!M2890)/100)*'TABELA HONORÁRIOS MÉDICOS201819'!L2890</f>
        <v>71.89385</v>
      </c>
      <c r="O2890" s="15">
        <v>0</v>
      </c>
      <c r="P2890" s="15"/>
      <c r="Q2890" s="41">
        <f t="shared" si="195"/>
        <v>339.98248999999998</v>
      </c>
    </row>
    <row r="2891" spans="1:17">
      <c r="A2891" s="1" t="s">
        <v>4760</v>
      </c>
      <c r="B2891" s="1">
        <v>40202348</v>
      </c>
      <c r="C2891" s="3" t="s">
        <v>2336</v>
      </c>
      <c r="D2891" s="4" t="s">
        <v>3690</v>
      </c>
      <c r="E2891" s="7"/>
      <c r="F2891" s="8">
        <f>VLOOKUP(D2891,'Parâmetro - Portes e Uco'!$A$8:$D$49,4,0)</f>
        <v>693.11855999999989</v>
      </c>
      <c r="G2891" s="36"/>
      <c r="H2891" s="15"/>
      <c r="I2891" s="9"/>
      <c r="J2891" s="16">
        <v>0</v>
      </c>
      <c r="K2891" s="16"/>
      <c r="L2891" s="17">
        <v>7.2320000000000002</v>
      </c>
      <c r="M2891" s="2">
        <v>50</v>
      </c>
      <c r="N2891" s="8">
        <f>(('Parâmetro - Portes e Uco'!$H$4*'TABELA HONORÁRIOS MÉDICOS201819'!M2891)/100)*'TABELA HONORÁRIOS MÉDICOS201819'!L2891</f>
        <v>52.865919999999996</v>
      </c>
      <c r="O2891" s="15">
        <v>1</v>
      </c>
      <c r="P2891" s="8">
        <f>F2891*30%</f>
        <v>207.93556799999996</v>
      </c>
      <c r="Q2891" s="41">
        <f t="shared" si="195"/>
        <v>953.92004799999984</v>
      </c>
    </row>
    <row r="2892" spans="1:17">
      <c r="A2892" s="1" t="s">
        <v>4760</v>
      </c>
      <c r="B2892" s="1">
        <v>40202356</v>
      </c>
      <c r="C2892" s="3" t="s">
        <v>2337</v>
      </c>
      <c r="D2892" s="4" t="s">
        <v>3695</v>
      </c>
      <c r="E2892" s="7"/>
      <c r="F2892" s="8">
        <f>VLOOKUP(D2892,'Parâmetro - Portes e Uco'!$A$8:$D$49,4,0)</f>
        <v>536.20175999999992</v>
      </c>
      <c r="G2892" s="36"/>
      <c r="H2892" s="15"/>
      <c r="I2892" s="9"/>
      <c r="J2892" s="16">
        <v>0</v>
      </c>
      <c r="K2892" s="16"/>
      <c r="L2892" s="17">
        <v>63.139000000000003</v>
      </c>
      <c r="M2892" s="2">
        <v>50</v>
      </c>
      <c r="N2892" s="8">
        <f>(('Parâmetro - Portes e Uco'!$H$4*'TABELA HONORÁRIOS MÉDICOS201819'!M2892)/100)*'TABELA HONORÁRIOS MÉDICOS201819'!L2892</f>
        <v>461.54608999999999</v>
      </c>
      <c r="O2892" s="15">
        <v>1</v>
      </c>
      <c r="P2892" s="8">
        <f>F2892*30%</f>
        <v>160.86052799999996</v>
      </c>
      <c r="Q2892" s="41">
        <f t="shared" si="195"/>
        <v>1158.6083779999999</v>
      </c>
    </row>
    <row r="2893" spans="1:17" ht="22.5">
      <c r="A2893" s="1" t="s">
        <v>4760</v>
      </c>
      <c r="B2893" s="1">
        <v>40202364</v>
      </c>
      <c r="C2893" s="3" t="s">
        <v>2338</v>
      </c>
      <c r="D2893" s="4" t="s">
        <v>3674</v>
      </c>
      <c r="E2893" s="7"/>
      <c r="F2893" s="8">
        <f>VLOOKUP(D2893,'Parâmetro - Portes e Uco'!$A$8:$D$49,4,0)</f>
        <v>252.51119999999997</v>
      </c>
      <c r="G2893" s="36"/>
      <c r="H2893" s="15"/>
      <c r="I2893" s="9"/>
      <c r="J2893" s="16">
        <v>0</v>
      </c>
      <c r="K2893" s="16"/>
      <c r="L2893" s="17">
        <v>16</v>
      </c>
      <c r="M2893" s="2">
        <v>50</v>
      </c>
      <c r="N2893" s="8">
        <f>(('Parâmetro - Portes e Uco'!$H$4*'TABELA HONORÁRIOS MÉDICOS201819'!M2893)/100)*'TABELA HONORÁRIOS MÉDICOS201819'!L2893</f>
        <v>116.96</v>
      </c>
      <c r="O2893" s="15">
        <v>0</v>
      </c>
      <c r="P2893" s="15"/>
      <c r="Q2893" s="41">
        <f t="shared" si="195"/>
        <v>369.47119999999995</v>
      </c>
    </row>
    <row r="2894" spans="1:17" ht="22.5">
      <c r="A2894" s="1" t="s">
        <v>4760</v>
      </c>
      <c r="B2894" s="1">
        <v>40202372</v>
      </c>
      <c r="C2894" s="3" t="s">
        <v>2339</v>
      </c>
      <c r="D2894" s="4" t="s">
        <v>3677</v>
      </c>
      <c r="E2894" s="7"/>
      <c r="F2894" s="8">
        <f>VLOOKUP(D2894,'Parâmetro - Portes e Uco'!$A$8:$D$49,4,0)</f>
        <v>128.82192000000001</v>
      </c>
      <c r="G2894" s="36"/>
      <c r="H2894" s="15"/>
      <c r="I2894" s="9"/>
      <c r="J2894" s="16">
        <v>0</v>
      </c>
      <c r="K2894" s="16"/>
      <c r="L2894" s="17">
        <v>13</v>
      </c>
      <c r="M2894" s="2">
        <v>50</v>
      </c>
      <c r="N2894" s="8">
        <f>(('Parâmetro - Portes e Uco'!$H$4*'TABELA HONORÁRIOS MÉDICOS201819'!M2894)/100)*'TABELA HONORÁRIOS MÉDICOS201819'!L2894</f>
        <v>95.03</v>
      </c>
      <c r="O2894" s="15">
        <v>0</v>
      </c>
      <c r="P2894" s="15"/>
      <c r="Q2894" s="41">
        <f t="shared" si="195"/>
        <v>223.85192000000001</v>
      </c>
    </row>
    <row r="2895" spans="1:17" ht="22.5">
      <c r="A2895" s="1" t="s">
        <v>4760</v>
      </c>
      <c r="B2895" s="1">
        <v>40202399</v>
      </c>
      <c r="C2895" s="3" t="s">
        <v>2340</v>
      </c>
      <c r="D2895" s="4" t="s">
        <v>3693</v>
      </c>
      <c r="E2895" s="7"/>
      <c r="F2895" s="8">
        <f>VLOOKUP(D2895,'Parâmetro - Portes e Uco'!$A$8:$D$49,4,0)</f>
        <v>268.08864</v>
      </c>
      <c r="G2895" s="36"/>
      <c r="H2895" s="15"/>
      <c r="I2895" s="9"/>
      <c r="J2895" s="16">
        <v>0</v>
      </c>
      <c r="K2895" s="16"/>
      <c r="L2895" s="17">
        <v>13</v>
      </c>
      <c r="M2895" s="2">
        <v>50</v>
      </c>
      <c r="N2895" s="8">
        <f>(('Parâmetro - Portes e Uco'!$H$4*'TABELA HONORÁRIOS MÉDICOS201819'!M2895)/100)*'TABELA HONORÁRIOS MÉDICOS201819'!L2895</f>
        <v>95.03</v>
      </c>
      <c r="O2895" s="15">
        <v>0</v>
      </c>
      <c r="P2895" s="15"/>
      <c r="Q2895" s="41">
        <f t="shared" si="195"/>
        <v>363.11864000000003</v>
      </c>
    </row>
    <row r="2896" spans="1:17" ht="22.5">
      <c r="A2896" s="1" t="s">
        <v>4760</v>
      </c>
      <c r="B2896" s="1">
        <v>40202429</v>
      </c>
      <c r="C2896" s="3" t="s">
        <v>2342</v>
      </c>
      <c r="D2896" s="4" t="s">
        <v>3675</v>
      </c>
      <c r="E2896" s="7"/>
      <c r="F2896" s="8">
        <f>VLOOKUP(D2896,'Parâmetro - Portes e Uco'!$A$8:$D$49,4,0)</f>
        <v>217.18656000000001</v>
      </c>
      <c r="G2896" s="36"/>
      <c r="H2896" s="15"/>
      <c r="I2896" s="9"/>
      <c r="J2896" s="16">
        <v>0</v>
      </c>
      <c r="K2896" s="16"/>
      <c r="L2896" s="17">
        <v>2.78</v>
      </c>
      <c r="M2896" s="2">
        <v>50</v>
      </c>
      <c r="N2896" s="8">
        <f>(('Parâmetro - Portes e Uco'!$H$4*'TABELA HONORÁRIOS MÉDICOS201819'!M2896)/100)*'TABELA HONORÁRIOS MÉDICOS201819'!L2896</f>
        <v>20.321799999999996</v>
      </c>
      <c r="O2896" s="15">
        <v>0</v>
      </c>
      <c r="P2896" s="15"/>
      <c r="Q2896" s="41">
        <f t="shared" si="195"/>
        <v>237.50836000000001</v>
      </c>
    </row>
    <row r="2897" spans="1:17" ht="22.5">
      <c r="A2897" s="1" t="s">
        <v>4760</v>
      </c>
      <c r="B2897" s="1">
        <v>40202437</v>
      </c>
      <c r="C2897" s="3" t="s">
        <v>2343</v>
      </c>
      <c r="D2897" s="4" t="s">
        <v>3677</v>
      </c>
      <c r="E2897" s="7"/>
      <c r="F2897" s="8">
        <f>VLOOKUP(D2897,'Parâmetro - Portes e Uco'!$A$8:$D$49,4,0)</f>
        <v>128.82192000000001</v>
      </c>
      <c r="G2897" s="36"/>
      <c r="H2897" s="15"/>
      <c r="I2897" s="9"/>
      <c r="J2897" s="16">
        <v>0</v>
      </c>
      <c r="K2897" s="16"/>
      <c r="L2897" s="17">
        <v>5.2</v>
      </c>
      <c r="M2897" s="2">
        <v>50</v>
      </c>
      <c r="N2897" s="8">
        <f>(('Parâmetro - Portes e Uco'!$H$4*'TABELA HONORÁRIOS MÉDICOS201819'!M2897)/100)*'TABELA HONORÁRIOS MÉDICOS201819'!L2897</f>
        <v>38.012</v>
      </c>
      <c r="O2897" s="15">
        <v>0</v>
      </c>
      <c r="P2897" s="15"/>
      <c r="Q2897" s="41">
        <f t="shared" si="195"/>
        <v>166.83392000000001</v>
      </c>
    </row>
    <row r="2898" spans="1:17" ht="22.5">
      <c r="A2898" s="1" t="s">
        <v>4760</v>
      </c>
      <c r="B2898" s="1">
        <v>40202445</v>
      </c>
      <c r="C2898" s="3" t="s">
        <v>2344</v>
      </c>
      <c r="D2898" s="4" t="s">
        <v>3675</v>
      </c>
      <c r="E2898" s="7"/>
      <c r="F2898" s="8">
        <f>VLOOKUP(D2898,'Parâmetro - Portes e Uco'!$A$8:$D$49,4,0)</f>
        <v>217.18656000000001</v>
      </c>
      <c r="G2898" s="36"/>
      <c r="H2898" s="15"/>
      <c r="I2898" s="9"/>
      <c r="J2898" s="16">
        <v>0</v>
      </c>
      <c r="K2898" s="16"/>
      <c r="L2898" s="17">
        <v>5.2</v>
      </c>
      <c r="M2898" s="2">
        <v>50</v>
      </c>
      <c r="N2898" s="8">
        <f>(('Parâmetro - Portes e Uco'!$H$4*'TABELA HONORÁRIOS MÉDICOS201819'!M2898)/100)*'TABELA HONORÁRIOS MÉDICOS201819'!L2898</f>
        <v>38.012</v>
      </c>
      <c r="O2898" s="15">
        <v>0</v>
      </c>
      <c r="P2898" s="15"/>
      <c r="Q2898" s="41">
        <f t="shared" si="195"/>
        <v>255.19856000000001</v>
      </c>
    </row>
    <row r="2899" spans="1:17">
      <c r="A2899" s="1" t="s">
        <v>4760</v>
      </c>
      <c r="B2899" s="1">
        <v>40202453</v>
      </c>
      <c r="C2899" s="3" t="s">
        <v>2345</v>
      </c>
      <c r="D2899" s="4" t="s">
        <v>3685</v>
      </c>
      <c r="E2899" s="7"/>
      <c r="F2899" s="8">
        <f>VLOOKUP(D2899,'Parâmetro - Portes e Uco'!$A$8:$D$49,4,0)</f>
        <v>496.69920000000002</v>
      </c>
      <c r="G2899" s="36"/>
      <c r="H2899" s="15"/>
      <c r="I2899" s="9"/>
      <c r="J2899" s="16">
        <v>0</v>
      </c>
      <c r="K2899" s="16"/>
      <c r="L2899" s="17">
        <v>14.805999999999999</v>
      </c>
      <c r="M2899" s="2">
        <v>50</v>
      </c>
      <c r="N2899" s="8">
        <f>(('Parâmetro - Portes e Uco'!$H$4*'TABELA HONORÁRIOS MÉDICOS201819'!M2899)/100)*'TABELA HONORÁRIOS MÉDICOS201819'!L2899</f>
        <v>108.23185999999998</v>
      </c>
      <c r="O2899" s="15">
        <v>0</v>
      </c>
      <c r="P2899" s="15"/>
      <c r="Q2899" s="41">
        <f t="shared" si="195"/>
        <v>604.93106</v>
      </c>
    </row>
    <row r="2900" spans="1:17">
      <c r="A2900" s="1" t="s">
        <v>4760</v>
      </c>
      <c r="B2900" s="1">
        <v>40202470</v>
      </c>
      <c r="C2900" s="3" t="s">
        <v>4319</v>
      </c>
      <c r="D2900" s="4" t="s">
        <v>3690</v>
      </c>
      <c r="E2900" s="7"/>
      <c r="F2900" s="8">
        <f>VLOOKUP(D2900,'Parâmetro - Portes e Uco'!$A$8:$D$49,4,0)</f>
        <v>693.11855999999989</v>
      </c>
      <c r="G2900" s="36"/>
      <c r="H2900" s="15"/>
      <c r="I2900" s="9"/>
      <c r="J2900" s="16">
        <v>0</v>
      </c>
      <c r="K2900" s="16"/>
      <c r="L2900" s="17">
        <v>14.805999999999999</v>
      </c>
      <c r="M2900" s="2">
        <v>50</v>
      </c>
      <c r="N2900" s="8">
        <f>(('Parâmetro - Portes e Uco'!$H$4*'TABELA HONORÁRIOS MÉDICOS201819'!M2900)/100)*'TABELA HONORÁRIOS MÉDICOS201819'!L2900</f>
        <v>108.23185999999998</v>
      </c>
      <c r="O2900" s="15">
        <v>0</v>
      </c>
      <c r="P2900" s="15"/>
      <c r="Q2900" s="41">
        <f t="shared" si="195"/>
        <v>801.35041999999987</v>
      </c>
    </row>
    <row r="2901" spans="1:17">
      <c r="A2901" s="1" t="s">
        <v>4760</v>
      </c>
      <c r="B2901" s="1">
        <v>40202488</v>
      </c>
      <c r="C2901" s="3" t="s">
        <v>2346</v>
      </c>
      <c r="D2901" s="4" t="s">
        <v>3670</v>
      </c>
      <c r="E2901" s="7"/>
      <c r="F2901" s="8">
        <f>VLOOKUP(D2901,'Parâmetro - Portes e Uco'!$A$8:$D$49,4,0)</f>
        <v>62.342399999999998</v>
      </c>
      <c r="G2901" s="36"/>
      <c r="H2901" s="15"/>
      <c r="I2901" s="9"/>
      <c r="J2901" s="16">
        <v>0</v>
      </c>
      <c r="K2901" s="16"/>
      <c r="L2901" s="17">
        <v>5.2</v>
      </c>
      <c r="M2901" s="2">
        <v>50</v>
      </c>
      <c r="N2901" s="8">
        <f>(('Parâmetro - Portes e Uco'!$H$4*'TABELA HONORÁRIOS MÉDICOS201819'!M2901)/100)*'TABELA HONORÁRIOS MÉDICOS201819'!L2901</f>
        <v>38.012</v>
      </c>
      <c r="O2901" s="15">
        <v>0</v>
      </c>
      <c r="P2901" s="15"/>
      <c r="Q2901" s="41">
        <f t="shared" si="195"/>
        <v>100.3544</v>
      </c>
    </row>
    <row r="2902" spans="1:17">
      <c r="A2902" s="1" t="s">
        <v>4760</v>
      </c>
      <c r="B2902" s="1">
        <v>40202496</v>
      </c>
      <c r="C2902" s="3" t="s">
        <v>2347</v>
      </c>
      <c r="D2902" s="4" t="s">
        <v>3690</v>
      </c>
      <c r="E2902" s="7"/>
      <c r="F2902" s="8">
        <f>VLOOKUP(D2902,'Parâmetro - Portes e Uco'!$A$8:$D$49,4,0)</f>
        <v>693.11855999999989</v>
      </c>
      <c r="G2902" s="36"/>
      <c r="H2902" s="15"/>
      <c r="I2902" s="9"/>
      <c r="J2902" s="16">
        <v>0</v>
      </c>
      <c r="K2902" s="16"/>
      <c r="L2902" s="17">
        <v>30.516999999999999</v>
      </c>
      <c r="M2902" s="2">
        <v>50</v>
      </c>
      <c r="N2902" s="8">
        <f>(('Parâmetro - Portes e Uco'!$H$4*'TABELA HONORÁRIOS MÉDICOS201819'!M2902)/100)*'TABELA HONORÁRIOS MÉDICOS201819'!L2902</f>
        <v>223.07926999999998</v>
      </c>
      <c r="O2902" s="15">
        <v>1</v>
      </c>
      <c r="P2902" s="8">
        <f>F2902*30%</f>
        <v>207.93556799999996</v>
      </c>
      <c r="Q2902" s="41">
        <f t="shared" si="195"/>
        <v>1124.1333979999997</v>
      </c>
    </row>
    <row r="2903" spans="1:17">
      <c r="A2903" s="1" t="s">
        <v>4760</v>
      </c>
      <c r="B2903" s="1">
        <v>40202500</v>
      </c>
      <c r="C2903" s="3" t="s">
        <v>2348</v>
      </c>
      <c r="D2903" s="4" t="s">
        <v>3690</v>
      </c>
      <c r="E2903" s="7"/>
      <c r="F2903" s="8">
        <f>VLOOKUP(D2903,'Parâmetro - Portes e Uco'!$A$8:$D$49,4,0)</f>
        <v>693.11855999999989</v>
      </c>
      <c r="G2903" s="36"/>
      <c r="H2903" s="15"/>
      <c r="I2903" s="9"/>
      <c r="J2903" s="16">
        <v>0</v>
      </c>
      <c r="K2903" s="16"/>
      <c r="L2903" s="17">
        <v>30.516999999999999</v>
      </c>
      <c r="M2903" s="2">
        <v>50</v>
      </c>
      <c r="N2903" s="8">
        <f>(('Parâmetro - Portes e Uco'!$H$4*'TABELA HONORÁRIOS MÉDICOS201819'!M2903)/100)*'TABELA HONORÁRIOS MÉDICOS201819'!L2903</f>
        <v>223.07926999999998</v>
      </c>
      <c r="O2903" s="15">
        <v>1</v>
      </c>
      <c r="P2903" s="8">
        <f>F2903*30%</f>
        <v>207.93556799999996</v>
      </c>
      <c r="Q2903" s="41">
        <f t="shared" si="195"/>
        <v>1124.1333979999997</v>
      </c>
    </row>
    <row r="2904" spans="1:17" ht="22.5">
      <c r="A2904" s="1" t="s">
        <v>4760</v>
      </c>
      <c r="B2904" s="1">
        <v>40202518</v>
      </c>
      <c r="C2904" s="3" t="s">
        <v>2349</v>
      </c>
      <c r="D2904" s="4" t="s">
        <v>3688</v>
      </c>
      <c r="E2904" s="7"/>
      <c r="F2904" s="8">
        <f>VLOOKUP(D2904,'Parâmetro - Portes e Uco'!$A$8:$D$49,4,0)</f>
        <v>763.75968</v>
      </c>
      <c r="G2904" s="36"/>
      <c r="H2904" s="15"/>
      <c r="I2904" s="9"/>
      <c r="J2904" s="16">
        <v>0</v>
      </c>
      <c r="K2904" s="16"/>
      <c r="L2904" s="17">
        <v>30.516999999999999</v>
      </c>
      <c r="M2904" s="2">
        <v>50</v>
      </c>
      <c r="N2904" s="8">
        <f>(('Parâmetro - Portes e Uco'!$H$4*'TABELA HONORÁRIOS MÉDICOS201819'!M2904)/100)*'TABELA HONORÁRIOS MÉDICOS201819'!L2904</f>
        <v>223.07926999999998</v>
      </c>
      <c r="O2904" s="15">
        <v>1</v>
      </c>
      <c r="P2904" s="8">
        <f>F2904*30%</f>
        <v>229.127904</v>
      </c>
      <c r="Q2904" s="41">
        <f t="shared" si="195"/>
        <v>1215.966854</v>
      </c>
    </row>
    <row r="2905" spans="1:17" ht="22.5">
      <c r="A2905" s="1" t="s">
        <v>4760</v>
      </c>
      <c r="B2905" s="1">
        <v>40202526</v>
      </c>
      <c r="C2905" s="3" t="s">
        <v>2350</v>
      </c>
      <c r="D2905" s="4" t="s">
        <v>3696</v>
      </c>
      <c r="E2905" s="7"/>
      <c r="F2905" s="8">
        <f>VLOOKUP(D2905,'Parâmetro - Portes e Uco'!$A$8:$D$49,4,0)</f>
        <v>888.46895999999992</v>
      </c>
      <c r="G2905" s="36"/>
      <c r="H2905" s="15"/>
      <c r="I2905" s="9"/>
      <c r="J2905" s="16">
        <v>0</v>
      </c>
      <c r="K2905" s="16"/>
      <c r="L2905" s="17">
        <v>30.516999999999999</v>
      </c>
      <c r="M2905" s="2">
        <v>50</v>
      </c>
      <c r="N2905" s="8">
        <f>(('Parâmetro - Portes e Uco'!$H$4*'TABELA HONORÁRIOS MÉDICOS201819'!M2905)/100)*'TABELA HONORÁRIOS MÉDICOS201819'!L2905</f>
        <v>223.07926999999998</v>
      </c>
      <c r="O2905" s="15">
        <v>1</v>
      </c>
      <c r="P2905" s="8">
        <f>F2905*30%</f>
        <v>266.54068799999999</v>
      </c>
      <c r="Q2905" s="41">
        <f t="shared" si="195"/>
        <v>1378.0889179999999</v>
      </c>
    </row>
    <row r="2906" spans="1:17">
      <c r="A2906" s="1" t="s">
        <v>4760</v>
      </c>
      <c r="B2906" s="1">
        <v>40202534</v>
      </c>
      <c r="C2906" s="3" t="s">
        <v>2351</v>
      </c>
      <c r="D2906" s="4" t="s">
        <v>3693</v>
      </c>
      <c r="E2906" s="7"/>
      <c r="F2906" s="8">
        <f>VLOOKUP(D2906,'Parâmetro - Portes e Uco'!$A$8:$D$49,4,0)</f>
        <v>268.08864</v>
      </c>
      <c r="G2906" s="36"/>
      <c r="H2906" s="15"/>
      <c r="I2906" s="9"/>
      <c r="J2906" s="16">
        <v>0</v>
      </c>
      <c r="K2906" s="16"/>
      <c r="L2906" s="17">
        <v>8.2840000000000007</v>
      </c>
      <c r="M2906" s="2">
        <v>50</v>
      </c>
      <c r="N2906" s="8">
        <f>(('Parâmetro - Portes e Uco'!$H$4*'TABELA HONORÁRIOS MÉDICOS201819'!M2906)/100)*'TABELA HONORÁRIOS MÉDICOS201819'!L2906</f>
        <v>60.556040000000003</v>
      </c>
      <c r="O2906" s="15">
        <v>0</v>
      </c>
      <c r="P2906" s="15"/>
      <c r="Q2906" s="41">
        <f t="shared" si="195"/>
        <v>328.64467999999999</v>
      </c>
    </row>
    <row r="2907" spans="1:17" ht="22.5">
      <c r="A2907" s="1" t="s">
        <v>4760</v>
      </c>
      <c r="B2907" s="1">
        <v>40202542</v>
      </c>
      <c r="C2907" s="3" t="s">
        <v>2352</v>
      </c>
      <c r="D2907" s="4" t="s">
        <v>3690</v>
      </c>
      <c r="E2907" s="7"/>
      <c r="F2907" s="8">
        <f>VLOOKUP(D2907,'Parâmetro - Portes e Uco'!$A$8:$D$49,4,0)</f>
        <v>693.11855999999989</v>
      </c>
      <c r="G2907" s="36"/>
      <c r="H2907" s="15"/>
      <c r="I2907" s="9"/>
      <c r="J2907" s="16">
        <v>0</v>
      </c>
      <c r="K2907" s="16"/>
      <c r="L2907" s="17">
        <v>17.408999999999999</v>
      </c>
      <c r="M2907" s="2">
        <v>50</v>
      </c>
      <c r="N2907" s="8">
        <f>(('Parâmetro - Portes e Uco'!$H$4*'TABELA HONORÁRIOS MÉDICOS201819'!M2907)/100)*'TABELA HONORÁRIOS MÉDICOS201819'!L2907</f>
        <v>127.25978999999998</v>
      </c>
      <c r="O2907" s="15">
        <v>0</v>
      </c>
      <c r="P2907" s="15"/>
      <c r="Q2907" s="41">
        <f t="shared" si="195"/>
        <v>820.37834999999984</v>
      </c>
    </row>
    <row r="2908" spans="1:17" ht="22.5">
      <c r="A2908" s="1" t="s">
        <v>4760</v>
      </c>
      <c r="B2908" s="1">
        <v>40202550</v>
      </c>
      <c r="C2908" s="3" t="s">
        <v>2353</v>
      </c>
      <c r="D2908" s="4" t="s">
        <v>3685</v>
      </c>
      <c r="E2908" s="7"/>
      <c r="F2908" s="8">
        <f>VLOOKUP(D2908,'Parâmetro - Portes e Uco'!$A$8:$D$49,4,0)</f>
        <v>496.69920000000002</v>
      </c>
      <c r="G2908" s="36"/>
      <c r="H2908" s="15"/>
      <c r="I2908" s="9"/>
      <c r="J2908" s="16">
        <v>0</v>
      </c>
      <c r="K2908" s="16"/>
      <c r="L2908" s="17">
        <v>14.805999999999999</v>
      </c>
      <c r="M2908" s="2">
        <v>50</v>
      </c>
      <c r="N2908" s="8">
        <f>(('Parâmetro - Portes e Uco'!$H$4*'TABELA HONORÁRIOS MÉDICOS201819'!M2908)/100)*'TABELA HONORÁRIOS MÉDICOS201819'!L2908</f>
        <v>108.23185999999998</v>
      </c>
      <c r="O2908" s="15">
        <v>0</v>
      </c>
      <c r="P2908" s="15"/>
      <c r="Q2908" s="41">
        <f t="shared" si="195"/>
        <v>604.93106</v>
      </c>
    </row>
    <row r="2909" spans="1:17">
      <c r="A2909" s="1" t="s">
        <v>4760</v>
      </c>
      <c r="B2909" s="1">
        <v>40202569</v>
      </c>
      <c r="C2909" s="3" t="s">
        <v>2354</v>
      </c>
      <c r="D2909" s="4" t="s">
        <v>3682</v>
      </c>
      <c r="E2909" s="7"/>
      <c r="F2909" s="8">
        <f>VLOOKUP(D2909,'Parâmetro - Portes e Uco'!$A$8:$D$49,4,0)</f>
        <v>379.29311999999999</v>
      </c>
      <c r="G2909" s="36"/>
      <c r="H2909" s="15"/>
      <c r="I2909" s="9"/>
      <c r="J2909" s="16">
        <v>0</v>
      </c>
      <c r="K2909" s="16"/>
      <c r="L2909" s="17">
        <v>25.196999999999999</v>
      </c>
      <c r="M2909" s="2">
        <v>50</v>
      </c>
      <c r="N2909" s="8">
        <f>(('Parâmetro - Portes e Uco'!$H$4*'TABELA HONORÁRIOS MÉDICOS201819'!M2909)/100)*'TABELA HONORÁRIOS MÉDICOS201819'!L2909</f>
        <v>184.19006999999999</v>
      </c>
      <c r="O2909" s="15">
        <v>0</v>
      </c>
      <c r="P2909" s="15"/>
      <c r="Q2909" s="41">
        <f t="shared" si="195"/>
        <v>563.48318999999992</v>
      </c>
    </row>
    <row r="2910" spans="1:17" ht="22.5">
      <c r="A2910" s="1" t="s">
        <v>4760</v>
      </c>
      <c r="B2910" s="1">
        <v>40202577</v>
      </c>
      <c r="C2910" s="3" t="s">
        <v>2355</v>
      </c>
      <c r="D2910" s="4" t="s">
        <v>3689</v>
      </c>
      <c r="E2910" s="7"/>
      <c r="F2910" s="8">
        <f>VLOOKUP(D2910,'Parâmetro - Portes e Uco'!$A$8:$D$49,4,0)</f>
        <v>291.99743999999998</v>
      </c>
      <c r="G2910" s="36"/>
      <c r="H2910" s="15"/>
      <c r="I2910" s="9"/>
      <c r="J2910" s="16">
        <v>0</v>
      </c>
      <c r="K2910" s="16"/>
      <c r="L2910" s="17">
        <v>20.225999999999999</v>
      </c>
      <c r="M2910" s="2">
        <v>50</v>
      </c>
      <c r="N2910" s="8">
        <f>(('Parâmetro - Portes e Uco'!$H$4*'TABELA HONORÁRIOS MÉDICOS201819'!M2910)/100)*'TABELA HONORÁRIOS MÉDICOS201819'!L2910</f>
        <v>147.85205999999999</v>
      </c>
      <c r="O2910" s="15">
        <v>0</v>
      </c>
      <c r="P2910" s="15"/>
      <c r="Q2910" s="41">
        <f t="shared" si="195"/>
        <v>439.84949999999998</v>
      </c>
    </row>
    <row r="2911" spans="1:17">
      <c r="A2911" s="1" t="s">
        <v>4760</v>
      </c>
      <c r="B2911" s="1">
        <v>40202585</v>
      </c>
      <c r="C2911" s="3" t="s">
        <v>2356</v>
      </c>
      <c r="D2911" s="4" t="s">
        <v>3689</v>
      </c>
      <c r="E2911" s="7"/>
      <c r="F2911" s="8">
        <f>VLOOKUP(D2911,'Parâmetro - Portes e Uco'!$A$8:$D$49,4,0)</f>
        <v>291.99743999999998</v>
      </c>
      <c r="G2911" s="36"/>
      <c r="H2911" s="15"/>
      <c r="I2911" s="9"/>
      <c r="J2911" s="16">
        <v>0</v>
      </c>
      <c r="K2911" s="16"/>
      <c r="L2911" s="17">
        <v>5.2</v>
      </c>
      <c r="M2911" s="2">
        <v>50</v>
      </c>
      <c r="N2911" s="8">
        <f>(('Parâmetro - Portes e Uco'!$H$4*'TABELA HONORÁRIOS MÉDICOS201819'!M2911)/100)*'TABELA HONORÁRIOS MÉDICOS201819'!L2911</f>
        <v>38.012</v>
      </c>
      <c r="O2911" s="15">
        <v>0</v>
      </c>
      <c r="P2911" s="15"/>
      <c r="Q2911" s="41">
        <f t="shared" si="195"/>
        <v>330.00943999999998</v>
      </c>
    </row>
    <row r="2912" spans="1:17">
      <c r="A2912" s="1" t="s">
        <v>4760</v>
      </c>
      <c r="B2912" s="1">
        <v>40202593</v>
      </c>
      <c r="C2912" s="3" t="s">
        <v>2357</v>
      </c>
      <c r="D2912" s="4" t="s">
        <v>3702</v>
      </c>
      <c r="E2912" s="7"/>
      <c r="F2912" s="8">
        <f>VLOOKUP(D2912,'Parâmetro - Portes e Uco'!$A$8:$D$49,4,0)</f>
        <v>419.81567999999999</v>
      </c>
      <c r="G2912" s="36"/>
      <c r="H2912" s="15"/>
      <c r="I2912" s="9"/>
      <c r="J2912" s="16">
        <v>0</v>
      </c>
      <c r="K2912" s="16"/>
      <c r="L2912" s="17">
        <v>8.7750000000000004</v>
      </c>
      <c r="M2912" s="2">
        <v>50</v>
      </c>
      <c r="N2912" s="8">
        <f>(('Parâmetro - Portes e Uco'!$H$4*'TABELA HONORÁRIOS MÉDICOS201819'!M2912)/100)*'TABELA HONORÁRIOS MÉDICOS201819'!L2912</f>
        <v>64.145250000000004</v>
      </c>
      <c r="O2912" s="15">
        <v>0</v>
      </c>
      <c r="P2912" s="15"/>
      <c r="Q2912" s="41">
        <f t="shared" si="195"/>
        <v>483.96092999999996</v>
      </c>
    </row>
    <row r="2913" spans="1:17">
      <c r="A2913" s="1" t="s">
        <v>4760</v>
      </c>
      <c r="B2913" s="1">
        <v>40202607</v>
      </c>
      <c r="C2913" s="3" t="s">
        <v>2362</v>
      </c>
      <c r="D2913" s="4" t="s">
        <v>3689</v>
      </c>
      <c r="E2913" s="7"/>
      <c r="F2913" s="8">
        <f>VLOOKUP(D2913,'Parâmetro - Portes e Uco'!$A$8:$D$49,4,0)</f>
        <v>291.99743999999998</v>
      </c>
      <c r="G2913" s="36"/>
      <c r="H2913" s="15"/>
      <c r="I2913" s="9"/>
      <c r="J2913" s="16">
        <v>0</v>
      </c>
      <c r="K2913" s="16"/>
      <c r="L2913" s="17">
        <v>7.2320000000000002</v>
      </c>
      <c r="M2913" s="2">
        <v>50</v>
      </c>
      <c r="N2913" s="8">
        <f>(('Parâmetro - Portes e Uco'!$H$4*'TABELA HONORÁRIOS MÉDICOS201819'!M2913)/100)*'TABELA HONORÁRIOS MÉDICOS201819'!L2913</f>
        <v>52.865919999999996</v>
      </c>
      <c r="O2913" s="15">
        <v>0</v>
      </c>
      <c r="P2913" s="15"/>
      <c r="Q2913" s="41">
        <f t="shared" si="195"/>
        <v>344.86336</v>
      </c>
    </row>
    <row r="2914" spans="1:17" ht="22.5">
      <c r="A2914" s="1" t="s">
        <v>4760</v>
      </c>
      <c r="B2914" s="1">
        <v>40202615</v>
      </c>
      <c r="C2914" s="3" t="s">
        <v>2329</v>
      </c>
      <c r="D2914" s="4" t="s">
        <v>3675</v>
      </c>
      <c r="E2914" s="7"/>
      <c r="F2914" s="8">
        <f>VLOOKUP(D2914,'Parâmetro - Portes e Uco'!$A$8:$D$49,4,0)</f>
        <v>217.18656000000001</v>
      </c>
      <c r="G2914" s="36"/>
      <c r="H2914" s="15"/>
      <c r="I2914" s="9"/>
      <c r="J2914" s="16">
        <v>0</v>
      </c>
      <c r="K2914" s="16"/>
      <c r="L2914" s="17">
        <v>13.67</v>
      </c>
      <c r="M2914" s="2">
        <v>50</v>
      </c>
      <c r="N2914" s="8">
        <f>(('Parâmetro - Portes e Uco'!$H$4*'TABELA HONORÁRIOS MÉDICOS201819'!M2914)/100)*'TABELA HONORÁRIOS MÉDICOS201819'!L2914</f>
        <v>99.927699999999987</v>
      </c>
      <c r="O2914" s="15">
        <v>0</v>
      </c>
      <c r="P2914" s="15"/>
      <c r="Q2914" s="41">
        <f t="shared" si="195"/>
        <v>317.11426</v>
      </c>
    </row>
    <row r="2915" spans="1:17">
      <c r="A2915" s="1" t="s">
        <v>4760</v>
      </c>
      <c r="B2915" s="1">
        <v>40202623</v>
      </c>
      <c r="C2915" s="3" t="s">
        <v>2363</v>
      </c>
      <c r="D2915" s="4" t="s">
        <v>3674</v>
      </c>
      <c r="E2915" s="7"/>
      <c r="F2915" s="8">
        <f>VLOOKUP(D2915,'Parâmetro - Portes e Uco'!$A$8:$D$49,4,0)</f>
        <v>252.51119999999997</v>
      </c>
      <c r="G2915" s="36"/>
      <c r="H2915" s="15"/>
      <c r="I2915" s="9"/>
      <c r="J2915" s="16">
        <v>0</v>
      </c>
      <c r="K2915" s="16"/>
      <c r="L2915" s="17"/>
      <c r="M2915" s="2"/>
      <c r="N2915" s="8"/>
      <c r="O2915" s="15">
        <v>0</v>
      </c>
      <c r="P2915" s="15"/>
      <c r="Q2915" s="41">
        <f t="shared" si="195"/>
        <v>252.51119999999997</v>
      </c>
    </row>
    <row r="2916" spans="1:17">
      <c r="A2916" s="1" t="s">
        <v>4760</v>
      </c>
      <c r="B2916" s="1">
        <v>40202631</v>
      </c>
      <c r="C2916" s="3" t="s">
        <v>2364</v>
      </c>
      <c r="D2916" s="4" t="s">
        <v>3695</v>
      </c>
      <c r="E2916" s="7"/>
      <c r="F2916" s="8">
        <f>VLOOKUP(D2916,'Parâmetro - Portes e Uco'!$A$8:$D$49,4,0)</f>
        <v>536.20175999999992</v>
      </c>
      <c r="G2916" s="36"/>
      <c r="H2916" s="15"/>
      <c r="I2916" s="9"/>
      <c r="J2916" s="16">
        <v>0</v>
      </c>
      <c r="K2916" s="16"/>
      <c r="L2916" s="17">
        <v>8.7750000000000004</v>
      </c>
      <c r="M2916" s="2">
        <v>50</v>
      </c>
      <c r="N2916" s="8">
        <f>(('Parâmetro - Portes e Uco'!$H$4*'TABELA HONORÁRIOS MÉDICOS201819'!M2916)/100)*'TABELA HONORÁRIOS MÉDICOS201819'!L2916</f>
        <v>64.145250000000004</v>
      </c>
      <c r="O2916" s="15">
        <v>0</v>
      </c>
      <c r="P2916" s="15"/>
      <c r="Q2916" s="41">
        <f t="shared" si="195"/>
        <v>600.34700999999995</v>
      </c>
    </row>
    <row r="2917" spans="1:17">
      <c r="A2917" s="1" t="s">
        <v>4760</v>
      </c>
      <c r="B2917" s="1">
        <v>40202640</v>
      </c>
      <c r="C2917" s="3" t="s">
        <v>2365</v>
      </c>
      <c r="D2917" s="4" t="s">
        <v>3683</v>
      </c>
      <c r="E2917" s="7"/>
      <c r="F2917" s="8">
        <f>VLOOKUP(D2917,'Parâmetro - Portes e Uco'!$A$8:$D$49,4,0)</f>
        <v>192.24959999999999</v>
      </c>
      <c r="G2917" s="36"/>
      <c r="H2917" s="15"/>
      <c r="I2917" s="9"/>
      <c r="J2917" s="16">
        <v>0</v>
      </c>
      <c r="K2917" s="16"/>
      <c r="L2917" s="17">
        <v>2.12</v>
      </c>
      <c r="M2917" s="2">
        <v>50</v>
      </c>
      <c r="N2917" s="8">
        <f>(('Parâmetro - Portes e Uco'!$H$4*'TABELA HONORÁRIOS MÉDICOS201819'!M2917)/100)*'TABELA HONORÁRIOS MÉDICOS201819'!L2917</f>
        <v>15.497199999999999</v>
      </c>
      <c r="O2917" s="15">
        <v>0</v>
      </c>
      <c r="P2917" s="15"/>
      <c r="Q2917" s="41">
        <f t="shared" si="195"/>
        <v>207.74679999999998</v>
      </c>
    </row>
    <row r="2918" spans="1:17">
      <c r="A2918" s="1" t="s">
        <v>4760</v>
      </c>
      <c r="B2918" s="1">
        <v>40202666</v>
      </c>
      <c r="C2918" s="3" t="s">
        <v>2316</v>
      </c>
      <c r="D2918" s="4" t="s">
        <v>3699</v>
      </c>
      <c r="E2918" s="7"/>
      <c r="F2918" s="8">
        <f>VLOOKUP(D2918,'Parâmetro - Portes e Uco'!$A$8:$D$49,4,0)</f>
        <v>321.10415999999998</v>
      </c>
      <c r="G2918" s="36"/>
      <c r="H2918" s="15"/>
      <c r="I2918" s="9"/>
      <c r="J2918" s="16">
        <v>0</v>
      </c>
      <c r="K2918" s="16"/>
      <c r="L2918" s="17">
        <v>15.45</v>
      </c>
      <c r="M2918" s="2">
        <v>50</v>
      </c>
      <c r="N2918" s="8">
        <f>(('Parâmetro - Portes e Uco'!$H$4*'TABELA HONORÁRIOS MÉDICOS201819'!M2918)/100)*'TABELA HONORÁRIOS MÉDICOS201819'!L2918</f>
        <v>112.9395</v>
      </c>
      <c r="O2918" s="15">
        <v>0</v>
      </c>
      <c r="P2918" s="15"/>
      <c r="Q2918" s="41">
        <f t="shared" si="195"/>
        <v>434.04365999999999</v>
      </c>
    </row>
    <row r="2919" spans="1:17">
      <c r="A2919" s="1" t="s">
        <v>4760</v>
      </c>
      <c r="B2919" s="1">
        <v>40202674</v>
      </c>
      <c r="C2919" s="3" t="s">
        <v>2317</v>
      </c>
      <c r="D2919" s="4" t="s">
        <v>3682</v>
      </c>
      <c r="E2919" s="7"/>
      <c r="F2919" s="8">
        <f>VLOOKUP(D2919,'Parâmetro - Portes e Uco'!$A$8:$D$49,4,0)</f>
        <v>379.29311999999999</v>
      </c>
      <c r="G2919" s="36"/>
      <c r="H2919" s="15"/>
      <c r="I2919" s="9"/>
      <c r="J2919" s="16">
        <v>0</v>
      </c>
      <c r="K2919" s="16"/>
      <c r="L2919" s="17">
        <v>17.408999999999999</v>
      </c>
      <c r="M2919" s="2">
        <v>50</v>
      </c>
      <c r="N2919" s="8">
        <f>(('Parâmetro - Portes e Uco'!$H$4*'TABELA HONORÁRIOS MÉDICOS201819'!M2919)/100)*'TABELA HONORÁRIOS MÉDICOS201819'!L2919</f>
        <v>127.25978999999998</v>
      </c>
      <c r="O2919" s="15">
        <v>0</v>
      </c>
      <c r="P2919" s="15"/>
      <c r="Q2919" s="41">
        <f t="shared" si="195"/>
        <v>506.55291</v>
      </c>
    </row>
    <row r="2920" spans="1:17">
      <c r="A2920" s="1" t="s">
        <v>4760</v>
      </c>
      <c r="B2920" s="1">
        <v>40202682</v>
      </c>
      <c r="C2920" s="3" t="s">
        <v>2359</v>
      </c>
      <c r="D2920" s="4" t="s">
        <v>3676</v>
      </c>
      <c r="E2920" s="7"/>
      <c r="F2920" s="8">
        <f>VLOOKUP(D2920,'Parâmetro - Portes e Uco'!$A$8:$D$49,4,0)</f>
        <v>175.61951999999999</v>
      </c>
      <c r="G2920" s="36"/>
      <c r="H2920" s="15"/>
      <c r="I2920" s="9"/>
      <c r="J2920" s="16">
        <v>0</v>
      </c>
      <c r="K2920" s="16"/>
      <c r="L2920" s="17">
        <v>4.0590000000000002</v>
      </c>
      <c r="M2920" s="2">
        <v>50</v>
      </c>
      <c r="N2920" s="8">
        <f>(('Parâmetro - Portes e Uco'!$H$4*'TABELA HONORÁRIOS MÉDICOS201819'!M2920)/100)*'TABELA HONORÁRIOS MÉDICOS201819'!L2920</f>
        <v>29.671289999999999</v>
      </c>
      <c r="O2920" s="15">
        <v>0</v>
      </c>
      <c r="P2920" s="15"/>
      <c r="Q2920" s="41">
        <f t="shared" si="195"/>
        <v>205.29080999999999</v>
      </c>
    </row>
    <row r="2921" spans="1:17" ht="22.5">
      <c r="A2921" s="1" t="s">
        <v>4760</v>
      </c>
      <c r="B2921" s="1">
        <v>40202690</v>
      </c>
      <c r="C2921" s="3" t="s">
        <v>2358</v>
      </c>
      <c r="D2921" s="4" t="s">
        <v>3673</v>
      </c>
      <c r="E2921" s="7"/>
      <c r="F2921" s="8">
        <f>VLOOKUP(D2921,'Parâmetro - Portes e Uco'!$A$8:$D$49,4,0)</f>
        <v>147.55727999999999</v>
      </c>
      <c r="G2921" s="36"/>
      <c r="H2921" s="15"/>
      <c r="I2921" s="9"/>
      <c r="J2921" s="16">
        <v>0</v>
      </c>
      <c r="K2921" s="16"/>
      <c r="L2921" s="17">
        <v>4.0590000000000002</v>
      </c>
      <c r="M2921" s="2">
        <v>50</v>
      </c>
      <c r="N2921" s="8">
        <f>(('Parâmetro - Portes e Uco'!$H$4*'TABELA HONORÁRIOS MÉDICOS201819'!M2921)/100)*'TABELA HONORÁRIOS MÉDICOS201819'!L2921</f>
        <v>29.671289999999999</v>
      </c>
      <c r="O2921" s="15">
        <v>0</v>
      </c>
      <c r="P2921" s="15"/>
      <c r="Q2921" s="41">
        <f t="shared" si="195"/>
        <v>177.22856999999999</v>
      </c>
    </row>
    <row r="2922" spans="1:17">
      <c r="A2922" s="1" t="s">
        <v>4760</v>
      </c>
      <c r="B2922" s="1">
        <v>40202704</v>
      </c>
      <c r="C2922" s="3" t="s">
        <v>2318</v>
      </c>
      <c r="D2922" s="4" t="s">
        <v>3696</v>
      </c>
      <c r="E2922" s="7"/>
      <c r="F2922" s="8">
        <f>VLOOKUP(D2922,'Parâmetro - Portes e Uco'!$A$8:$D$49,4,0)</f>
        <v>888.46895999999992</v>
      </c>
      <c r="G2922" s="36"/>
      <c r="H2922" s="15"/>
      <c r="I2922" s="9"/>
      <c r="J2922" s="16">
        <v>0</v>
      </c>
      <c r="K2922" s="16"/>
      <c r="L2922" s="17">
        <v>17.408999999999999</v>
      </c>
      <c r="M2922" s="2">
        <v>50</v>
      </c>
      <c r="N2922" s="8">
        <f>(('Parâmetro - Portes e Uco'!$H$4*'TABELA HONORÁRIOS MÉDICOS201819'!M2922)/100)*'TABELA HONORÁRIOS MÉDICOS201819'!L2922</f>
        <v>127.25978999999998</v>
      </c>
      <c r="O2922" s="15">
        <v>1</v>
      </c>
      <c r="P2922" s="8">
        <f>F2922*30%</f>
        <v>266.54068799999999</v>
      </c>
      <c r="Q2922" s="41">
        <f t="shared" si="195"/>
        <v>1282.2694379999998</v>
      </c>
    </row>
    <row r="2923" spans="1:17">
      <c r="A2923" s="1" t="s">
        <v>4760</v>
      </c>
      <c r="B2923" s="1">
        <v>40202712</v>
      </c>
      <c r="C2923" s="3" t="s">
        <v>2319</v>
      </c>
      <c r="D2923" s="4" t="s">
        <v>3690</v>
      </c>
      <c r="E2923" s="7"/>
      <c r="F2923" s="8">
        <f>VLOOKUP(D2923,'Parâmetro - Portes e Uco'!$A$8:$D$49,4,0)</f>
        <v>693.11855999999989</v>
      </c>
      <c r="G2923" s="36"/>
      <c r="H2923" s="15"/>
      <c r="I2923" s="9"/>
      <c r="J2923" s="16">
        <v>0</v>
      </c>
      <c r="K2923" s="16"/>
      <c r="L2923" s="17">
        <v>17.408999999999999</v>
      </c>
      <c r="M2923" s="2">
        <v>50</v>
      </c>
      <c r="N2923" s="8">
        <f>(('Parâmetro - Portes e Uco'!$H$4*'TABELA HONORÁRIOS MÉDICOS201819'!M2923)/100)*'TABELA HONORÁRIOS MÉDICOS201819'!L2923</f>
        <v>127.25978999999998</v>
      </c>
      <c r="O2923" s="15">
        <v>0</v>
      </c>
      <c r="P2923" s="15"/>
      <c r="Q2923" s="41">
        <f t="shared" si="195"/>
        <v>820.37834999999984</v>
      </c>
    </row>
    <row r="2924" spans="1:17">
      <c r="A2924" s="1" t="s">
        <v>4760</v>
      </c>
      <c r="B2924" s="1">
        <v>40202720</v>
      </c>
      <c r="C2924" s="3" t="s">
        <v>2360</v>
      </c>
      <c r="D2924" s="4" t="s">
        <v>3681</v>
      </c>
      <c r="E2924" s="7"/>
      <c r="F2924" s="8">
        <f>VLOOKUP(D2924,'Parâmetro - Portes e Uco'!$A$8:$D$49,4,0)</f>
        <v>73.782719999999998</v>
      </c>
      <c r="G2924" s="36"/>
      <c r="H2924" s="15"/>
      <c r="I2924" s="9"/>
      <c r="J2924" s="16">
        <v>0</v>
      </c>
      <c r="K2924" s="16"/>
      <c r="L2924" s="17">
        <v>3</v>
      </c>
      <c r="M2924" s="2">
        <v>50</v>
      </c>
      <c r="N2924" s="8">
        <f>(('Parâmetro - Portes e Uco'!$H$4*'TABELA HONORÁRIOS MÉDICOS201819'!M2924)/100)*'TABELA HONORÁRIOS MÉDICOS201819'!L2924</f>
        <v>21.93</v>
      </c>
      <c r="O2924" s="15">
        <v>0</v>
      </c>
      <c r="P2924" s="15"/>
      <c r="Q2924" s="41">
        <f t="shared" si="195"/>
        <v>95.71271999999999</v>
      </c>
    </row>
    <row r="2925" spans="1:17">
      <c r="A2925" s="1" t="s">
        <v>4760</v>
      </c>
      <c r="B2925" s="1">
        <v>40202739</v>
      </c>
      <c r="C2925" s="3" t="s">
        <v>2361</v>
      </c>
      <c r="D2925" s="4" t="s">
        <v>3673</v>
      </c>
      <c r="E2925" s="7"/>
      <c r="F2925" s="8">
        <f>VLOOKUP(D2925,'Parâmetro - Portes e Uco'!$A$8:$D$49,4,0)</f>
        <v>147.55727999999999</v>
      </c>
      <c r="G2925" s="36"/>
      <c r="H2925" s="15"/>
      <c r="I2925" s="9"/>
      <c r="J2925" s="16">
        <v>0</v>
      </c>
      <c r="K2925" s="16"/>
      <c r="L2925" s="17">
        <v>3</v>
      </c>
      <c r="M2925" s="2">
        <v>50</v>
      </c>
      <c r="N2925" s="8">
        <f>(('Parâmetro - Portes e Uco'!$H$4*'TABELA HONORÁRIOS MÉDICOS201819'!M2925)/100)*'TABELA HONORÁRIOS MÉDICOS201819'!L2925</f>
        <v>21.93</v>
      </c>
      <c r="O2925" s="15">
        <v>0</v>
      </c>
      <c r="P2925" s="15"/>
      <c r="Q2925" s="41">
        <f>F2925+H2925+K2925+N2925+P2925</f>
        <v>169.48728</v>
      </c>
    </row>
    <row r="2926" spans="1:17" ht="22.5">
      <c r="A2926" s="1" t="s">
        <v>4760</v>
      </c>
      <c r="B2926" s="1">
        <v>40202747</v>
      </c>
      <c r="C2926" s="3" t="s">
        <v>2331</v>
      </c>
      <c r="D2926" s="4" t="s">
        <v>3683</v>
      </c>
      <c r="E2926" s="7"/>
      <c r="F2926" s="8">
        <f>VLOOKUP(D2926,'Parâmetro - Portes e Uco'!$A$8:$D$49,4,0)</f>
        <v>192.24959999999999</v>
      </c>
      <c r="G2926" s="36"/>
      <c r="H2926" s="15"/>
      <c r="I2926" s="9"/>
      <c r="J2926" s="16">
        <v>0</v>
      </c>
      <c r="K2926" s="16"/>
      <c r="L2926" s="17">
        <v>15.45</v>
      </c>
      <c r="M2926" s="2">
        <v>50</v>
      </c>
      <c r="N2926" s="8">
        <f>(('Parâmetro - Portes e Uco'!$H$4*'TABELA HONORÁRIOS MÉDICOS201819'!M2926)/100)*'TABELA HONORÁRIOS MÉDICOS201819'!L2926</f>
        <v>112.9395</v>
      </c>
      <c r="O2926" s="15">
        <v>0</v>
      </c>
      <c r="P2926" s="15"/>
      <c r="Q2926" s="41">
        <f>F2926+H2926+K2926+N2926+P2926</f>
        <v>305.1891</v>
      </c>
    </row>
    <row r="2927" spans="1:17" ht="22.5">
      <c r="A2927" s="1" t="s">
        <v>4760</v>
      </c>
      <c r="B2927" s="1">
        <v>40202763</v>
      </c>
      <c r="C2927" s="3" t="s">
        <v>2341</v>
      </c>
      <c r="D2927" s="4" t="s">
        <v>3685</v>
      </c>
      <c r="E2927" s="7"/>
      <c r="F2927" s="8">
        <f>VLOOKUP(D2927,'Parâmetro - Portes e Uco'!$A$8:$D$49,4,0)</f>
        <v>496.69920000000002</v>
      </c>
      <c r="G2927" s="36"/>
      <c r="H2927" s="15"/>
      <c r="I2927" s="9"/>
      <c r="J2927" s="16">
        <v>0</v>
      </c>
      <c r="K2927" s="16"/>
      <c r="L2927" s="17">
        <v>52</v>
      </c>
      <c r="M2927" s="2">
        <v>50</v>
      </c>
      <c r="N2927" s="8">
        <f>(('Parâmetro - Portes e Uco'!$H$4*'TABELA HONORÁRIOS MÉDICOS201819'!M2927)/100)*'TABELA HONORÁRIOS MÉDICOS201819'!L2927</f>
        <v>380.12</v>
      </c>
      <c r="O2927" s="15">
        <v>1</v>
      </c>
      <c r="P2927" s="8">
        <f>F2927*30%</f>
        <v>149.00976</v>
      </c>
      <c r="Q2927" s="41">
        <f>F2927+H2927+K2927+N2927+P2927</f>
        <v>1025.8289600000001</v>
      </c>
    </row>
    <row r="2928" spans="1:17">
      <c r="A2928" s="3"/>
      <c r="B2928" s="135">
        <v>40202992</v>
      </c>
      <c r="C2928" s="263" t="s">
        <v>3746</v>
      </c>
      <c r="D2928" s="264"/>
      <c r="E2928" s="264"/>
      <c r="F2928" s="264"/>
      <c r="G2928" s="264"/>
      <c r="H2928" s="264"/>
      <c r="I2928" s="264"/>
      <c r="J2928" s="264"/>
      <c r="K2928" s="264"/>
      <c r="L2928" s="264"/>
      <c r="M2928" s="266"/>
      <c r="N2928" s="264"/>
      <c r="O2928" s="264"/>
      <c r="P2928" s="264"/>
      <c r="Q2928" s="265"/>
    </row>
    <row r="2929" spans="1:17">
      <c r="A2929" s="3"/>
      <c r="B2929" s="259" t="s">
        <v>4320</v>
      </c>
      <c r="C2929" s="260"/>
      <c r="D2929" s="260"/>
      <c r="E2929" s="260"/>
      <c r="F2929" s="260"/>
      <c r="G2929" s="260"/>
      <c r="H2929" s="260"/>
      <c r="I2929" s="260"/>
      <c r="J2929" s="260"/>
      <c r="K2929" s="260"/>
      <c r="L2929" s="260"/>
      <c r="M2929" s="261"/>
      <c r="N2929" s="260"/>
      <c r="O2929" s="260"/>
      <c r="P2929" s="260"/>
      <c r="Q2929" s="262"/>
    </row>
    <row r="2930" spans="1:17">
      <c r="A2930" s="3"/>
      <c r="B2930" s="259" t="s">
        <v>4321</v>
      </c>
      <c r="C2930" s="260"/>
      <c r="D2930" s="260"/>
      <c r="E2930" s="260"/>
      <c r="F2930" s="260"/>
      <c r="G2930" s="260"/>
      <c r="H2930" s="260"/>
      <c r="I2930" s="260"/>
      <c r="J2930" s="260"/>
      <c r="K2930" s="260"/>
      <c r="L2930" s="260"/>
      <c r="M2930" s="261"/>
      <c r="N2930" s="260"/>
      <c r="O2930" s="260"/>
      <c r="P2930" s="260"/>
      <c r="Q2930" s="262"/>
    </row>
    <row r="2931" spans="1:17">
      <c r="A2931" s="3"/>
      <c r="B2931" s="259" t="s">
        <v>4322</v>
      </c>
      <c r="C2931" s="260"/>
      <c r="D2931" s="260"/>
      <c r="E2931" s="260"/>
      <c r="F2931" s="260"/>
      <c r="G2931" s="260"/>
      <c r="H2931" s="260"/>
      <c r="I2931" s="260"/>
      <c r="J2931" s="260"/>
      <c r="K2931" s="260"/>
      <c r="L2931" s="260"/>
      <c r="M2931" s="261"/>
      <c r="N2931" s="260"/>
      <c r="O2931" s="260"/>
      <c r="P2931" s="260"/>
      <c r="Q2931" s="262"/>
    </row>
    <row r="2932" spans="1:17">
      <c r="A2932" s="3"/>
      <c r="B2932" s="259" t="s">
        <v>4323</v>
      </c>
      <c r="C2932" s="260"/>
      <c r="D2932" s="260"/>
      <c r="E2932" s="260"/>
      <c r="F2932" s="260"/>
      <c r="G2932" s="260"/>
      <c r="H2932" s="260"/>
      <c r="I2932" s="260"/>
      <c r="J2932" s="260"/>
      <c r="K2932" s="260"/>
      <c r="L2932" s="260"/>
      <c r="M2932" s="261"/>
      <c r="N2932" s="260"/>
      <c r="O2932" s="260"/>
      <c r="P2932" s="260"/>
      <c r="Q2932" s="262"/>
    </row>
    <row r="2933" spans="1:17">
      <c r="A2933" s="3"/>
      <c r="B2933" s="259" t="s">
        <v>4324</v>
      </c>
      <c r="C2933" s="260"/>
      <c r="D2933" s="260"/>
      <c r="E2933" s="260"/>
      <c r="F2933" s="260"/>
      <c r="G2933" s="260"/>
      <c r="H2933" s="260"/>
      <c r="I2933" s="260"/>
      <c r="J2933" s="260"/>
      <c r="K2933" s="260"/>
      <c r="L2933" s="260"/>
      <c r="M2933" s="261"/>
      <c r="N2933" s="260"/>
      <c r="O2933" s="260"/>
      <c r="P2933" s="260"/>
      <c r="Q2933" s="262"/>
    </row>
    <row r="2934" spans="1:17">
      <c r="A2934" s="3"/>
      <c r="B2934" s="259" t="s">
        <v>4325</v>
      </c>
      <c r="C2934" s="260"/>
      <c r="D2934" s="260"/>
      <c r="E2934" s="260"/>
      <c r="F2934" s="260"/>
      <c r="G2934" s="260"/>
      <c r="H2934" s="260"/>
      <c r="I2934" s="260"/>
      <c r="J2934" s="260"/>
      <c r="K2934" s="260"/>
      <c r="L2934" s="260"/>
      <c r="M2934" s="261"/>
      <c r="N2934" s="260"/>
      <c r="O2934" s="260"/>
      <c r="P2934" s="260"/>
      <c r="Q2934" s="262"/>
    </row>
    <row r="2935" spans="1:17">
      <c r="A2935" s="3"/>
      <c r="B2935" s="259" t="s">
        <v>4326</v>
      </c>
      <c r="C2935" s="260"/>
      <c r="D2935" s="260"/>
      <c r="E2935" s="260"/>
      <c r="F2935" s="260"/>
      <c r="G2935" s="260"/>
      <c r="H2935" s="260"/>
      <c r="I2935" s="260"/>
      <c r="J2935" s="260"/>
      <c r="K2935" s="260"/>
      <c r="L2935" s="260"/>
      <c r="M2935" s="261"/>
      <c r="N2935" s="260"/>
      <c r="O2935" s="260"/>
      <c r="P2935" s="260"/>
      <c r="Q2935" s="262"/>
    </row>
    <row r="2936" spans="1:17">
      <c r="A2936" s="3"/>
      <c r="B2936" s="135">
        <v>40301001</v>
      </c>
      <c r="C2936" s="263" t="s">
        <v>3908</v>
      </c>
      <c r="D2936" s="264"/>
      <c r="E2936" s="264"/>
      <c r="F2936" s="264"/>
      <c r="G2936" s="264"/>
      <c r="H2936" s="264"/>
      <c r="I2936" s="264"/>
      <c r="J2936" s="264"/>
      <c r="K2936" s="264"/>
      <c r="L2936" s="264"/>
      <c r="M2936" s="266"/>
      <c r="N2936" s="264"/>
      <c r="O2936" s="264"/>
      <c r="P2936" s="264"/>
      <c r="Q2936" s="265"/>
    </row>
    <row r="2937" spans="1:17">
      <c r="A2937" s="1" t="s">
        <v>4760</v>
      </c>
      <c r="B2937" s="1">
        <v>40301010</v>
      </c>
      <c r="C2937" s="3" t="s">
        <v>2366</v>
      </c>
      <c r="D2937" s="4" t="s">
        <v>3679</v>
      </c>
      <c r="E2937" s="7" t="s">
        <v>3712</v>
      </c>
      <c r="F2937" s="8">
        <f>VLOOKUP(D2937,'Parâmetro - Portes e Uco'!$A$8:$D$49,4,0)*E2937</f>
        <v>1.1823839999999999</v>
      </c>
      <c r="G2937" s="36"/>
      <c r="H2937" s="15"/>
      <c r="I2937" s="9"/>
      <c r="J2937" s="16">
        <v>0</v>
      </c>
      <c r="K2937" s="16"/>
      <c r="L2937" s="17">
        <v>3.2669999999999999</v>
      </c>
      <c r="M2937" s="2">
        <v>84</v>
      </c>
      <c r="N2937" s="8">
        <f>(('Parâmetro - Portes e Uco'!$H$4*'TABELA HONORÁRIOS MÉDICOS201819'!M2937)/100)*'TABELA HONORÁRIOS MÉDICOS201819'!L2937</f>
        <v>40.121373599999998</v>
      </c>
      <c r="O2937" s="15">
        <v>0</v>
      </c>
      <c r="P2937" s="15"/>
      <c r="Q2937" s="41">
        <f t="shared" ref="Q2937:Q2993" si="196">F2937+H2937+K2937+N2937+P2937</f>
        <v>41.303757599999997</v>
      </c>
    </row>
    <row r="2938" spans="1:17">
      <c r="A2938" s="1" t="s">
        <v>4760</v>
      </c>
      <c r="B2938" s="1">
        <v>40301028</v>
      </c>
      <c r="C2938" s="3" t="s">
        <v>2367</v>
      </c>
      <c r="D2938" s="4" t="s">
        <v>3679</v>
      </c>
      <c r="E2938" s="7" t="s">
        <v>3712</v>
      </c>
      <c r="F2938" s="8">
        <f>VLOOKUP(D2938,'Parâmetro - Portes e Uco'!$A$8:$D$49,4,0)*E2938</f>
        <v>1.1823839999999999</v>
      </c>
      <c r="G2938" s="36"/>
      <c r="H2938" s="15"/>
      <c r="I2938" s="9"/>
      <c r="J2938" s="16">
        <v>0</v>
      </c>
      <c r="K2938" s="16"/>
      <c r="L2938" s="17">
        <v>1.764</v>
      </c>
      <c r="M2938" s="2">
        <v>84</v>
      </c>
      <c r="N2938" s="8">
        <f>(('Parâmetro - Portes e Uco'!$H$4*'TABELA HONORÁRIOS MÉDICOS201819'!M2938)/100)*'TABELA HONORÁRIOS MÉDICOS201819'!L2938</f>
        <v>21.663331199999998</v>
      </c>
      <c r="O2938" s="15">
        <v>0</v>
      </c>
      <c r="P2938" s="15"/>
      <c r="Q2938" s="41">
        <f t="shared" si="196"/>
        <v>22.845715199999997</v>
      </c>
    </row>
    <row r="2939" spans="1:17">
      <c r="A2939" s="1" t="s">
        <v>4760</v>
      </c>
      <c r="B2939" s="1">
        <v>40301036</v>
      </c>
      <c r="C2939" s="3" t="s">
        <v>2368</v>
      </c>
      <c r="D2939" s="4" t="s">
        <v>3679</v>
      </c>
      <c r="E2939" s="7" t="s">
        <v>3712</v>
      </c>
      <c r="F2939" s="8">
        <f>VLOOKUP(D2939,'Parâmetro - Portes e Uco'!$A$8:$D$49,4,0)*E2939</f>
        <v>1.1823839999999999</v>
      </c>
      <c r="G2939" s="36"/>
      <c r="H2939" s="15"/>
      <c r="I2939" s="9"/>
      <c r="J2939" s="16">
        <v>0</v>
      </c>
      <c r="K2939" s="16"/>
      <c r="L2939" s="17">
        <v>3.2669999999999999</v>
      </c>
      <c r="M2939" s="2">
        <v>84</v>
      </c>
      <c r="N2939" s="8">
        <f>(('Parâmetro - Portes e Uco'!$H$4*'TABELA HONORÁRIOS MÉDICOS201819'!M2939)/100)*'TABELA HONORÁRIOS MÉDICOS201819'!L2939</f>
        <v>40.121373599999998</v>
      </c>
      <c r="O2939" s="15">
        <v>0</v>
      </c>
      <c r="P2939" s="15"/>
      <c r="Q2939" s="41">
        <f t="shared" si="196"/>
        <v>41.303757599999997</v>
      </c>
    </row>
    <row r="2940" spans="1:17">
      <c r="A2940" s="1" t="s">
        <v>4760</v>
      </c>
      <c r="B2940" s="1">
        <v>40301044</v>
      </c>
      <c r="C2940" s="3" t="s">
        <v>2369</v>
      </c>
      <c r="D2940" s="4" t="s">
        <v>3679</v>
      </c>
      <c r="E2940" s="7" t="s">
        <v>3712</v>
      </c>
      <c r="F2940" s="8">
        <f>VLOOKUP(D2940,'Parâmetro - Portes e Uco'!$A$8:$D$49,4,0)*E2940</f>
        <v>1.1823839999999999</v>
      </c>
      <c r="G2940" s="36"/>
      <c r="H2940" s="15"/>
      <c r="I2940" s="9"/>
      <c r="J2940" s="16">
        <v>0</v>
      </c>
      <c r="K2940" s="16"/>
      <c r="L2940" s="17">
        <v>1.764</v>
      </c>
      <c r="M2940" s="2">
        <v>84</v>
      </c>
      <c r="N2940" s="8">
        <f>(('Parâmetro - Portes e Uco'!$H$4*'TABELA HONORÁRIOS MÉDICOS201819'!M2940)/100)*'TABELA HONORÁRIOS MÉDICOS201819'!L2940</f>
        <v>21.663331199999998</v>
      </c>
      <c r="O2940" s="15">
        <v>0</v>
      </c>
      <c r="P2940" s="15"/>
      <c r="Q2940" s="41">
        <f t="shared" si="196"/>
        <v>22.845715199999997</v>
      </c>
    </row>
    <row r="2941" spans="1:17">
      <c r="A2941" s="1" t="s">
        <v>4760</v>
      </c>
      <c r="B2941" s="1">
        <v>40301060</v>
      </c>
      <c r="C2941" s="3" t="s">
        <v>2370</v>
      </c>
      <c r="D2941" s="4" t="s">
        <v>3679</v>
      </c>
      <c r="E2941" s="7" t="s">
        <v>3712</v>
      </c>
      <c r="F2941" s="8">
        <f>VLOOKUP(D2941,'Parâmetro - Portes e Uco'!$A$8:$D$49,4,0)*E2941</f>
        <v>1.1823839999999999</v>
      </c>
      <c r="G2941" s="36"/>
      <c r="H2941" s="15"/>
      <c r="I2941" s="9"/>
      <c r="J2941" s="16">
        <v>0</v>
      </c>
      <c r="K2941" s="16"/>
      <c r="L2941" s="17">
        <v>2.097</v>
      </c>
      <c r="M2941" s="2">
        <v>84</v>
      </c>
      <c r="N2941" s="8">
        <f>(('Parâmetro - Portes e Uco'!$H$4*'TABELA HONORÁRIOS MÉDICOS201819'!M2941)/100)*'TABELA HONORÁRIOS MÉDICOS201819'!L2941</f>
        <v>25.752837599999999</v>
      </c>
      <c r="O2941" s="15">
        <v>0</v>
      </c>
      <c r="P2941" s="15"/>
      <c r="Q2941" s="41">
        <f t="shared" si="196"/>
        <v>26.935221599999998</v>
      </c>
    </row>
    <row r="2942" spans="1:17">
      <c r="A2942" s="1" t="s">
        <v>4760</v>
      </c>
      <c r="B2942" s="1">
        <v>40301087</v>
      </c>
      <c r="C2942" s="3" t="s">
        <v>2371</v>
      </c>
      <c r="D2942" s="4" t="s">
        <v>3679</v>
      </c>
      <c r="E2942" s="7" t="s">
        <v>3712</v>
      </c>
      <c r="F2942" s="8">
        <f>VLOOKUP(D2942,'Parâmetro - Portes e Uco'!$A$8:$D$49,4,0)*E2942</f>
        <v>1.1823839999999999</v>
      </c>
      <c r="G2942" s="36"/>
      <c r="H2942" s="15"/>
      <c r="I2942" s="9"/>
      <c r="J2942" s="16">
        <v>0</v>
      </c>
      <c r="K2942" s="16"/>
      <c r="L2942" s="17">
        <v>1.764</v>
      </c>
      <c r="M2942" s="2">
        <v>84</v>
      </c>
      <c r="N2942" s="8">
        <f>(('Parâmetro - Portes e Uco'!$H$4*'TABELA HONORÁRIOS MÉDICOS201819'!M2942)/100)*'TABELA HONORÁRIOS MÉDICOS201819'!L2942</f>
        <v>21.663331199999998</v>
      </c>
      <c r="O2942" s="15">
        <v>0</v>
      </c>
      <c r="P2942" s="15"/>
      <c r="Q2942" s="41">
        <f t="shared" si="196"/>
        <v>22.845715199999997</v>
      </c>
    </row>
    <row r="2943" spans="1:17">
      <c r="A2943" s="1" t="s">
        <v>4760</v>
      </c>
      <c r="B2943" s="1">
        <v>40301109</v>
      </c>
      <c r="C2943" s="3" t="s">
        <v>2372</v>
      </c>
      <c r="D2943" s="4" t="s">
        <v>3679</v>
      </c>
      <c r="E2943" s="7" t="s">
        <v>3713</v>
      </c>
      <c r="F2943" s="8">
        <f>VLOOKUP(D2943,'Parâmetro - Portes e Uco'!$A$8:$D$49,4,0)*E2943</f>
        <v>0.11823839999999999</v>
      </c>
      <c r="G2943" s="36"/>
      <c r="H2943" s="15"/>
      <c r="I2943" s="9"/>
      <c r="J2943" s="16">
        <v>0</v>
      </c>
      <c r="K2943" s="16"/>
      <c r="L2943" s="17">
        <v>0.72</v>
      </c>
      <c r="M2943" s="2">
        <v>84</v>
      </c>
      <c r="N2943" s="8">
        <f>(('Parâmetro - Portes e Uco'!$H$4*'TABELA HONORÁRIOS MÉDICOS201819'!M2943)/100)*'TABELA HONORÁRIOS MÉDICOS201819'!L2943</f>
        <v>8.8421759999999985</v>
      </c>
      <c r="O2943" s="15">
        <v>0</v>
      </c>
      <c r="P2943" s="15"/>
      <c r="Q2943" s="41">
        <f t="shared" si="196"/>
        <v>8.9604143999999977</v>
      </c>
    </row>
    <row r="2944" spans="1:17">
      <c r="A2944" s="1" t="s">
        <v>4760</v>
      </c>
      <c r="B2944" s="1">
        <v>40301117</v>
      </c>
      <c r="C2944" s="3" t="s">
        <v>2373</v>
      </c>
      <c r="D2944" s="4" t="s">
        <v>3679</v>
      </c>
      <c r="E2944" s="7" t="s">
        <v>3714</v>
      </c>
      <c r="F2944" s="8">
        <f>VLOOKUP(D2944,'Parâmetro - Portes e Uco'!$A$8:$D$49,4,0)*E2944</f>
        <v>8.8678799999999995</v>
      </c>
      <c r="G2944" s="36"/>
      <c r="H2944" s="15"/>
      <c r="I2944" s="9"/>
      <c r="J2944" s="16">
        <v>0</v>
      </c>
      <c r="K2944" s="16"/>
      <c r="L2944" s="17">
        <v>45.234000000000002</v>
      </c>
      <c r="M2944" s="2">
        <v>84</v>
      </c>
      <c r="N2944" s="8">
        <f>(('Parâmetro - Portes e Uco'!$H$4*'TABELA HONORÁRIOS MÉDICOS201819'!M2944)/100)*'TABELA HONORÁRIOS MÉDICOS201819'!L2944</f>
        <v>555.50970719999998</v>
      </c>
      <c r="O2944" s="15">
        <v>0</v>
      </c>
      <c r="P2944" s="15"/>
      <c r="Q2944" s="41">
        <f t="shared" si="196"/>
        <v>564.37758719999999</v>
      </c>
    </row>
    <row r="2945" spans="1:17">
      <c r="A2945" s="1" t="s">
        <v>4760</v>
      </c>
      <c r="B2945" s="1">
        <v>40301125</v>
      </c>
      <c r="C2945" s="3" t="s">
        <v>2374</v>
      </c>
      <c r="D2945" s="4" t="s">
        <v>3679</v>
      </c>
      <c r="E2945" s="7" t="s">
        <v>3712</v>
      </c>
      <c r="F2945" s="8">
        <f>VLOOKUP(D2945,'Parâmetro - Portes e Uco'!$A$8:$D$49,4,0)*E2945</f>
        <v>1.1823839999999999</v>
      </c>
      <c r="G2945" s="36"/>
      <c r="H2945" s="15"/>
      <c r="I2945" s="9"/>
      <c r="J2945" s="16">
        <v>0</v>
      </c>
      <c r="K2945" s="16"/>
      <c r="L2945" s="17">
        <v>2.097</v>
      </c>
      <c r="M2945" s="2">
        <v>84</v>
      </c>
      <c r="N2945" s="8">
        <f>(('Parâmetro - Portes e Uco'!$H$4*'TABELA HONORÁRIOS MÉDICOS201819'!M2945)/100)*'TABELA HONORÁRIOS MÉDICOS201819'!L2945</f>
        <v>25.752837599999999</v>
      </c>
      <c r="O2945" s="15">
        <v>0</v>
      </c>
      <c r="P2945" s="15"/>
      <c r="Q2945" s="41">
        <f t="shared" si="196"/>
        <v>26.935221599999998</v>
      </c>
    </row>
    <row r="2946" spans="1:17">
      <c r="A2946" s="1" t="s">
        <v>4760</v>
      </c>
      <c r="B2946" s="1">
        <v>40301133</v>
      </c>
      <c r="C2946" s="3" t="s">
        <v>2375</v>
      </c>
      <c r="D2946" s="4" t="s">
        <v>3679</v>
      </c>
      <c r="E2946" s="7" t="s">
        <v>3715</v>
      </c>
      <c r="F2946" s="8">
        <f>VLOOKUP(D2946,'Parâmetro - Portes e Uco'!$A$8:$D$49,4,0)*E2946</f>
        <v>2.9559599999999997</v>
      </c>
      <c r="G2946" s="36"/>
      <c r="H2946" s="15"/>
      <c r="I2946" s="9"/>
      <c r="J2946" s="16">
        <v>0</v>
      </c>
      <c r="K2946" s="16"/>
      <c r="L2946" s="17">
        <v>4.5</v>
      </c>
      <c r="M2946" s="2">
        <v>84</v>
      </c>
      <c r="N2946" s="8">
        <f>(('Parâmetro - Portes e Uco'!$H$4*'TABELA HONORÁRIOS MÉDICOS201819'!M2946)/100)*'TABELA HONORÁRIOS MÉDICOS201819'!L2946</f>
        <v>55.263599999999997</v>
      </c>
      <c r="O2946" s="15">
        <v>0</v>
      </c>
      <c r="P2946" s="15"/>
      <c r="Q2946" s="41">
        <f t="shared" si="196"/>
        <v>58.219559999999994</v>
      </c>
    </row>
    <row r="2947" spans="1:17">
      <c r="A2947" s="1" t="s">
        <v>4760</v>
      </c>
      <c r="B2947" s="1">
        <v>40301141</v>
      </c>
      <c r="C2947" s="3" t="s">
        <v>2376</v>
      </c>
      <c r="D2947" s="4" t="s">
        <v>3679</v>
      </c>
      <c r="E2947" s="7" t="s">
        <v>3716</v>
      </c>
      <c r="F2947" s="8">
        <f>VLOOKUP(D2947,'Parâmetro - Portes e Uco'!$A$8:$D$49,4,0)*E2947</f>
        <v>0.47295359999999997</v>
      </c>
      <c r="G2947" s="36"/>
      <c r="H2947" s="15"/>
      <c r="I2947" s="9"/>
      <c r="J2947" s="16">
        <v>0</v>
      </c>
      <c r="K2947" s="16"/>
      <c r="L2947" s="17">
        <v>1.0529999999999999</v>
      </c>
      <c r="M2947" s="2">
        <v>84</v>
      </c>
      <c r="N2947" s="8">
        <f>(('Parâmetro - Portes e Uco'!$H$4*'TABELA HONORÁRIOS MÉDICOS201819'!M2947)/100)*'TABELA HONORÁRIOS MÉDICOS201819'!L2947</f>
        <v>12.931682399999998</v>
      </c>
      <c r="O2947" s="15">
        <v>0</v>
      </c>
      <c r="P2947" s="15"/>
      <c r="Q2947" s="41">
        <f t="shared" si="196"/>
        <v>13.404635999999998</v>
      </c>
    </row>
    <row r="2948" spans="1:17">
      <c r="A2948" s="1" t="s">
        <v>4760</v>
      </c>
      <c r="B2948" s="1">
        <v>40301150</v>
      </c>
      <c r="C2948" s="3" t="s">
        <v>2377</v>
      </c>
      <c r="D2948" s="4" t="s">
        <v>3679</v>
      </c>
      <c r="E2948" s="7" t="s">
        <v>3713</v>
      </c>
      <c r="F2948" s="8">
        <f>VLOOKUP(D2948,'Parâmetro - Portes e Uco'!$A$8:$D$49,4,0)*E2948</f>
        <v>0.11823839999999999</v>
      </c>
      <c r="G2948" s="36"/>
      <c r="H2948" s="15"/>
      <c r="I2948" s="9"/>
      <c r="J2948" s="16">
        <v>0</v>
      </c>
      <c r="K2948" s="16"/>
      <c r="L2948" s="17">
        <v>0.38700000000000001</v>
      </c>
      <c r="M2948" s="2">
        <v>84</v>
      </c>
      <c r="N2948" s="8">
        <f>(('Parâmetro - Portes e Uco'!$H$4*'TABELA HONORÁRIOS MÉDICOS201819'!M2948)/100)*'TABELA HONORÁRIOS MÉDICOS201819'!L2948</f>
        <v>4.7526695999999999</v>
      </c>
      <c r="O2948" s="15">
        <v>0</v>
      </c>
      <c r="P2948" s="15"/>
      <c r="Q2948" s="41">
        <f t="shared" si="196"/>
        <v>4.870908</v>
      </c>
    </row>
    <row r="2949" spans="1:17">
      <c r="A2949" s="1" t="s">
        <v>4760</v>
      </c>
      <c r="B2949" s="1">
        <v>40301168</v>
      </c>
      <c r="C2949" s="3" t="s">
        <v>2378</v>
      </c>
      <c r="D2949" s="4" t="s">
        <v>3679</v>
      </c>
      <c r="E2949" s="7" t="s">
        <v>3712</v>
      </c>
      <c r="F2949" s="8">
        <f>VLOOKUP(D2949,'Parâmetro - Portes e Uco'!$A$8:$D$49,4,0)*E2949</f>
        <v>1.1823839999999999</v>
      </c>
      <c r="G2949" s="36"/>
      <c r="H2949" s="15"/>
      <c r="I2949" s="9"/>
      <c r="J2949" s="16">
        <v>0</v>
      </c>
      <c r="K2949" s="16"/>
      <c r="L2949" s="17">
        <v>3.2669999999999999</v>
      </c>
      <c r="M2949" s="2">
        <v>84</v>
      </c>
      <c r="N2949" s="8">
        <f>(('Parâmetro - Portes e Uco'!$H$4*'TABELA HONORÁRIOS MÉDICOS201819'!M2949)/100)*'TABELA HONORÁRIOS MÉDICOS201819'!L2949</f>
        <v>40.121373599999998</v>
      </c>
      <c r="O2949" s="15">
        <v>0</v>
      </c>
      <c r="P2949" s="15"/>
      <c r="Q2949" s="41">
        <f t="shared" si="196"/>
        <v>41.303757599999997</v>
      </c>
    </row>
    <row r="2950" spans="1:17">
      <c r="A2950" s="1" t="s">
        <v>4760</v>
      </c>
      <c r="B2950" s="1">
        <v>40301184</v>
      </c>
      <c r="C2950" s="3" t="s">
        <v>2379</v>
      </c>
      <c r="D2950" s="4" t="s">
        <v>3679</v>
      </c>
      <c r="E2950" s="7" t="s">
        <v>3712</v>
      </c>
      <c r="F2950" s="8">
        <f>VLOOKUP(D2950,'Parâmetro - Portes e Uco'!$A$8:$D$49,4,0)*E2950</f>
        <v>1.1823839999999999</v>
      </c>
      <c r="G2950" s="36"/>
      <c r="H2950" s="15"/>
      <c r="I2950" s="9"/>
      <c r="J2950" s="16">
        <v>0</v>
      </c>
      <c r="K2950" s="16"/>
      <c r="L2950" s="17">
        <v>3.2669999999999999</v>
      </c>
      <c r="M2950" s="2">
        <v>84</v>
      </c>
      <c r="N2950" s="8">
        <f>(('Parâmetro - Portes e Uco'!$H$4*'TABELA HONORÁRIOS MÉDICOS201819'!M2950)/100)*'TABELA HONORÁRIOS MÉDICOS201819'!L2950</f>
        <v>40.121373599999998</v>
      </c>
      <c r="O2950" s="15">
        <v>0</v>
      </c>
      <c r="P2950" s="15"/>
      <c r="Q2950" s="41">
        <f t="shared" si="196"/>
        <v>41.303757599999997</v>
      </c>
    </row>
    <row r="2951" spans="1:17">
      <c r="A2951" s="1" t="s">
        <v>4760</v>
      </c>
      <c r="B2951" s="1">
        <v>40301192</v>
      </c>
      <c r="C2951" s="3" t="s">
        <v>2380</v>
      </c>
      <c r="D2951" s="4" t="s">
        <v>3679</v>
      </c>
      <c r="E2951" s="7" t="s">
        <v>3714</v>
      </c>
      <c r="F2951" s="8">
        <f>VLOOKUP(D2951,'Parâmetro - Portes e Uco'!$A$8:$D$49,4,0)*E2951</f>
        <v>8.8678799999999995</v>
      </c>
      <c r="G2951" s="36"/>
      <c r="H2951" s="15"/>
      <c r="I2951" s="9"/>
      <c r="J2951" s="16">
        <v>0</v>
      </c>
      <c r="K2951" s="16"/>
      <c r="L2951" s="17">
        <v>35</v>
      </c>
      <c r="M2951" s="2">
        <v>84</v>
      </c>
      <c r="N2951" s="8">
        <f>(('Parâmetro - Portes e Uco'!$H$4*'TABELA HONORÁRIOS MÉDICOS201819'!M2951)/100)*'TABELA HONORÁRIOS MÉDICOS201819'!L2951</f>
        <v>429.82799999999997</v>
      </c>
      <c r="O2951" s="15">
        <v>0</v>
      </c>
      <c r="P2951" s="15"/>
      <c r="Q2951" s="41">
        <f t="shared" si="196"/>
        <v>438.69587999999999</v>
      </c>
    </row>
    <row r="2952" spans="1:17">
      <c r="A2952" s="1" t="s">
        <v>4760</v>
      </c>
      <c r="B2952" s="1">
        <v>40301206</v>
      </c>
      <c r="C2952" s="3" t="s">
        <v>2381</v>
      </c>
      <c r="D2952" s="4" t="s">
        <v>3679</v>
      </c>
      <c r="E2952" s="7" t="s">
        <v>3714</v>
      </c>
      <c r="F2952" s="8">
        <f>VLOOKUP(D2952,'Parâmetro - Portes e Uco'!$A$8:$D$49,4,0)*E2952</f>
        <v>8.8678799999999995</v>
      </c>
      <c r="G2952" s="36"/>
      <c r="H2952" s="15"/>
      <c r="I2952" s="9"/>
      <c r="J2952" s="16">
        <v>0</v>
      </c>
      <c r="K2952" s="16"/>
      <c r="L2952" s="17">
        <v>29.97</v>
      </c>
      <c r="M2952" s="2">
        <v>84</v>
      </c>
      <c r="N2952" s="8">
        <f>(('Parâmetro - Portes e Uco'!$H$4*'TABELA HONORÁRIOS MÉDICOS201819'!M2952)/100)*'TABELA HONORÁRIOS MÉDICOS201819'!L2952</f>
        <v>368.05557599999997</v>
      </c>
      <c r="O2952" s="15">
        <v>0</v>
      </c>
      <c r="P2952" s="15"/>
      <c r="Q2952" s="41">
        <f t="shared" si="196"/>
        <v>376.92345599999999</v>
      </c>
    </row>
    <row r="2953" spans="1:17">
      <c r="A2953" s="1" t="s">
        <v>4760</v>
      </c>
      <c r="B2953" s="1">
        <v>40301214</v>
      </c>
      <c r="C2953" s="3" t="s">
        <v>2382</v>
      </c>
      <c r="D2953" s="4" t="s">
        <v>3679</v>
      </c>
      <c r="E2953" s="7" t="s">
        <v>3714</v>
      </c>
      <c r="F2953" s="8">
        <f>VLOOKUP(D2953,'Parâmetro - Portes e Uco'!$A$8:$D$49,4,0)*E2953</f>
        <v>8.8678799999999995</v>
      </c>
      <c r="G2953" s="36"/>
      <c r="H2953" s="15"/>
      <c r="I2953" s="9"/>
      <c r="J2953" s="16">
        <v>0</v>
      </c>
      <c r="K2953" s="16"/>
      <c r="L2953" s="17">
        <v>44.954999999999998</v>
      </c>
      <c r="M2953" s="2">
        <v>84</v>
      </c>
      <c r="N2953" s="8">
        <f>(('Parâmetro - Portes e Uco'!$H$4*'TABELA HONORÁRIOS MÉDICOS201819'!M2953)/100)*'TABELA HONORÁRIOS MÉDICOS201819'!L2953</f>
        <v>552.08336399999996</v>
      </c>
      <c r="O2953" s="15">
        <v>0</v>
      </c>
      <c r="P2953" s="15"/>
      <c r="Q2953" s="41">
        <f t="shared" si="196"/>
        <v>560.95124399999997</v>
      </c>
    </row>
    <row r="2954" spans="1:17">
      <c r="A2954" s="1" t="s">
        <v>4760</v>
      </c>
      <c r="B2954" s="1">
        <v>40301222</v>
      </c>
      <c r="C2954" s="3" t="s">
        <v>2383</v>
      </c>
      <c r="D2954" s="4" t="s">
        <v>3679</v>
      </c>
      <c r="E2954" s="7" t="s">
        <v>3713</v>
      </c>
      <c r="F2954" s="8">
        <f>VLOOKUP(D2954,'Parâmetro - Portes e Uco'!$A$8:$D$49,4,0)*E2954</f>
        <v>0.11823839999999999</v>
      </c>
      <c r="G2954" s="36"/>
      <c r="H2954" s="15"/>
      <c r="I2954" s="9"/>
      <c r="J2954" s="16">
        <v>0</v>
      </c>
      <c r="K2954" s="16"/>
      <c r="L2954" s="17">
        <v>0.38700000000000001</v>
      </c>
      <c r="M2954" s="2">
        <v>84</v>
      </c>
      <c r="N2954" s="8">
        <f>(('Parâmetro - Portes e Uco'!$H$4*'TABELA HONORÁRIOS MÉDICOS201819'!M2954)/100)*'TABELA HONORÁRIOS MÉDICOS201819'!L2954</f>
        <v>4.7526695999999999</v>
      </c>
      <c r="O2954" s="15">
        <v>0</v>
      </c>
      <c r="P2954" s="15"/>
      <c r="Q2954" s="41">
        <f t="shared" si="196"/>
        <v>4.870908</v>
      </c>
    </row>
    <row r="2955" spans="1:17">
      <c r="A2955" s="1" t="s">
        <v>4760</v>
      </c>
      <c r="B2955" s="1">
        <v>40301230</v>
      </c>
      <c r="C2955" s="3" t="s">
        <v>2384</v>
      </c>
      <c r="D2955" s="4" t="s">
        <v>3679</v>
      </c>
      <c r="E2955" s="7" t="s">
        <v>3713</v>
      </c>
      <c r="F2955" s="8">
        <f>VLOOKUP(D2955,'Parâmetro - Portes e Uco'!$A$8:$D$49,4,0)*E2955</f>
        <v>0.11823839999999999</v>
      </c>
      <c r="G2955" s="36"/>
      <c r="H2955" s="15"/>
      <c r="I2955" s="9"/>
      <c r="J2955" s="16">
        <v>0</v>
      </c>
      <c r="K2955" s="16"/>
      <c r="L2955" s="17">
        <v>0.72</v>
      </c>
      <c r="M2955" s="2">
        <v>84</v>
      </c>
      <c r="N2955" s="8">
        <f>(('Parâmetro - Portes e Uco'!$H$4*'TABELA HONORÁRIOS MÉDICOS201819'!M2955)/100)*'TABELA HONORÁRIOS MÉDICOS201819'!L2955</f>
        <v>8.8421759999999985</v>
      </c>
      <c r="O2955" s="15">
        <v>0</v>
      </c>
      <c r="P2955" s="15"/>
      <c r="Q2955" s="41">
        <f t="shared" si="196"/>
        <v>8.9604143999999977</v>
      </c>
    </row>
    <row r="2956" spans="1:17">
      <c r="A2956" s="1" t="s">
        <v>4760</v>
      </c>
      <c r="B2956" s="1">
        <v>40301249</v>
      </c>
      <c r="C2956" s="3" t="s">
        <v>2385</v>
      </c>
      <c r="D2956" s="4" t="s">
        <v>3679</v>
      </c>
      <c r="E2956" s="7" t="s">
        <v>3713</v>
      </c>
      <c r="F2956" s="8">
        <f>VLOOKUP(D2956,'Parâmetro - Portes e Uco'!$A$8:$D$49,4,0)*E2956</f>
        <v>0.11823839999999999</v>
      </c>
      <c r="G2956" s="36"/>
      <c r="H2956" s="15"/>
      <c r="I2956" s="9"/>
      <c r="J2956" s="16">
        <v>0</v>
      </c>
      <c r="K2956" s="16"/>
      <c r="L2956" s="17">
        <v>1.17</v>
      </c>
      <c r="M2956" s="2">
        <v>84</v>
      </c>
      <c r="N2956" s="8">
        <f>(('Parâmetro - Portes e Uco'!$H$4*'TABELA HONORÁRIOS MÉDICOS201819'!M2956)/100)*'TABELA HONORÁRIOS MÉDICOS201819'!L2956</f>
        <v>14.368535999999999</v>
      </c>
      <c r="O2956" s="15">
        <v>0</v>
      </c>
      <c r="P2956" s="15"/>
      <c r="Q2956" s="41">
        <f t="shared" si="196"/>
        <v>14.486774399999998</v>
      </c>
    </row>
    <row r="2957" spans="1:17">
      <c r="A2957" s="1" t="s">
        <v>4760</v>
      </c>
      <c r="B2957" s="1">
        <v>40301257</v>
      </c>
      <c r="C2957" s="3" t="s">
        <v>2386</v>
      </c>
      <c r="D2957" s="4" t="s">
        <v>3679</v>
      </c>
      <c r="E2957" s="7" t="s">
        <v>3713</v>
      </c>
      <c r="F2957" s="8">
        <f>VLOOKUP(D2957,'Parâmetro - Portes e Uco'!$A$8:$D$49,4,0)*E2957</f>
        <v>0.11823839999999999</v>
      </c>
      <c r="G2957" s="36"/>
      <c r="H2957" s="15"/>
      <c r="I2957" s="9"/>
      <c r="J2957" s="16">
        <v>0</v>
      </c>
      <c r="K2957" s="16"/>
      <c r="L2957" s="17">
        <v>1.17</v>
      </c>
      <c r="M2957" s="2">
        <v>84</v>
      </c>
      <c r="N2957" s="8">
        <f>(('Parâmetro - Portes e Uco'!$H$4*'TABELA HONORÁRIOS MÉDICOS201819'!M2957)/100)*'TABELA HONORÁRIOS MÉDICOS201819'!L2957</f>
        <v>14.368535999999999</v>
      </c>
      <c r="O2957" s="15">
        <v>0</v>
      </c>
      <c r="P2957" s="15"/>
      <c r="Q2957" s="41">
        <f t="shared" si="196"/>
        <v>14.486774399999998</v>
      </c>
    </row>
    <row r="2958" spans="1:17">
      <c r="A2958" s="1" t="s">
        <v>4760</v>
      </c>
      <c r="B2958" s="1">
        <v>40301265</v>
      </c>
      <c r="C2958" s="3" t="s">
        <v>2387</v>
      </c>
      <c r="D2958" s="4" t="s">
        <v>3679</v>
      </c>
      <c r="E2958" s="7" t="s">
        <v>3713</v>
      </c>
      <c r="F2958" s="8">
        <f>VLOOKUP(D2958,'Parâmetro - Portes e Uco'!$A$8:$D$49,4,0)*E2958</f>
        <v>0.11823839999999999</v>
      </c>
      <c r="G2958" s="36"/>
      <c r="H2958" s="15"/>
      <c r="I2958" s="9"/>
      <c r="J2958" s="16">
        <v>0</v>
      </c>
      <c r="K2958" s="16"/>
      <c r="L2958" s="17">
        <v>1.17</v>
      </c>
      <c r="M2958" s="2">
        <v>84</v>
      </c>
      <c r="N2958" s="8">
        <f>(('Parâmetro - Portes e Uco'!$H$4*'TABELA HONORÁRIOS MÉDICOS201819'!M2958)/100)*'TABELA HONORÁRIOS MÉDICOS201819'!L2958</f>
        <v>14.368535999999999</v>
      </c>
      <c r="O2958" s="15">
        <v>0</v>
      </c>
      <c r="P2958" s="15"/>
      <c r="Q2958" s="41">
        <f t="shared" si="196"/>
        <v>14.486774399999998</v>
      </c>
    </row>
    <row r="2959" spans="1:17">
      <c r="A2959" s="1" t="s">
        <v>4760</v>
      </c>
      <c r="B2959" s="1">
        <v>40301273</v>
      </c>
      <c r="C2959" s="3" t="s">
        <v>2388</v>
      </c>
      <c r="D2959" s="4" t="s">
        <v>3679</v>
      </c>
      <c r="E2959" s="7" t="s">
        <v>3712</v>
      </c>
      <c r="F2959" s="8">
        <f>VLOOKUP(D2959,'Parâmetro - Portes e Uco'!$A$8:$D$49,4,0)*E2959</f>
        <v>1.1823839999999999</v>
      </c>
      <c r="G2959" s="36"/>
      <c r="H2959" s="15"/>
      <c r="I2959" s="9"/>
      <c r="J2959" s="16">
        <v>0</v>
      </c>
      <c r="K2959" s="16"/>
      <c r="L2959" s="17">
        <v>3.2669999999999999</v>
      </c>
      <c r="M2959" s="2">
        <v>84</v>
      </c>
      <c r="N2959" s="8">
        <f>(('Parâmetro - Portes e Uco'!$H$4*'TABELA HONORÁRIOS MÉDICOS201819'!M2959)/100)*'TABELA HONORÁRIOS MÉDICOS201819'!L2959</f>
        <v>40.121373599999998</v>
      </c>
      <c r="O2959" s="15">
        <v>0</v>
      </c>
      <c r="P2959" s="15"/>
      <c r="Q2959" s="41">
        <f t="shared" si="196"/>
        <v>41.303757599999997</v>
      </c>
    </row>
    <row r="2960" spans="1:17">
      <c r="A2960" s="1" t="s">
        <v>4760</v>
      </c>
      <c r="B2960" s="1">
        <v>40301281</v>
      </c>
      <c r="C2960" s="3" t="s">
        <v>2390</v>
      </c>
      <c r="D2960" s="4" t="s">
        <v>3679</v>
      </c>
      <c r="E2960" s="7" t="s">
        <v>3713</v>
      </c>
      <c r="F2960" s="8">
        <f>VLOOKUP(D2960,'Parâmetro - Portes e Uco'!$A$8:$D$49,4,0)*E2960</f>
        <v>0.11823839999999999</v>
      </c>
      <c r="G2960" s="36"/>
      <c r="H2960" s="15"/>
      <c r="I2960" s="9"/>
      <c r="J2960" s="16">
        <v>0</v>
      </c>
      <c r="K2960" s="16"/>
      <c r="L2960" s="17">
        <v>0.72</v>
      </c>
      <c r="M2960" s="2">
        <v>84</v>
      </c>
      <c r="N2960" s="8">
        <f>(('Parâmetro - Portes e Uco'!$H$4*'TABELA HONORÁRIOS MÉDICOS201819'!M2960)/100)*'TABELA HONORÁRIOS MÉDICOS201819'!L2960</f>
        <v>8.8421759999999985</v>
      </c>
      <c r="O2960" s="15">
        <v>0</v>
      </c>
      <c r="P2960" s="15"/>
      <c r="Q2960" s="41">
        <f t="shared" si="196"/>
        <v>8.9604143999999977</v>
      </c>
    </row>
    <row r="2961" spans="1:17">
      <c r="A2961" s="1" t="s">
        <v>4760</v>
      </c>
      <c r="B2961" s="1">
        <v>40301290</v>
      </c>
      <c r="C2961" s="3" t="s">
        <v>2391</v>
      </c>
      <c r="D2961" s="4" t="s">
        <v>3679</v>
      </c>
      <c r="E2961" s="7" t="s">
        <v>3714</v>
      </c>
      <c r="F2961" s="8">
        <f>VLOOKUP(D2961,'Parâmetro - Portes e Uco'!$A$8:$D$49,4,0)*E2961</f>
        <v>8.8678799999999995</v>
      </c>
      <c r="G2961" s="36"/>
      <c r="H2961" s="15"/>
      <c r="I2961" s="9"/>
      <c r="J2961" s="16">
        <v>0</v>
      </c>
      <c r="K2961" s="16"/>
      <c r="L2961" s="17">
        <v>20</v>
      </c>
      <c r="M2961" s="2">
        <v>84</v>
      </c>
      <c r="N2961" s="8">
        <f>(('Parâmetro - Portes e Uco'!$H$4*'TABELA HONORÁRIOS MÉDICOS201819'!M2961)/100)*'TABELA HONORÁRIOS MÉDICOS201819'!L2961</f>
        <v>245.61599999999999</v>
      </c>
      <c r="O2961" s="15">
        <v>0</v>
      </c>
      <c r="P2961" s="15"/>
      <c r="Q2961" s="41">
        <f t="shared" si="196"/>
        <v>254.48388</v>
      </c>
    </row>
    <row r="2962" spans="1:17">
      <c r="A2962" s="1" t="s">
        <v>4760</v>
      </c>
      <c r="B2962" s="1">
        <v>40301303</v>
      </c>
      <c r="C2962" s="3" t="s">
        <v>2392</v>
      </c>
      <c r="D2962" s="4" t="s">
        <v>3679</v>
      </c>
      <c r="E2962" s="7" t="s">
        <v>3715</v>
      </c>
      <c r="F2962" s="8">
        <f>VLOOKUP(D2962,'Parâmetro - Portes e Uco'!$A$8:$D$49,4,0)*E2962</f>
        <v>2.9559599999999997</v>
      </c>
      <c r="G2962" s="36"/>
      <c r="H2962" s="15"/>
      <c r="I2962" s="9"/>
      <c r="J2962" s="16">
        <v>0</v>
      </c>
      <c r="K2962" s="16"/>
      <c r="L2962" s="17">
        <v>13.455</v>
      </c>
      <c r="M2962" s="2">
        <v>84</v>
      </c>
      <c r="N2962" s="8">
        <f>(('Parâmetro - Portes e Uco'!$H$4*'TABELA HONORÁRIOS MÉDICOS201819'!M2962)/100)*'TABELA HONORÁRIOS MÉDICOS201819'!L2962</f>
        <v>165.23816399999998</v>
      </c>
      <c r="O2962" s="15">
        <v>0</v>
      </c>
      <c r="P2962" s="15"/>
      <c r="Q2962" s="41">
        <f t="shared" si="196"/>
        <v>168.19412399999999</v>
      </c>
    </row>
    <row r="2963" spans="1:17">
      <c r="A2963" s="1" t="s">
        <v>4760</v>
      </c>
      <c r="B2963" s="1">
        <v>40301311</v>
      </c>
      <c r="C2963" s="3" t="s">
        <v>2393</v>
      </c>
      <c r="D2963" s="4" t="s">
        <v>3679</v>
      </c>
      <c r="E2963" s="7" t="s">
        <v>3712</v>
      </c>
      <c r="F2963" s="8">
        <f>VLOOKUP(D2963,'Parâmetro - Portes e Uco'!$A$8:$D$49,4,0)*E2963</f>
        <v>1.1823839999999999</v>
      </c>
      <c r="G2963" s="36"/>
      <c r="H2963" s="15"/>
      <c r="I2963" s="9"/>
      <c r="J2963" s="16">
        <v>0</v>
      </c>
      <c r="K2963" s="16"/>
      <c r="L2963" s="17">
        <v>3.2669999999999999</v>
      </c>
      <c r="M2963" s="2">
        <v>84</v>
      </c>
      <c r="N2963" s="8">
        <f>(('Parâmetro - Portes e Uco'!$H$4*'TABELA HONORÁRIOS MÉDICOS201819'!M2963)/100)*'TABELA HONORÁRIOS MÉDICOS201819'!L2963</f>
        <v>40.121373599999998</v>
      </c>
      <c r="O2963" s="15">
        <v>0</v>
      </c>
      <c r="P2963" s="15"/>
      <c r="Q2963" s="41">
        <f t="shared" si="196"/>
        <v>41.303757599999997</v>
      </c>
    </row>
    <row r="2964" spans="1:17">
      <c r="A2964" s="1" t="s">
        <v>4760</v>
      </c>
      <c r="B2964" s="1">
        <v>40301320</v>
      </c>
      <c r="C2964" s="3" t="s">
        <v>2394</v>
      </c>
      <c r="D2964" s="4" t="s">
        <v>3679</v>
      </c>
      <c r="E2964" s="7" t="s">
        <v>3712</v>
      </c>
      <c r="F2964" s="8">
        <f>VLOOKUP(D2964,'Parâmetro - Portes e Uco'!$A$8:$D$49,4,0)*E2964</f>
        <v>1.1823839999999999</v>
      </c>
      <c r="G2964" s="36"/>
      <c r="H2964" s="15"/>
      <c r="I2964" s="9"/>
      <c r="J2964" s="16">
        <v>0</v>
      </c>
      <c r="K2964" s="16"/>
      <c r="L2964" s="17">
        <v>2.097</v>
      </c>
      <c r="M2964" s="2">
        <v>84</v>
      </c>
      <c r="N2964" s="8">
        <f>(('Parâmetro - Portes e Uco'!$H$4*'TABELA HONORÁRIOS MÉDICOS201819'!M2964)/100)*'TABELA HONORÁRIOS MÉDICOS201819'!L2964</f>
        <v>25.752837599999999</v>
      </c>
      <c r="O2964" s="15">
        <v>0</v>
      </c>
      <c r="P2964" s="15"/>
      <c r="Q2964" s="41">
        <f t="shared" si="196"/>
        <v>26.935221599999998</v>
      </c>
    </row>
    <row r="2965" spans="1:17">
      <c r="A2965" s="1" t="s">
        <v>4760</v>
      </c>
      <c r="B2965" s="1">
        <v>40301346</v>
      </c>
      <c r="C2965" s="3" t="s">
        <v>2395</v>
      </c>
      <c r="D2965" s="4" t="s">
        <v>3679</v>
      </c>
      <c r="E2965" s="7" t="s">
        <v>3712</v>
      </c>
      <c r="F2965" s="8">
        <f>VLOOKUP(D2965,'Parâmetro - Portes e Uco'!$A$8:$D$49,4,0)*E2965</f>
        <v>1.1823839999999999</v>
      </c>
      <c r="G2965" s="36"/>
      <c r="H2965" s="15"/>
      <c r="I2965" s="9"/>
      <c r="J2965" s="16">
        <v>0</v>
      </c>
      <c r="K2965" s="16"/>
      <c r="L2965" s="17">
        <v>3.2669999999999999</v>
      </c>
      <c r="M2965" s="2">
        <v>84</v>
      </c>
      <c r="N2965" s="8">
        <f>(('Parâmetro - Portes e Uco'!$H$4*'TABELA HONORÁRIOS MÉDICOS201819'!M2965)/100)*'TABELA HONORÁRIOS MÉDICOS201819'!L2965</f>
        <v>40.121373599999998</v>
      </c>
      <c r="O2965" s="15">
        <v>0</v>
      </c>
      <c r="P2965" s="15"/>
      <c r="Q2965" s="41">
        <f t="shared" si="196"/>
        <v>41.303757599999997</v>
      </c>
    </row>
    <row r="2966" spans="1:17">
      <c r="A2966" s="1" t="s">
        <v>4760</v>
      </c>
      <c r="B2966" s="1">
        <v>40301354</v>
      </c>
      <c r="C2966" s="3" t="s">
        <v>2396</v>
      </c>
      <c r="D2966" s="4" t="s">
        <v>3679</v>
      </c>
      <c r="E2966" s="7" t="s">
        <v>3713</v>
      </c>
      <c r="F2966" s="8">
        <f>VLOOKUP(D2966,'Parâmetro - Portes e Uco'!$A$8:$D$49,4,0)*E2966</f>
        <v>0.11823839999999999</v>
      </c>
      <c r="G2966" s="36"/>
      <c r="H2966" s="15"/>
      <c r="I2966" s="9"/>
      <c r="J2966" s="16">
        <v>0</v>
      </c>
      <c r="K2966" s="16"/>
      <c r="L2966" s="17">
        <v>1.764</v>
      </c>
      <c r="M2966" s="2">
        <v>84</v>
      </c>
      <c r="N2966" s="8">
        <f>(('Parâmetro - Portes e Uco'!$H$4*'TABELA HONORÁRIOS MÉDICOS201819'!M2966)/100)*'TABELA HONORÁRIOS MÉDICOS201819'!L2966</f>
        <v>21.663331199999998</v>
      </c>
      <c r="O2966" s="15">
        <v>0</v>
      </c>
      <c r="P2966" s="15"/>
      <c r="Q2966" s="41">
        <f t="shared" si="196"/>
        <v>21.781569599999997</v>
      </c>
    </row>
    <row r="2967" spans="1:17">
      <c r="A2967" s="1" t="s">
        <v>4760</v>
      </c>
      <c r="B2967" s="1">
        <v>40301362</v>
      </c>
      <c r="C2967" s="3" t="s">
        <v>2397</v>
      </c>
      <c r="D2967" s="4" t="s">
        <v>3679</v>
      </c>
      <c r="E2967" s="7" t="s">
        <v>3713</v>
      </c>
      <c r="F2967" s="8">
        <f>VLOOKUP(D2967,'Parâmetro - Portes e Uco'!$A$8:$D$49,4,0)*E2967</f>
        <v>0.11823839999999999</v>
      </c>
      <c r="G2967" s="36"/>
      <c r="H2967" s="15"/>
      <c r="I2967" s="9"/>
      <c r="J2967" s="16">
        <v>0</v>
      </c>
      <c r="K2967" s="16"/>
      <c r="L2967" s="17">
        <v>1.764</v>
      </c>
      <c r="M2967" s="2">
        <v>84</v>
      </c>
      <c r="N2967" s="8">
        <f>(('Parâmetro - Portes e Uco'!$H$4*'TABELA HONORÁRIOS MÉDICOS201819'!M2967)/100)*'TABELA HONORÁRIOS MÉDICOS201819'!L2967</f>
        <v>21.663331199999998</v>
      </c>
      <c r="O2967" s="15">
        <v>0</v>
      </c>
      <c r="P2967" s="15"/>
      <c r="Q2967" s="41">
        <f t="shared" si="196"/>
        <v>21.781569599999997</v>
      </c>
    </row>
    <row r="2968" spans="1:17" ht="22.5">
      <c r="A2968" s="1" t="s">
        <v>4760</v>
      </c>
      <c r="B2968" s="1">
        <v>40301370</v>
      </c>
      <c r="C2968" s="3" t="s">
        <v>2398</v>
      </c>
      <c r="D2968" s="4" t="s">
        <v>3679</v>
      </c>
      <c r="E2968" s="7" t="s">
        <v>3712</v>
      </c>
      <c r="F2968" s="8">
        <f>VLOOKUP(D2968,'Parâmetro - Portes e Uco'!$A$8:$D$49,4,0)*E2968</f>
        <v>1.1823839999999999</v>
      </c>
      <c r="G2968" s="36"/>
      <c r="H2968" s="15"/>
      <c r="I2968" s="9"/>
      <c r="J2968" s="16">
        <v>0</v>
      </c>
      <c r="K2968" s="16"/>
      <c r="L2968" s="17">
        <v>3.2669999999999999</v>
      </c>
      <c r="M2968" s="2">
        <v>84</v>
      </c>
      <c r="N2968" s="8">
        <f>(('Parâmetro - Portes e Uco'!$H$4*'TABELA HONORÁRIOS MÉDICOS201819'!M2968)/100)*'TABELA HONORÁRIOS MÉDICOS201819'!L2968</f>
        <v>40.121373599999998</v>
      </c>
      <c r="O2968" s="15">
        <v>0</v>
      </c>
      <c r="P2968" s="15"/>
      <c r="Q2968" s="41">
        <f t="shared" si="196"/>
        <v>41.303757599999997</v>
      </c>
    </row>
    <row r="2969" spans="1:17">
      <c r="A2969" s="1" t="s">
        <v>4760</v>
      </c>
      <c r="B2969" s="1">
        <v>40301389</v>
      </c>
      <c r="C2969" s="3" t="s">
        <v>2400</v>
      </c>
      <c r="D2969" s="4" t="s">
        <v>3679</v>
      </c>
      <c r="E2969" s="7" t="s">
        <v>3715</v>
      </c>
      <c r="F2969" s="8">
        <f>VLOOKUP(D2969,'Parâmetro - Portes e Uco'!$A$8:$D$49,4,0)*E2969</f>
        <v>2.9559599999999997</v>
      </c>
      <c r="G2969" s="36"/>
      <c r="H2969" s="15"/>
      <c r="I2969" s="9"/>
      <c r="J2969" s="16">
        <v>0</v>
      </c>
      <c r="K2969" s="16"/>
      <c r="L2969" s="17">
        <v>1.804</v>
      </c>
      <c r="M2969" s="2">
        <v>84</v>
      </c>
      <c r="N2969" s="8">
        <f>(('Parâmetro - Portes e Uco'!$H$4*'TABELA HONORÁRIOS MÉDICOS201819'!M2969)/100)*'TABELA HONORÁRIOS MÉDICOS201819'!L2969</f>
        <v>22.154563199999998</v>
      </c>
      <c r="O2969" s="15">
        <v>0</v>
      </c>
      <c r="P2969" s="15"/>
      <c r="Q2969" s="41">
        <f t="shared" si="196"/>
        <v>25.110523199999999</v>
      </c>
    </row>
    <row r="2970" spans="1:17">
      <c r="A2970" s="1" t="s">
        <v>4760</v>
      </c>
      <c r="B2970" s="1">
        <v>40301397</v>
      </c>
      <c r="C2970" s="3" t="s">
        <v>2401</v>
      </c>
      <c r="D2970" s="4" t="s">
        <v>3679</v>
      </c>
      <c r="E2970" s="7" t="s">
        <v>3713</v>
      </c>
      <c r="F2970" s="8">
        <f>VLOOKUP(D2970,'Parâmetro - Portes e Uco'!$A$8:$D$49,4,0)*E2970</f>
        <v>0.11823839999999999</v>
      </c>
      <c r="G2970" s="36"/>
      <c r="H2970" s="15"/>
      <c r="I2970" s="9"/>
      <c r="J2970" s="16">
        <v>0</v>
      </c>
      <c r="K2970" s="16"/>
      <c r="L2970" s="17">
        <v>0.38700000000000001</v>
      </c>
      <c r="M2970" s="2">
        <v>84</v>
      </c>
      <c r="N2970" s="8">
        <f>(('Parâmetro - Portes e Uco'!$H$4*'TABELA HONORÁRIOS MÉDICOS201819'!M2970)/100)*'TABELA HONORÁRIOS MÉDICOS201819'!L2970</f>
        <v>4.7526695999999999</v>
      </c>
      <c r="O2970" s="15">
        <v>0</v>
      </c>
      <c r="P2970" s="15"/>
      <c r="Q2970" s="41">
        <f t="shared" si="196"/>
        <v>4.870908</v>
      </c>
    </row>
    <row r="2971" spans="1:17">
      <c r="A2971" s="1" t="s">
        <v>4760</v>
      </c>
      <c r="B2971" s="1">
        <v>40301400</v>
      </c>
      <c r="C2971" s="3" t="s">
        <v>2403</v>
      </c>
      <c r="D2971" s="4" t="s">
        <v>3679</v>
      </c>
      <c r="E2971" s="7" t="s">
        <v>3713</v>
      </c>
      <c r="F2971" s="8">
        <f>VLOOKUP(D2971,'Parâmetro - Portes e Uco'!$A$8:$D$49,4,0)*E2971</f>
        <v>0.11823839999999999</v>
      </c>
      <c r="G2971" s="36"/>
      <c r="H2971" s="15"/>
      <c r="I2971" s="9"/>
      <c r="J2971" s="16">
        <v>0</v>
      </c>
      <c r="K2971" s="16"/>
      <c r="L2971" s="17">
        <v>0.38700000000000001</v>
      </c>
      <c r="M2971" s="2">
        <v>84</v>
      </c>
      <c r="N2971" s="8">
        <f>(('Parâmetro - Portes e Uco'!$H$4*'TABELA HONORÁRIOS MÉDICOS201819'!M2971)/100)*'TABELA HONORÁRIOS MÉDICOS201819'!L2971</f>
        <v>4.7526695999999999</v>
      </c>
      <c r="O2971" s="15">
        <v>0</v>
      </c>
      <c r="P2971" s="15"/>
      <c r="Q2971" s="41">
        <f t="shared" si="196"/>
        <v>4.870908</v>
      </c>
    </row>
    <row r="2972" spans="1:17">
      <c r="A2972" s="1" t="s">
        <v>4760</v>
      </c>
      <c r="B2972" s="1">
        <v>40301419</v>
      </c>
      <c r="C2972" s="3" t="s">
        <v>2402</v>
      </c>
      <c r="D2972" s="4" t="s">
        <v>3679</v>
      </c>
      <c r="E2972" s="7" t="s">
        <v>3716</v>
      </c>
      <c r="F2972" s="8">
        <f>VLOOKUP(D2972,'Parâmetro - Portes e Uco'!$A$8:$D$49,4,0)*E2972</f>
        <v>0.47295359999999997</v>
      </c>
      <c r="G2972" s="36"/>
      <c r="H2972" s="15"/>
      <c r="I2972" s="9"/>
      <c r="J2972" s="16">
        <v>0</v>
      </c>
      <c r="K2972" s="16"/>
      <c r="L2972" s="17">
        <v>1.0529999999999999</v>
      </c>
      <c r="M2972" s="2">
        <v>84</v>
      </c>
      <c r="N2972" s="8">
        <f>(('Parâmetro - Portes e Uco'!$H$4*'TABELA HONORÁRIOS MÉDICOS201819'!M2972)/100)*'TABELA HONORÁRIOS MÉDICOS201819'!L2972</f>
        <v>12.931682399999998</v>
      </c>
      <c r="O2972" s="15">
        <v>0</v>
      </c>
      <c r="P2972" s="15"/>
      <c r="Q2972" s="41">
        <f t="shared" si="196"/>
        <v>13.404635999999998</v>
      </c>
    </row>
    <row r="2973" spans="1:17">
      <c r="A2973" s="1" t="s">
        <v>4760</v>
      </c>
      <c r="B2973" s="1">
        <v>40301427</v>
      </c>
      <c r="C2973" s="3" t="s">
        <v>2404</v>
      </c>
      <c r="D2973" s="4" t="s">
        <v>3679</v>
      </c>
      <c r="E2973" s="7" t="s">
        <v>3713</v>
      </c>
      <c r="F2973" s="8">
        <f>VLOOKUP(D2973,'Parâmetro - Portes e Uco'!$A$8:$D$49,4,0)*E2973</f>
        <v>0.11823839999999999</v>
      </c>
      <c r="G2973" s="36"/>
      <c r="H2973" s="15"/>
      <c r="I2973" s="9"/>
      <c r="J2973" s="16">
        <v>0</v>
      </c>
      <c r="K2973" s="16"/>
      <c r="L2973" s="17">
        <v>0.54</v>
      </c>
      <c r="M2973" s="2">
        <v>84</v>
      </c>
      <c r="N2973" s="8">
        <f>(('Parâmetro - Portes e Uco'!$H$4*'TABELA HONORÁRIOS MÉDICOS201819'!M2973)/100)*'TABELA HONORÁRIOS MÉDICOS201819'!L2973</f>
        <v>6.6316319999999997</v>
      </c>
      <c r="O2973" s="15">
        <v>0</v>
      </c>
      <c r="P2973" s="15"/>
      <c r="Q2973" s="41">
        <f t="shared" si="196"/>
        <v>6.7498703999999998</v>
      </c>
    </row>
    <row r="2974" spans="1:17">
      <c r="A2974" s="1" t="s">
        <v>4760</v>
      </c>
      <c r="B2974" s="1">
        <v>40301435</v>
      </c>
      <c r="C2974" s="3" t="s">
        <v>2405</v>
      </c>
      <c r="D2974" s="4" t="s">
        <v>3679</v>
      </c>
      <c r="E2974" s="7" t="s">
        <v>3712</v>
      </c>
      <c r="F2974" s="8">
        <f>VLOOKUP(D2974,'Parâmetro - Portes e Uco'!$A$8:$D$49,4,0)*E2974</f>
        <v>1.1823839999999999</v>
      </c>
      <c r="G2974" s="36"/>
      <c r="H2974" s="15"/>
      <c r="I2974" s="9"/>
      <c r="J2974" s="16">
        <v>0</v>
      </c>
      <c r="K2974" s="16"/>
      <c r="L2974" s="17">
        <v>3.2669999999999999</v>
      </c>
      <c r="M2974" s="2">
        <v>84</v>
      </c>
      <c r="N2974" s="8">
        <f>(('Parâmetro - Portes e Uco'!$H$4*'TABELA HONORÁRIOS MÉDICOS201819'!M2974)/100)*'TABELA HONORÁRIOS MÉDICOS201819'!L2974</f>
        <v>40.121373599999998</v>
      </c>
      <c r="O2974" s="15">
        <v>0</v>
      </c>
      <c r="P2974" s="15"/>
      <c r="Q2974" s="41">
        <f t="shared" si="196"/>
        <v>41.303757599999997</v>
      </c>
    </row>
    <row r="2975" spans="1:17">
      <c r="A2975" s="1" t="s">
        <v>4760</v>
      </c>
      <c r="B2975" s="1">
        <v>40301460</v>
      </c>
      <c r="C2975" s="3" t="s">
        <v>2406</v>
      </c>
      <c r="D2975" s="4" t="s">
        <v>3679</v>
      </c>
      <c r="E2975" s="7" t="s">
        <v>3713</v>
      </c>
      <c r="F2975" s="8">
        <f>VLOOKUP(D2975,'Parâmetro - Portes e Uco'!$A$8:$D$49,4,0)*E2975</f>
        <v>0.11823839999999999</v>
      </c>
      <c r="G2975" s="36"/>
      <c r="H2975" s="15"/>
      <c r="I2975" s="9"/>
      <c r="J2975" s="16">
        <v>0</v>
      </c>
      <c r="K2975" s="16"/>
      <c r="L2975" s="17">
        <v>0.54</v>
      </c>
      <c r="M2975" s="2">
        <v>84</v>
      </c>
      <c r="N2975" s="8">
        <f>(('Parâmetro - Portes e Uco'!$H$4*'TABELA HONORÁRIOS MÉDICOS201819'!M2975)/100)*'TABELA HONORÁRIOS MÉDICOS201819'!L2975</f>
        <v>6.6316319999999997</v>
      </c>
      <c r="O2975" s="15">
        <v>0</v>
      </c>
      <c r="P2975" s="15"/>
      <c r="Q2975" s="41">
        <f t="shared" si="196"/>
        <v>6.7498703999999998</v>
      </c>
    </row>
    <row r="2976" spans="1:17">
      <c r="A2976" s="1" t="s">
        <v>4760</v>
      </c>
      <c r="B2976" s="1">
        <v>40301478</v>
      </c>
      <c r="C2976" s="3" t="s">
        <v>2407</v>
      </c>
      <c r="D2976" s="4" t="s">
        <v>3679</v>
      </c>
      <c r="E2976" s="7" t="s">
        <v>3713</v>
      </c>
      <c r="F2976" s="8">
        <f>VLOOKUP(D2976,'Parâmetro - Portes e Uco'!$A$8:$D$49,4,0)*E2976</f>
        <v>0.11823839999999999</v>
      </c>
      <c r="G2976" s="36"/>
      <c r="H2976" s="15"/>
      <c r="I2976" s="9"/>
      <c r="J2976" s="16">
        <v>0</v>
      </c>
      <c r="K2976" s="16"/>
      <c r="L2976" s="17">
        <v>1.17</v>
      </c>
      <c r="M2976" s="2">
        <v>84</v>
      </c>
      <c r="N2976" s="8">
        <f>(('Parâmetro - Portes e Uco'!$H$4*'TABELA HONORÁRIOS MÉDICOS201819'!M2976)/100)*'TABELA HONORÁRIOS MÉDICOS201819'!L2976</f>
        <v>14.368535999999999</v>
      </c>
      <c r="O2976" s="15">
        <v>0</v>
      </c>
      <c r="P2976" s="15"/>
      <c r="Q2976" s="41">
        <f t="shared" si="196"/>
        <v>14.486774399999998</v>
      </c>
    </row>
    <row r="2977" spans="1:17">
      <c r="A2977" s="1" t="s">
        <v>4760</v>
      </c>
      <c r="B2977" s="1">
        <v>40301486</v>
      </c>
      <c r="C2977" s="3" t="s">
        <v>2408</v>
      </c>
      <c r="D2977" s="4" t="s">
        <v>3679</v>
      </c>
      <c r="E2977" s="7" t="s">
        <v>3715</v>
      </c>
      <c r="F2977" s="8">
        <f>VLOOKUP(D2977,'Parâmetro - Portes e Uco'!$A$8:$D$49,4,0)*E2977</f>
        <v>2.9559599999999997</v>
      </c>
      <c r="G2977" s="36"/>
      <c r="H2977" s="15"/>
      <c r="I2977" s="9"/>
      <c r="J2977" s="16">
        <v>0</v>
      </c>
      <c r="K2977" s="16"/>
      <c r="L2977" s="17">
        <v>4.7969999999999997</v>
      </c>
      <c r="M2977" s="2">
        <v>84</v>
      </c>
      <c r="N2977" s="8">
        <f>(('Parâmetro - Portes e Uco'!$H$4*'TABELA HONORÁRIOS MÉDICOS201819'!M2977)/100)*'TABELA HONORÁRIOS MÉDICOS201819'!L2977</f>
        <v>58.910997599999995</v>
      </c>
      <c r="O2977" s="15">
        <v>0</v>
      </c>
      <c r="P2977" s="15"/>
      <c r="Q2977" s="41">
        <f t="shared" si="196"/>
        <v>61.866957599999992</v>
      </c>
    </row>
    <row r="2978" spans="1:17">
      <c r="A2978" s="1" t="s">
        <v>4760</v>
      </c>
      <c r="B2978" s="1">
        <v>40301494</v>
      </c>
      <c r="C2978" s="3" t="s">
        <v>2409</v>
      </c>
      <c r="D2978" s="4" t="s">
        <v>3679</v>
      </c>
      <c r="E2978" s="7" t="s">
        <v>3716</v>
      </c>
      <c r="F2978" s="8">
        <f>VLOOKUP(D2978,'Parâmetro - Portes e Uco'!$A$8:$D$49,4,0)*E2978</f>
        <v>0.47295359999999997</v>
      </c>
      <c r="G2978" s="36"/>
      <c r="H2978" s="15"/>
      <c r="I2978" s="9"/>
      <c r="J2978" s="16">
        <v>0</v>
      </c>
      <c r="K2978" s="16"/>
      <c r="L2978" s="17">
        <v>1.0529999999999999</v>
      </c>
      <c r="M2978" s="2">
        <v>84</v>
      </c>
      <c r="N2978" s="8">
        <f>(('Parâmetro - Portes e Uco'!$H$4*'TABELA HONORÁRIOS MÉDICOS201819'!M2978)/100)*'TABELA HONORÁRIOS MÉDICOS201819'!L2978</f>
        <v>12.931682399999998</v>
      </c>
      <c r="O2978" s="15">
        <v>0</v>
      </c>
      <c r="P2978" s="15"/>
      <c r="Q2978" s="41">
        <f t="shared" si="196"/>
        <v>13.404635999999998</v>
      </c>
    </row>
    <row r="2979" spans="1:17">
      <c r="A2979" s="1" t="s">
        <v>4760</v>
      </c>
      <c r="B2979" s="1">
        <v>40301508</v>
      </c>
      <c r="C2979" s="3" t="s">
        <v>2410</v>
      </c>
      <c r="D2979" s="4" t="s">
        <v>3679</v>
      </c>
      <c r="E2979" s="7" t="s">
        <v>3716</v>
      </c>
      <c r="F2979" s="8">
        <f>VLOOKUP(D2979,'Parâmetro - Portes e Uco'!$A$8:$D$49,4,0)*E2979</f>
        <v>0.47295359999999997</v>
      </c>
      <c r="G2979" s="36"/>
      <c r="H2979" s="15"/>
      <c r="I2979" s="9"/>
      <c r="J2979" s="16">
        <v>0</v>
      </c>
      <c r="K2979" s="16"/>
      <c r="L2979" s="17">
        <v>1.0529999999999999</v>
      </c>
      <c r="M2979" s="2">
        <v>84</v>
      </c>
      <c r="N2979" s="8">
        <f>(('Parâmetro - Portes e Uco'!$H$4*'TABELA HONORÁRIOS MÉDICOS201819'!M2979)/100)*'TABELA HONORÁRIOS MÉDICOS201819'!L2979</f>
        <v>12.931682399999998</v>
      </c>
      <c r="O2979" s="15">
        <v>0</v>
      </c>
      <c r="P2979" s="15"/>
      <c r="Q2979" s="41">
        <f t="shared" si="196"/>
        <v>13.404635999999998</v>
      </c>
    </row>
    <row r="2980" spans="1:17">
      <c r="A2980" s="1" t="s">
        <v>4760</v>
      </c>
      <c r="B2980" s="1">
        <v>40301516</v>
      </c>
      <c r="C2980" s="3" t="s">
        <v>2411</v>
      </c>
      <c r="D2980" s="4" t="s">
        <v>3679</v>
      </c>
      <c r="E2980" s="7" t="s">
        <v>3716</v>
      </c>
      <c r="F2980" s="8">
        <f>VLOOKUP(D2980,'Parâmetro - Portes e Uco'!$A$8:$D$49,4,0)*E2980</f>
        <v>0.47295359999999997</v>
      </c>
      <c r="G2980" s="36"/>
      <c r="H2980" s="15"/>
      <c r="I2980" s="9"/>
      <c r="J2980" s="16">
        <v>0</v>
      </c>
      <c r="K2980" s="16"/>
      <c r="L2980" s="17">
        <v>1.0529999999999999</v>
      </c>
      <c r="M2980" s="2">
        <v>84</v>
      </c>
      <c r="N2980" s="8">
        <f>(('Parâmetro - Portes e Uco'!$H$4*'TABELA HONORÁRIOS MÉDICOS201819'!M2980)/100)*'TABELA HONORÁRIOS MÉDICOS201819'!L2980</f>
        <v>12.931682399999998</v>
      </c>
      <c r="O2980" s="15">
        <v>0</v>
      </c>
      <c r="P2980" s="15"/>
      <c r="Q2980" s="41">
        <f t="shared" si="196"/>
        <v>13.404635999999998</v>
      </c>
    </row>
    <row r="2981" spans="1:17">
      <c r="A2981" s="1" t="s">
        <v>4760</v>
      </c>
      <c r="B2981" s="1">
        <v>40301524</v>
      </c>
      <c r="C2981" s="3" t="s">
        <v>2412</v>
      </c>
      <c r="D2981" s="4" t="s">
        <v>3679</v>
      </c>
      <c r="E2981" s="7" t="s">
        <v>3716</v>
      </c>
      <c r="F2981" s="8">
        <f>VLOOKUP(D2981,'Parâmetro - Portes e Uco'!$A$8:$D$49,4,0)*E2981</f>
        <v>0.47295359999999997</v>
      </c>
      <c r="G2981" s="36"/>
      <c r="H2981" s="15"/>
      <c r="I2981" s="9"/>
      <c r="J2981" s="16">
        <v>0</v>
      </c>
      <c r="K2981" s="16"/>
      <c r="L2981" s="17">
        <v>1.0529999999999999</v>
      </c>
      <c r="M2981" s="2">
        <v>84</v>
      </c>
      <c r="N2981" s="8">
        <f>(('Parâmetro - Portes e Uco'!$H$4*'TABELA HONORÁRIOS MÉDICOS201819'!M2981)/100)*'TABELA HONORÁRIOS MÉDICOS201819'!L2981</f>
        <v>12.931682399999998</v>
      </c>
      <c r="O2981" s="15">
        <v>0</v>
      </c>
      <c r="P2981" s="15"/>
      <c r="Q2981" s="41">
        <f t="shared" si="196"/>
        <v>13.404635999999998</v>
      </c>
    </row>
    <row r="2982" spans="1:17">
      <c r="A2982" s="1" t="s">
        <v>4760</v>
      </c>
      <c r="B2982" s="1">
        <v>40301540</v>
      </c>
      <c r="C2982" s="3" t="s">
        <v>2413</v>
      </c>
      <c r="D2982" s="4" t="s">
        <v>3679</v>
      </c>
      <c r="E2982" s="7" t="s">
        <v>3712</v>
      </c>
      <c r="F2982" s="8">
        <f>VLOOKUP(D2982,'Parâmetro - Portes e Uco'!$A$8:$D$49,4,0)*E2982</f>
        <v>1.1823839999999999</v>
      </c>
      <c r="G2982" s="36"/>
      <c r="H2982" s="15"/>
      <c r="I2982" s="9"/>
      <c r="J2982" s="16">
        <v>0</v>
      </c>
      <c r="K2982" s="16"/>
      <c r="L2982" s="17">
        <v>3.2669999999999999</v>
      </c>
      <c r="M2982" s="2">
        <v>84</v>
      </c>
      <c r="N2982" s="8">
        <f>(('Parâmetro - Portes e Uco'!$H$4*'TABELA HONORÁRIOS MÉDICOS201819'!M2982)/100)*'TABELA HONORÁRIOS MÉDICOS201819'!L2982</f>
        <v>40.121373599999998</v>
      </c>
      <c r="O2982" s="15">
        <v>0</v>
      </c>
      <c r="P2982" s="15"/>
      <c r="Q2982" s="41">
        <f t="shared" si="196"/>
        <v>41.303757599999997</v>
      </c>
    </row>
    <row r="2983" spans="1:17">
      <c r="A2983" s="1" t="s">
        <v>4760</v>
      </c>
      <c r="B2983" s="1">
        <v>40301559</v>
      </c>
      <c r="C2983" s="3" t="s">
        <v>2414</v>
      </c>
      <c r="D2983" s="4" t="s">
        <v>3679</v>
      </c>
      <c r="E2983" s="7" t="s">
        <v>3713</v>
      </c>
      <c r="F2983" s="8">
        <f>VLOOKUP(D2983,'Parâmetro - Portes e Uco'!$A$8:$D$49,4,0)*E2983</f>
        <v>0.11823839999999999</v>
      </c>
      <c r="G2983" s="36"/>
      <c r="H2983" s="15"/>
      <c r="I2983" s="9"/>
      <c r="J2983" s="16">
        <v>0</v>
      </c>
      <c r="K2983" s="16"/>
      <c r="L2983" s="17">
        <v>0.38700000000000001</v>
      </c>
      <c r="M2983" s="2">
        <v>84</v>
      </c>
      <c r="N2983" s="8">
        <f>(('Parâmetro - Portes e Uco'!$H$4*'TABELA HONORÁRIOS MÉDICOS201819'!M2983)/100)*'TABELA HONORÁRIOS MÉDICOS201819'!L2983</f>
        <v>4.7526695999999999</v>
      </c>
      <c r="O2983" s="15">
        <v>0</v>
      </c>
      <c r="P2983" s="15"/>
      <c r="Q2983" s="41">
        <f t="shared" si="196"/>
        <v>4.870908</v>
      </c>
    </row>
    <row r="2984" spans="1:17">
      <c r="A2984" s="1" t="s">
        <v>4760</v>
      </c>
      <c r="B2984" s="1">
        <v>40301567</v>
      </c>
      <c r="C2984" s="3" t="s">
        <v>2415</v>
      </c>
      <c r="D2984" s="4" t="s">
        <v>3679</v>
      </c>
      <c r="E2984" s="7" t="s">
        <v>3712</v>
      </c>
      <c r="F2984" s="8">
        <f>VLOOKUP(D2984,'Parâmetro - Portes e Uco'!$A$8:$D$49,4,0)*E2984</f>
        <v>1.1823839999999999</v>
      </c>
      <c r="G2984" s="36"/>
      <c r="H2984" s="15"/>
      <c r="I2984" s="9"/>
      <c r="J2984" s="16">
        <v>0</v>
      </c>
      <c r="K2984" s="16"/>
      <c r="L2984" s="17">
        <v>3.2669999999999999</v>
      </c>
      <c r="M2984" s="2">
        <v>84</v>
      </c>
      <c r="N2984" s="8">
        <f>(('Parâmetro - Portes e Uco'!$H$4*'TABELA HONORÁRIOS MÉDICOS201819'!M2984)/100)*'TABELA HONORÁRIOS MÉDICOS201819'!L2984</f>
        <v>40.121373599999998</v>
      </c>
      <c r="O2984" s="15">
        <v>0</v>
      </c>
      <c r="P2984" s="15"/>
      <c r="Q2984" s="41">
        <f t="shared" si="196"/>
        <v>41.303757599999997</v>
      </c>
    </row>
    <row r="2985" spans="1:17">
      <c r="A2985" s="1" t="s">
        <v>4760</v>
      </c>
      <c r="B2985" s="1">
        <v>40301583</v>
      </c>
      <c r="C2985" s="3" t="s">
        <v>2416</v>
      </c>
      <c r="D2985" s="4" t="s">
        <v>3679</v>
      </c>
      <c r="E2985" s="7" t="s">
        <v>3713</v>
      </c>
      <c r="F2985" s="8">
        <f>VLOOKUP(D2985,'Parâmetro - Portes e Uco'!$A$8:$D$49,4,0)*E2985</f>
        <v>0.11823839999999999</v>
      </c>
      <c r="G2985" s="36"/>
      <c r="H2985" s="15"/>
      <c r="I2985" s="9"/>
      <c r="J2985" s="16">
        <v>0</v>
      </c>
      <c r="K2985" s="16"/>
      <c r="L2985" s="17">
        <v>0.54</v>
      </c>
      <c r="M2985" s="2">
        <v>84</v>
      </c>
      <c r="N2985" s="8">
        <f>(('Parâmetro - Portes e Uco'!$H$4*'TABELA HONORÁRIOS MÉDICOS201819'!M2985)/100)*'TABELA HONORÁRIOS MÉDICOS201819'!L2985</f>
        <v>6.6316319999999997</v>
      </c>
      <c r="O2985" s="15">
        <v>0</v>
      </c>
      <c r="P2985" s="15"/>
      <c r="Q2985" s="41">
        <f t="shared" si="196"/>
        <v>6.7498703999999998</v>
      </c>
    </row>
    <row r="2986" spans="1:17">
      <c r="A2986" s="1" t="s">
        <v>4760</v>
      </c>
      <c r="B2986" s="1">
        <v>40301591</v>
      </c>
      <c r="C2986" s="3" t="s">
        <v>2417</v>
      </c>
      <c r="D2986" s="4" t="s">
        <v>3679</v>
      </c>
      <c r="E2986" s="7" t="s">
        <v>3713</v>
      </c>
      <c r="F2986" s="8">
        <f>VLOOKUP(D2986,'Parâmetro - Portes e Uco'!$A$8:$D$49,4,0)*E2986</f>
        <v>0.11823839999999999</v>
      </c>
      <c r="G2986" s="36"/>
      <c r="H2986" s="15"/>
      <c r="I2986" s="9"/>
      <c r="J2986" s="16">
        <v>0</v>
      </c>
      <c r="K2986" s="16"/>
      <c r="L2986" s="17">
        <v>0.72</v>
      </c>
      <c r="M2986" s="2">
        <v>84</v>
      </c>
      <c r="N2986" s="8">
        <f>(('Parâmetro - Portes e Uco'!$H$4*'TABELA HONORÁRIOS MÉDICOS201819'!M2986)/100)*'TABELA HONORÁRIOS MÉDICOS201819'!L2986</f>
        <v>8.8421759999999985</v>
      </c>
      <c r="O2986" s="15">
        <v>0</v>
      </c>
      <c r="P2986" s="15"/>
      <c r="Q2986" s="41">
        <f t="shared" si="196"/>
        <v>8.9604143999999977</v>
      </c>
    </row>
    <row r="2987" spans="1:17">
      <c r="A2987" s="1" t="s">
        <v>4760</v>
      </c>
      <c r="B2987" s="1">
        <v>40301605</v>
      </c>
      <c r="C2987" s="3" t="s">
        <v>2419</v>
      </c>
      <c r="D2987" s="4" t="s">
        <v>3679</v>
      </c>
      <c r="E2987" s="7" t="s">
        <v>3713</v>
      </c>
      <c r="F2987" s="8">
        <f>VLOOKUP(D2987,'Parâmetro - Portes e Uco'!$A$8:$D$49,4,0)*E2987</f>
        <v>0.11823839999999999</v>
      </c>
      <c r="G2987" s="36"/>
      <c r="H2987" s="15"/>
      <c r="I2987" s="9"/>
      <c r="J2987" s="16">
        <v>0</v>
      </c>
      <c r="K2987" s="16"/>
      <c r="L2987" s="17">
        <v>0.38700000000000001</v>
      </c>
      <c r="M2987" s="2">
        <v>84</v>
      </c>
      <c r="N2987" s="8">
        <f>(('Parâmetro - Portes e Uco'!$H$4*'TABELA HONORÁRIOS MÉDICOS201819'!M2987)/100)*'TABELA HONORÁRIOS MÉDICOS201819'!L2987</f>
        <v>4.7526695999999999</v>
      </c>
      <c r="O2987" s="15">
        <v>0</v>
      </c>
      <c r="P2987" s="15"/>
      <c r="Q2987" s="41">
        <f t="shared" si="196"/>
        <v>4.870908</v>
      </c>
    </row>
    <row r="2988" spans="1:17">
      <c r="A2988" s="1" t="s">
        <v>4760</v>
      </c>
      <c r="B2988" s="1">
        <v>40301621</v>
      </c>
      <c r="C2988" s="3" t="s">
        <v>2420</v>
      </c>
      <c r="D2988" s="4" t="s">
        <v>3679</v>
      </c>
      <c r="E2988" s="7" t="s">
        <v>3713</v>
      </c>
      <c r="F2988" s="8">
        <f>VLOOKUP(D2988,'Parâmetro - Portes e Uco'!$A$8:$D$49,4,0)*E2988</f>
        <v>0.11823839999999999</v>
      </c>
      <c r="G2988" s="36"/>
      <c r="H2988" s="15"/>
      <c r="I2988" s="9"/>
      <c r="J2988" s="16">
        <v>0</v>
      </c>
      <c r="K2988" s="16"/>
      <c r="L2988" s="17">
        <v>0.72</v>
      </c>
      <c r="M2988" s="2">
        <v>84</v>
      </c>
      <c r="N2988" s="8">
        <f>(('Parâmetro - Portes e Uco'!$H$4*'TABELA HONORÁRIOS MÉDICOS201819'!M2988)/100)*'TABELA HONORÁRIOS MÉDICOS201819'!L2988</f>
        <v>8.8421759999999985</v>
      </c>
      <c r="O2988" s="15">
        <v>0</v>
      </c>
      <c r="P2988" s="15"/>
      <c r="Q2988" s="41">
        <f t="shared" si="196"/>
        <v>8.9604143999999977</v>
      </c>
    </row>
    <row r="2989" spans="1:17">
      <c r="A2989" s="1" t="s">
        <v>4760</v>
      </c>
      <c r="B2989" s="1">
        <v>40301630</v>
      </c>
      <c r="C2989" s="3" t="s">
        <v>2421</v>
      </c>
      <c r="D2989" s="4" t="s">
        <v>3679</v>
      </c>
      <c r="E2989" s="7" t="s">
        <v>3713</v>
      </c>
      <c r="F2989" s="8">
        <f>VLOOKUP(D2989,'Parâmetro - Portes e Uco'!$A$8:$D$49,4,0)*E2989</f>
        <v>0.11823839999999999</v>
      </c>
      <c r="G2989" s="36"/>
      <c r="H2989" s="15"/>
      <c r="I2989" s="9"/>
      <c r="J2989" s="16">
        <v>0</v>
      </c>
      <c r="K2989" s="16"/>
      <c r="L2989" s="17">
        <v>0.38700000000000001</v>
      </c>
      <c r="M2989" s="2">
        <v>84</v>
      </c>
      <c r="N2989" s="8">
        <f>(('Parâmetro - Portes e Uco'!$H$4*'TABELA HONORÁRIOS MÉDICOS201819'!M2989)/100)*'TABELA HONORÁRIOS MÉDICOS201819'!L2989</f>
        <v>4.7526695999999999</v>
      </c>
      <c r="O2989" s="15">
        <v>0</v>
      </c>
      <c r="P2989" s="15"/>
      <c r="Q2989" s="41">
        <f t="shared" si="196"/>
        <v>4.870908</v>
      </c>
    </row>
    <row r="2990" spans="1:17">
      <c r="A2990" s="1" t="s">
        <v>4760</v>
      </c>
      <c r="B2990" s="1">
        <v>40301648</v>
      </c>
      <c r="C2990" s="3" t="s">
        <v>2424</v>
      </c>
      <c r="D2990" s="4" t="s">
        <v>3679</v>
      </c>
      <c r="E2990" s="7" t="s">
        <v>3716</v>
      </c>
      <c r="F2990" s="8">
        <f>VLOOKUP(D2990,'Parâmetro - Portes e Uco'!$A$8:$D$49,4,0)*E2990</f>
        <v>0.47295359999999997</v>
      </c>
      <c r="G2990" s="36"/>
      <c r="H2990" s="15"/>
      <c r="I2990" s="9"/>
      <c r="J2990" s="16">
        <v>0</v>
      </c>
      <c r="K2990" s="16"/>
      <c r="L2990" s="17">
        <v>1.0529999999999999</v>
      </c>
      <c r="M2990" s="2">
        <v>84</v>
      </c>
      <c r="N2990" s="8">
        <f>(('Parâmetro - Portes e Uco'!$H$4*'TABELA HONORÁRIOS MÉDICOS201819'!M2990)/100)*'TABELA HONORÁRIOS MÉDICOS201819'!L2990</f>
        <v>12.931682399999998</v>
      </c>
      <c r="O2990" s="15">
        <v>0</v>
      </c>
      <c r="P2990" s="15"/>
      <c r="Q2990" s="41">
        <f t="shared" si="196"/>
        <v>13.404635999999998</v>
      </c>
    </row>
    <row r="2991" spans="1:17">
      <c r="A2991" s="1" t="s">
        <v>4760</v>
      </c>
      <c r="B2991" s="1">
        <v>40301656</v>
      </c>
      <c r="C2991" s="3" t="s">
        <v>2423</v>
      </c>
      <c r="D2991" s="4" t="s">
        <v>3679</v>
      </c>
      <c r="E2991" s="7" t="s">
        <v>3712</v>
      </c>
      <c r="F2991" s="8">
        <f>VLOOKUP(D2991,'Parâmetro - Portes e Uco'!$A$8:$D$49,4,0)*E2991</f>
        <v>1.1823839999999999</v>
      </c>
      <c r="G2991" s="36"/>
      <c r="H2991" s="15"/>
      <c r="I2991" s="9"/>
      <c r="J2991" s="16">
        <v>0</v>
      </c>
      <c r="K2991" s="16"/>
      <c r="L2991" s="17">
        <v>3.2669999999999999</v>
      </c>
      <c r="M2991" s="2">
        <v>84</v>
      </c>
      <c r="N2991" s="8">
        <f>(('Parâmetro - Portes e Uco'!$H$4*'TABELA HONORÁRIOS MÉDICOS201819'!M2991)/100)*'TABELA HONORÁRIOS MÉDICOS201819'!L2991</f>
        <v>40.121373599999998</v>
      </c>
      <c r="O2991" s="15">
        <v>0</v>
      </c>
      <c r="P2991" s="15"/>
      <c r="Q2991" s="41">
        <f t="shared" si="196"/>
        <v>41.303757599999997</v>
      </c>
    </row>
    <row r="2992" spans="1:17" ht="22.5">
      <c r="A2992" s="1" t="s">
        <v>4760</v>
      </c>
      <c r="B2992" s="1">
        <v>40301664</v>
      </c>
      <c r="C2992" s="3" t="s">
        <v>2422</v>
      </c>
      <c r="D2992" s="4" t="s">
        <v>3679</v>
      </c>
      <c r="E2992" s="7" t="s">
        <v>3712</v>
      </c>
      <c r="F2992" s="8">
        <f>VLOOKUP(D2992,'Parâmetro - Portes e Uco'!$A$8:$D$49,4,0)*E2992</f>
        <v>1.1823839999999999</v>
      </c>
      <c r="G2992" s="36"/>
      <c r="H2992" s="15"/>
      <c r="I2992" s="9"/>
      <c r="J2992" s="16">
        <v>0</v>
      </c>
      <c r="K2992" s="16"/>
      <c r="L2992" s="17">
        <v>2.097</v>
      </c>
      <c r="M2992" s="2">
        <v>84</v>
      </c>
      <c r="N2992" s="8">
        <f>(('Parâmetro - Portes e Uco'!$H$4*'TABELA HONORÁRIOS MÉDICOS201819'!M2992)/100)*'TABELA HONORÁRIOS MÉDICOS201819'!L2992</f>
        <v>25.752837599999999</v>
      </c>
      <c r="O2992" s="15">
        <v>0</v>
      </c>
      <c r="P2992" s="15"/>
      <c r="Q2992" s="41">
        <f t="shared" si="196"/>
        <v>26.935221599999998</v>
      </c>
    </row>
    <row r="2993" spans="1:17" ht="22.5">
      <c r="A2993" s="1" t="s">
        <v>4760</v>
      </c>
      <c r="B2993" s="1">
        <v>40301672</v>
      </c>
      <c r="C2993" s="3" t="s">
        <v>2425</v>
      </c>
      <c r="D2993" s="4" t="s">
        <v>3679</v>
      </c>
      <c r="E2993" s="7" t="s">
        <v>3712</v>
      </c>
      <c r="F2993" s="8">
        <f>VLOOKUP(D2993,'Parâmetro - Portes e Uco'!$A$8:$D$49,4,0)*E2993</f>
        <v>1.1823839999999999</v>
      </c>
      <c r="G2993" s="36"/>
      <c r="H2993" s="15"/>
      <c r="I2993" s="9"/>
      <c r="J2993" s="16">
        <v>0</v>
      </c>
      <c r="K2993" s="16"/>
      <c r="L2993" s="17">
        <v>3.2669999999999999</v>
      </c>
      <c r="M2993" s="2">
        <v>84</v>
      </c>
      <c r="N2993" s="8">
        <f>(('Parâmetro - Portes e Uco'!$H$4*'TABELA HONORÁRIOS MÉDICOS201819'!M2993)/100)*'TABELA HONORÁRIOS MÉDICOS201819'!L2993</f>
        <v>40.121373599999998</v>
      </c>
      <c r="O2993" s="15">
        <v>0</v>
      </c>
      <c r="P2993" s="15"/>
      <c r="Q2993" s="41">
        <f t="shared" si="196"/>
        <v>41.303757599999997</v>
      </c>
    </row>
    <row r="2994" spans="1:17">
      <c r="A2994" s="1" t="s">
        <v>4760</v>
      </c>
      <c r="B2994" s="1">
        <v>40301680</v>
      </c>
      <c r="C2994" s="3" t="s">
        <v>2426</v>
      </c>
      <c r="D2994" s="4" t="s">
        <v>3679</v>
      </c>
      <c r="E2994" s="7" t="s">
        <v>3712</v>
      </c>
      <c r="F2994" s="8">
        <f>VLOOKUP(D2994,'Parâmetro - Portes e Uco'!$A$8:$D$49,4,0)*E2994</f>
        <v>1.1823839999999999</v>
      </c>
      <c r="G2994" s="36"/>
      <c r="H2994" s="15"/>
      <c r="I2994" s="9"/>
      <c r="J2994" s="16">
        <v>0</v>
      </c>
      <c r="K2994" s="16"/>
      <c r="L2994" s="17">
        <v>1.764</v>
      </c>
      <c r="M2994" s="2">
        <v>84</v>
      </c>
      <c r="N2994" s="8">
        <f>(('Parâmetro - Portes e Uco'!$H$4*'TABELA HONORÁRIOS MÉDICOS201819'!M2994)/100)*'TABELA HONORÁRIOS MÉDICOS201819'!L2994</f>
        <v>21.663331199999998</v>
      </c>
      <c r="O2994" s="15">
        <v>0</v>
      </c>
      <c r="P2994" s="15"/>
      <c r="Q2994" s="41">
        <f t="shared" ref="Q2994:Q3051" si="197">F2994+H2994+K2994+N2994+P2994</f>
        <v>22.845715199999997</v>
      </c>
    </row>
    <row r="2995" spans="1:17">
      <c r="A2995" s="1" t="s">
        <v>4760</v>
      </c>
      <c r="B2995" s="1">
        <v>40301699</v>
      </c>
      <c r="C2995" s="3" t="s">
        <v>2427</v>
      </c>
      <c r="D2995" s="4" t="s">
        <v>3679</v>
      </c>
      <c r="E2995" s="7" t="s">
        <v>3713</v>
      </c>
      <c r="F2995" s="8">
        <f>VLOOKUP(D2995,'Parâmetro - Portes e Uco'!$A$8:$D$49,4,0)*E2995</f>
        <v>0.11823839999999999</v>
      </c>
      <c r="G2995" s="36"/>
      <c r="H2995" s="15"/>
      <c r="I2995" s="9"/>
      <c r="J2995" s="16">
        <v>0</v>
      </c>
      <c r="K2995" s="16"/>
      <c r="L2995" s="17">
        <v>0.72</v>
      </c>
      <c r="M2995" s="2">
        <v>84</v>
      </c>
      <c r="N2995" s="8">
        <f>(('Parâmetro - Portes e Uco'!$H$4*'TABELA HONORÁRIOS MÉDICOS201819'!M2995)/100)*'TABELA HONORÁRIOS MÉDICOS201819'!L2995</f>
        <v>8.8421759999999985</v>
      </c>
      <c r="O2995" s="15">
        <v>0</v>
      </c>
      <c r="P2995" s="15"/>
      <c r="Q2995" s="41">
        <f t="shared" si="197"/>
        <v>8.9604143999999977</v>
      </c>
    </row>
    <row r="2996" spans="1:17">
      <c r="A2996" s="1" t="s">
        <v>4760</v>
      </c>
      <c r="B2996" s="1">
        <v>40301702</v>
      </c>
      <c r="C2996" s="3" t="s">
        <v>2428</v>
      </c>
      <c r="D2996" s="4" t="s">
        <v>3679</v>
      </c>
      <c r="E2996" s="7" t="s">
        <v>3713</v>
      </c>
      <c r="F2996" s="8">
        <f>VLOOKUP(D2996,'Parâmetro - Portes e Uco'!$A$8:$D$49,4,0)*E2996</f>
        <v>0.11823839999999999</v>
      </c>
      <c r="G2996" s="36"/>
      <c r="H2996" s="15"/>
      <c r="I2996" s="9"/>
      <c r="J2996" s="16">
        <v>0</v>
      </c>
      <c r="K2996" s="16"/>
      <c r="L2996" s="17">
        <v>0.72</v>
      </c>
      <c r="M2996" s="2">
        <v>84</v>
      </c>
      <c r="N2996" s="8">
        <f>(('Parâmetro - Portes e Uco'!$H$4*'TABELA HONORÁRIOS MÉDICOS201819'!M2996)/100)*'TABELA HONORÁRIOS MÉDICOS201819'!L2996</f>
        <v>8.8421759999999985</v>
      </c>
      <c r="O2996" s="15">
        <v>0</v>
      </c>
      <c r="P2996" s="15"/>
      <c r="Q2996" s="41">
        <f t="shared" si="197"/>
        <v>8.9604143999999977</v>
      </c>
    </row>
    <row r="2997" spans="1:17">
      <c r="A2997" s="1" t="s">
        <v>4760</v>
      </c>
      <c r="B2997" s="1">
        <v>40301729</v>
      </c>
      <c r="C2997" s="3" t="s">
        <v>2430</v>
      </c>
      <c r="D2997" s="4" t="s">
        <v>3679</v>
      </c>
      <c r="E2997" s="7" t="s">
        <v>3713</v>
      </c>
      <c r="F2997" s="8">
        <f>VLOOKUP(D2997,'Parâmetro - Portes e Uco'!$A$8:$D$49,4,0)*E2997</f>
        <v>0.11823839999999999</v>
      </c>
      <c r="G2997" s="36"/>
      <c r="H2997" s="15"/>
      <c r="I2997" s="9"/>
      <c r="J2997" s="16">
        <v>0</v>
      </c>
      <c r="K2997" s="16"/>
      <c r="L2997" s="17">
        <v>0.72</v>
      </c>
      <c r="M2997" s="2">
        <v>84</v>
      </c>
      <c r="N2997" s="8">
        <f>(('Parâmetro - Portes e Uco'!$H$4*'TABELA HONORÁRIOS MÉDICOS201819'!M2997)/100)*'TABELA HONORÁRIOS MÉDICOS201819'!L2997</f>
        <v>8.8421759999999985</v>
      </c>
      <c r="O2997" s="15">
        <v>0</v>
      </c>
      <c r="P2997" s="15"/>
      <c r="Q2997" s="41">
        <f t="shared" si="197"/>
        <v>8.9604143999999977</v>
      </c>
    </row>
    <row r="2998" spans="1:17" ht="22.5">
      <c r="A2998" s="1" t="s">
        <v>4760</v>
      </c>
      <c r="B2998" s="1">
        <v>40301737</v>
      </c>
      <c r="C2998" s="3" t="s">
        <v>2429</v>
      </c>
      <c r="D2998" s="4" t="s">
        <v>3679</v>
      </c>
      <c r="E2998" s="7" t="s">
        <v>3712</v>
      </c>
      <c r="F2998" s="8">
        <f>VLOOKUP(D2998,'Parâmetro - Portes e Uco'!$A$8:$D$49,4,0)*E2998</f>
        <v>1.1823839999999999</v>
      </c>
      <c r="G2998" s="36"/>
      <c r="H2998" s="15"/>
      <c r="I2998" s="9"/>
      <c r="J2998" s="16">
        <v>0</v>
      </c>
      <c r="K2998" s="16"/>
      <c r="L2998" s="17">
        <v>3.2669999999999999</v>
      </c>
      <c r="M2998" s="2">
        <v>84</v>
      </c>
      <c r="N2998" s="8">
        <f>(('Parâmetro - Portes e Uco'!$H$4*'TABELA HONORÁRIOS MÉDICOS201819'!M2998)/100)*'TABELA HONORÁRIOS MÉDICOS201819'!L2998</f>
        <v>40.121373599999998</v>
      </c>
      <c r="O2998" s="15">
        <v>0</v>
      </c>
      <c r="P2998" s="15"/>
      <c r="Q2998" s="41">
        <f t="shared" si="197"/>
        <v>41.303757599999997</v>
      </c>
    </row>
    <row r="2999" spans="1:17">
      <c r="A2999" s="1" t="s">
        <v>4760</v>
      </c>
      <c r="B2999" s="1">
        <v>40301745</v>
      </c>
      <c r="C2999" s="3" t="s">
        <v>2399</v>
      </c>
      <c r="D2999" s="4" t="s">
        <v>3679</v>
      </c>
      <c r="E2999" s="7" t="s">
        <v>3712</v>
      </c>
      <c r="F2999" s="8">
        <f>VLOOKUP(D2999,'Parâmetro - Portes e Uco'!$A$8:$D$49,4,0)*E2999</f>
        <v>1.1823839999999999</v>
      </c>
      <c r="G2999" s="36"/>
      <c r="H2999" s="15"/>
      <c r="I2999" s="9"/>
      <c r="J2999" s="16">
        <v>0</v>
      </c>
      <c r="K2999" s="16"/>
      <c r="L2999" s="17">
        <v>3.2669999999999999</v>
      </c>
      <c r="M2999" s="2">
        <v>84</v>
      </c>
      <c r="N2999" s="8">
        <f>(('Parâmetro - Portes e Uco'!$H$4*'TABELA HONORÁRIOS MÉDICOS201819'!M2999)/100)*'TABELA HONORÁRIOS MÉDICOS201819'!L2999</f>
        <v>40.121373599999998</v>
      </c>
      <c r="O2999" s="15">
        <v>0</v>
      </c>
      <c r="P2999" s="15"/>
      <c r="Q2999" s="41">
        <f t="shared" si="197"/>
        <v>41.303757599999997</v>
      </c>
    </row>
    <row r="3000" spans="1:17">
      <c r="A3000" s="1" t="s">
        <v>4760</v>
      </c>
      <c r="B3000" s="1">
        <v>40301753</v>
      </c>
      <c r="C3000" s="3" t="s">
        <v>2431</v>
      </c>
      <c r="D3000" s="4" t="s">
        <v>3679</v>
      </c>
      <c r="E3000" s="7" t="s">
        <v>3712</v>
      </c>
      <c r="F3000" s="8">
        <f>VLOOKUP(D3000,'Parâmetro - Portes e Uco'!$A$8:$D$49,4,0)*E3000</f>
        <v>1.1823839999999999</v>
      </c>
      <c r="G3000" s="36"/>
      <c r="H3000" s="15"/>
      <c r="I3000" s="9"/>
      <c r="J3000" s="16">
        <v>0</v>
      </c>
      <c r="K3000" s="16"/>
      <c r="L3000" s="17">
        <v>3.2669999999999999</v>
      </c>
      <c r="M3000" s="2">
        <v>84</v>
      </c>
      <c r="N3000" s="8">
        <f>(('Parâmetro - Portes e Uco'!$H$4*'TABELA HONORÁRIOS MÉDICOS201819'!M3000)/100)*'TABELA HONORÁRIOS MÉDICOS201819'!L3000</f>
        <v>40.121373599999998</v>
      </c>
      <c r="O3000" s="15">
        <v>0</v>
      </c>
      <c r="P3000" s="15"/>
      <c r="Q3000" s="41">
        <f t="shared" si="197"/>
        <v>41.303757599999997</v>
      </c>
    </row>
    <row r="3001" spans="1:17">
      <c r="A3001" s="1" t="s">
        <v>4760</v>
      </c>
      <c r="B3001" s="1">
        <v>40301761</v>
      </c>
      <c r="C3001" s="3" t="s">
        <v>2432</v>
      </c>
      <c r="D3001" s="4" t="s">
        <v>3679</v>
      </c>
      <c r="E3001" s="7" t="s">
        <v>3712</v>
      </c>
      <c r="F3001" s="8">
        <f>VLOOKUP(D3001,'Parâmetro - Portes e Uco'!$A$8:$D$49,4,0)*E3001</f>
        <v>1.1823839999999999</v>
      </c>
      <c r="G3001" s="36"/>
      <c r="H3001" s="15"/>
      <c r="I3001" s="9"/>
      <c r="J3001" s="16">
        <v>0</v>
      </c>
      <c r="K3001" s="16"/>
      <c r="L3001" s="17">
        <v>1.764</v>
      </c>
      <c r="M3001" s="2">
        <v>84</v>
      </c>
      <c r="N3001" s="8">
        <f>(('Parâmetro - Portes e Uco'!$H$4*'TABELA HONORÁRIOS MÉDICOS201819'!M3001)/100)*'TABELA HONORÁRIOS MÉDICOS201819'!L3001</f>
        <v>21.663331199999998</v>
      </c>
      <c r="O3001" s="15">
        <v>0</v>
      </c>
      <c r="P3001" s="15"/>
      <c r="Q3001" s="41">
        <f t="shared" si="197"/>
        <v>22.845715199999997</v>
      </c>
    </row>
    <row r="3002" spans="1:17">
      <c r="A3002" s="1" t="s">
        <v>4760</v>
      </c>
      <c r="B3002" s="1">
        <v>40301770</v>
      </c>
      <c r="C3002" s="3" t="s">
        <v>2433</v>
      </c>
      <c r="D3002" s="4" t="s">
        <v>3679</v>
      </c>
      <c r="E3002" s="7" t="s">
        <v>3712</v>
      </c>
      <c r="F3002" s="8">
        <f>VLOOKUP(D3002,'Parâmetro - Portes e Uco'!$A$8:$D$49,4,0)*E3002</f>
        <v>1.1823839999999999</v>
      </c>
      <c r="G3002" s="36"/>
      <c r="H3002" s="15"/>
      <c r="I3002" s="9"/>
      <c r="J3002" s="16">
        <v>0</v>
      </c>
      <c r="K3002" s="16"/>
      <c r="L3002" s="17">
        <v>1.764</v>
      </c>
      <c r="M3002" s="2">
        <v>84</v>
      </c>
      <c r="N3002" s="8">
        <f>(('Parâmetro - Portes e Uco'!$H$4*'TABELA HONORÁRIOS MÉDICOS201819'!M3002)/100)*'TABELA HONORÁRIOS MÉDICOS201819'!L3002</f>
        <v>21.663331199999998</v>
      </c>
      <c r="O3002" s="15">
        <v>0</v>
      </c>
      <c r="P3002" s="15"/>
      <c r="Q3002" s="41">
        <f t="shared" si="197"/>
        <v>22.845715199999997</v>
      </c>
    </row>
    <row r="3003" spans="1:17">
      <c r="A3003" s="1" t="s">
        <v>4760</v>
      </c>
      <c r="B3003" s="1">
        <v>40301788</v>
      </c>
      <c r="C3003" s="3" t="s">
        <v>2434</v>
      </c>
      <c r="D3003" s="4" t="s">
        <v>3679</v>
      </c>
      <c r="E3003" s="7" t="s">
        <v>3712</v>
      </c>
      <c r="F3003" s="8">
        <f>VLOOKUP(D3003,'Parâmetro - Portes e Uco'!$A$8:$D$49,4,0)*E3003</f>
        <v>1.1823839999999999</v>
      </c>
      <c r="G3003" s="36"/>
      <c r="H3003" s="15"/>
      <c r="I3003" s="9"/>
      <c r="J3003" s="16">
        <v>0</v>
      </c>
      <c r="K3003" s="16"/>
      <c r="L3003" s="17">
        <v>1.764</v>
      </c>
      <c r="M3003" s="2">
        <v>84</v>
      </c>
      <c r="N3003" s="8">
        <f>(('Parâmetro - Portes e Uco'!$H$4*'TABELA HONORÁRIOS MÉDICOS201819'!M3003)/100)*'TABELA HONORÁRIOS MÉDICOS201819'!L3003</f>
        <v>21.663331199999998</v>
      </c>
      <c r="O3003" s="15">
        <v>0</v>
      </c>
      <c r="P3003" s="15"/>
      <c r="Q3003" s="41">
        <f t="shared" si="197"/>
        <v>22.845715199999997</v>
      </c>
    </row>
    <row r="3004" spans="1:17">
      <c r="A3004" s="1" t="s">
        <v>4760</v>
      </c>
      <c r="B3004" s="1">
        <v>40301796</v>
      </c>
      <c r="C3004" s="3" t="s">
        <v>2436</v>
      </c>
      <c r="D3004" s="4" t="s">
        <v>3679</v>
      </c>
      <c r="E3004" s="7" t="s">
        <v>3715</v>
      </c>
      <c r="F3004" s="8">
        <f>VLOOKUP(D3004,'Parâmetro - Portes e Uco'!$A$8:$D$49,4,0)*E3004</f>
        <v>2.9559599999999997</v>
      </c>
      <c r="G3004" s="36"/>
      <c r="H3004" s="15"/>
      <c r="I3004" s="9"/>
      <c r="J3004" s="16">
        <v>0</v>
      </c>
      <c r="K3004" s="16"/>
      <c r="L3004" s="17">
        <v>4.7969999999999997</v>
      </c>
      <c r="M3004" s="2">
        <v>84</v>
      </c>
      <c r="N3004" s="8">
        <f>(('Parâmetro - Portes e Uco'!$H$4*'TABELA HONORÁRIOS MÉDICOS201819'!M3004)/100)*'TABELA HONORÁRIOS MÉDICOS201819'!L3004</f>
        <v>58.910997599999995</v>
      </c>
      <c r="O3004" s="15">
        <v>0</v>
      </c>
      <c r="P3004" s="15"/>
      <c r="Q3004" s="41">
        <f t="shared" si="197"/>
        <v>61.866957599999992</v>
      </c>
    </row>
    <row r="3005" spans="1:17">
      <c r="A3005" s="1" t="s">
        <v>4760</v>
      </c>
      <c r="B3005" s="1">
        <v>40301800</v>
      </c>
      <c r="C3005" s="3" t="s">
        <v>2437</v>
      </c>
      <c r="D3005" s="4" t="s">
        <v>3679</v>
      </c>
      <c r="E3005" s="7" t="s">
        <v>3712</v>
      </c>
      <c r="F3005" s="8">
        <f>VLOOKUP(D3005,'Parâmetro - Portes e Uco'!$A$8:$D$49,4,0)*E3005</f>
        <v>1.1823839999999999</v>
      </c>
      <c r="G3005" s="36"/>
      <c r="H3005" s="15"/>
      <c r="I3005" s="9"/>
      <c r="J3005" s="16">
        <v>0</v>
      </c>
      <c r="K3005" s="16"/>
      <c r="L3005" s="17">
        <v>3.2669999999999999</v>
      </c>
      <c r="M3005" s="2">
        <v>84</v>
      </c>
      <c r="N3005" s="8">
        <f>(('Parâmetro - Portes e Uco'!$H$4*'TABELA HONORÁRIOS MÉDICOS201819'!M3005)/100)*'TABELA HONORÁRIOS MÉDICOS201819'!L3005</f>
        <v>40.121373599999998</v>
      </c>
      <c r="O3005" s="15">
        <v>0</v>
      </c>
      <c r="P3005" s="15"/>
      <c r="Q3005" s="41">
        <f t="shared" si="197"/>
        <v>41.303757599999997</v>
      </c>
    </row>
    <row r="3006" spans="1:17">
      <c r="A3006" s="1" t="s">
        <v>4760</v>
      </c>
      <c r="B3006" s="1">
        <v>40301818</v>
      </c>
      <c r="C3006" s="3" t="s">
        <v>2438</v>
      </c>
      <c r="D3006" s="4" t="s">
        <v>3679</v>
      </c>
      <c r="E3006" s="7" t="s">
        <v>3713</v>
      </c>
      <c r="F3006" s="8">
        <f>VLOOKUP(D3006,'Parâmetro - Portes e Uco'!$A$8:$D$49,4,0)*E3006</f>
        <v>0.11823839999999999</v>
      </c>
      <c r="G3006" s="36"/>
      <c r="H3006" s="15"/>
      <c r="I3006" s="9"/>
      <c r="J3006" s="16">
        <v>0</v>
      </c>
      <c r="K3006" s="16"/>
      <c r="L3006" s="17">
        <v>1.0529999999999999</v>
      </c>
      <c r="M3006" s="2">
        <v>84</v>
      </c>
      <c r="N3006" s="8">
        <f>(('Parâmetro - Portes e Uco'!$H$4*'TABELA HONORÁRIOS MÉDICOS201819'!M3006)/100)*'TABELA HONORÁRIOS MÉDICOS201819'!L3006</f>
        <v>12.931682399999998</v>
      </c>
      <c r="O3006" s="15">
        <v>0</v>
      </c>
      <c r="P3006" s="15"/>
      <c r="Q3006" s="41">
        <f t="shared" si="197"/>
        <v>13.049920799999997</v>
      </c>
    </row>
    <row r="3007" spans="1:17">
      <c r="A3007" s="1" t="s">
        <v>4760</v>
      </c>
      <c r="B3007" s="1">
        <v>40301826</v>
      </c>
      <c r="C3007" s="3" t="s">
        <v>2439</v>
      </c>
      <c r="D3007" s="4" t="s">
        <v>3679</v>
      </c>
      <c r="E3007" s="7" t="s">
        <v>3712</v>
      </c>
      <c r="F3007" s="8">
        <f>VLOOKUP(D3007,'Parâmetro - Portes e Uco'!$A$8:$D$49,4,0)*E3007</f>
        <v>1.1823839999999999</v>
      </c>
      <c r="G3007" s="36"/>
      <c r="H3007" s="15"/>
      <c r="I3007" s="9"/>
      <c r="J3007" s="16">
        <v>0</v>
      </c>
      <c r="K3007" s="16"/>
      <c r="L3007" s="17">
        <v>3.2669999999999999</v>
      </c>
      <c r="M3007" s="2">
        <v>84</v>
      </c>
      <c r="N3007" s="8">
        <f>(('Parâmetro - Portes e Uco'!$H$4*'TABELA HONORÁRIOS MÉDICOS201819'!M3007)/100)*'TABELA HONORÁRIOS MÉDICOS201819'!L3007</f>
        <v>40.121373599999998</v>
      </c>
      <c r="O3007" s="15">
        <v>0</v>
      </c>
      <c r="P3007" s="15"/>
      <c r="Q3007" s="41">
        <f t="shared" si="197"/>
        <v>41.303757599999997</v>
      </c>
    </row>
    <row r="3008" spans="1:17">
      <c r="A3008" s="1" t="s">
        <v>4760</v>
      </c>
      <c r="B3008" s="1">
        <v>40301834</v>
      </c>
      <c r="C3008" s="3" t="s">
        <v>2440</v>
      </c>
      <c r="D3008" s="4" t="s">
        <v>3679</v>
      </c>
      <c r="E3008" s="7" t="s">
        <v>3712</v>
      </c>
      <c r="F3008" s="8">
        <f>VLOOKUP(D3008,'Parâmetro - Portes e Uco'!$A$8:$D$49,4,0)*E3008</f>
        <v>1.1823839999999999</v>
      </c>
      <c r="G3008" s="36"/>
      <c r="H3008" s="15"/>
      <c r="I3008" s="9"/>
      <c r="J3008" s="16">
        <v>0</v>
      </c>
      <c r="K3008" s="16"/>
      <c r="L3008" s="17">
        <v>3.2669999999999999</v>
      </c>
      <c r="M3008" s="2">
        <v>84</v>
      </c>
      <c r="N3008" s="8">
        <f>(('Parâmetro - Portes e Uco'!$H$4*'TABELA HONORÁRIOS MÉDICOS201819'!M3008)/100)*'TABELA HONORÁRIOS MÉDICOS201819'!L3008</f>
        <v>40.121373599999998</v>
      </c>
      <c r="O3008" s="15">
        <v>0</v>
      </c>
      <c r="P3008" s="15"/>
      <c r="Q3008" s="41">
        <f t="shared" si="197"/>
        <v>41.303757599999997</v>
      </c>
    </row>
    <row r="3009" spans="1:17">
      <c r="A3009" s="1" t="s">
        <v>4760</v>
      </c>
      <c r="B3009" s="1">
        <v>40301842</v>
      </c>
      <c r="C3009" s="3" t="s">
        <v>2441</v>
      </c>
      <c r="D3009" s="4" t="s">
        <v>3679</v>
      </c>
      <c r="E3009" s="7" t="s">
        <v>3713</v>
      </c>
      <c r="F3009" s="8">
        <f>VLOOKUP(D3009,'Parâmetro - Portes e Uco'!$A$8:$D$49,4,0)*E3009</f>
        <v>0.11823839999999999</v>
      </c>
      <c r="G3009" s="36"/>
      <c r="H3009" s="15"/>
      <c r="I3009" s="9"/>
      <c r="J3009" s="16">
        <v>0</v>
      </c>
      <c r="K3009" s="16"/>
      <c r="L3009" s="17">
        <v>0.54</v>
      </c>
      <c r="M3009" s="2">
        <v>84</v>
      </c>
      <c r="N3009" s="8">
        <f>(('Parâmetro - Portes e Uco'!$H$4*'TABELA HONORÁRIOS MÉDICOS201819'!M3009)/100)*'TABELA HONORÁRIOS MÉDICOS201819'!L3009</f>
        <v>6.6316319999999997</v>
      </c>
      <c r="O3009" s="15">
        <v>0</v>
      </c>
      <c r="P3009" s="15"/>
      <c r="Q3009" s="41">
        <f t="shared" si="197"/>
        <v>6.7498703999999998</v>
      </c>
    </row>
    <row r="3010" spans="1:17">
      <c r="A3010" s="1" t="s">
        <v>4760</v>
      </c>
      <c r="B3010" s="1">
        <v>40301850</v>
      </c>
      <c r="C3010" s="3" t="s">
        <v>2442</v>
      </c>
      <c r="D3010" s="4" t="s">
        <v>3679</v>
      </c>
      <c r="E3010" s="7" t="s">
        <v>3712</v>
      </c>
      <c r="F3010" s="8">
        <f>VLOOKUP(D3010,'Parâmetro - Portes e Uco'!$A$8:$D$49,4,0)*E3010</f>
        <v>1.1823839999999999</v>
      </c>
      <c r="G3010" s="36"/>
      <c r="H3010" s="15"/>
      <c r="I3010" s="9"/>
      <c r="J3010" s="16">
        <v>0</v>
      </c>
      <c r="K3010" s="16"/>
      <c r="L3010" s="17">
        <v>2.097</v>
      </c>
      <c r="M3010" s="2">
        <v>84</v>
      </c>
      <c r="N3010" s="8">
        <f>(('Parâmetro - Portes e Uco'!$H$4*'TABELA HONORÁRIOS MÉDICOS201819'!M3010)/100)*'TABELA HONORÁRIOS MÉDICOS201819'!L3010</f>
        <v>25.752837599999999</v>
      </c>
      <c r="O3010" s="15">
        <v>0</v>
      </c>
      <c r="P3010" s="15"/>
      <c r="Q3010" s="41">
        <f t="shared" si="197"/>
        <v>26.935221599999998</v>
      </c>
    </row>
    <row r="3011" spans="1:17">
      <c r="A3011" s="1" t="s">
        <v>4760</v>
      </c>
      <c r="B3011" s="1">
        <v>40301869</v>
      </c>
      <c r="C3011" s="3" t="s">
        <v>2444</v>
      </c>
      <c r="D3011" s="4" t="s">
        <v>3679</v>
      </c>
      <c r="E3011" s="7" t="s">
        <v>3713</v>
      </c>
      <c r="F3011" s="8">
        <f>VLOOKUP(D3011,'Parâmetro - Portes e Uco'!$A$8:$D$49,4,0)*E3011</f>
        <v>0.11823839999999999</v>
      </c>
      <c r="G3011" s="36"/>
      <c r="H3011" s="15"/>
      <c r="I3011" s="9"/>
      <c r="J3011" s="16">
        <v>0</v>
      </c>
      <c r="K3011" s="16"/>
      <c r="L3011" s="17">
        <v>0.72</v>
      </c>
      <c r="M3011" s="2">
        <v>84</v>
      </c>
      <c r="N3011" s="8">
        <f>(('Parâmetro - Portes e Uco'!$H$4*'TABELA HONORÁRIOS MÉDICOS201819'!M3011)/100)*'TABELA HONORÁRIOS MÉDICOS201819'!L3011</f>
        <v>8.8421759999999985</v>
      </c>
      <c r="O3011" s="15">
        <v>0</v>
      </c>
      <c r="P3011" s="15"/>
      <c r="Q3011" s="41">
        <f t="shared" si="197"/>
        <v>8.9604143999999977</v>
      </c>
    </row>
    <row r="3012" spans="1:17">
      <c r="A3012" s="1" t="s">
        <v>4760</v>
      </c>
      <c r="B3012" s="1">
        <v>40301877</v>
      </c>
      <c r="C3012" s="3" t="s">
        <v>2443</v>
      </c>
      <c r="D3012" s="4" t="s">
        <v>3679</v>
      </c>
      <c r="E3012" s="7" t="s">
        <v>3713</v>
      </c>
      <c r="F3012" s="8">
        <f>VLOOKUP(D3012,'Parâmetro - Portes e Uco'!$A$8:$D$49,4,0)*E3012</f>
        <v>0.11823839999999999</v>
      </c>
      <c r="G3012" s="36"/>
      <c r="H3012" s="15"/>
      <c r="I3012" s="9"/>
      <c r="J3012" s="16">
        <v>0</v>
      </c>
      <c r="K3012" s="16"/>
      <c r="L3012" s="17">
        <v>0.72</v>
      </c>
      <c r="M3012" s="2">
        <v>84</v>
      </c>
      <c r="N3012" s="8">
        <f>(('Parâmetro - Portes e Uco'!$H$4*'TABELA HONORÁRIOS MÉDICOS201819'!M3012)/100)*'TABELA HONORÁRIOS MÉDICOS201819'!L3012</f>
        <v>8.8421759999999985</v>
      </c>
      <c r="O3012" s="15">
        <v>0</v>
      </c>
      <c r="P3012" s="15"/>
      <c r="Q3012" s="41">
        <f t="shared" si="197"/>
        <v>8.9604143999999977</v>
      </c>
    </row>
    <row r="3013" spans="1:17">
      <c r="A3013" s="1" t="s">
        <v>4760</v>
      </c>
      <c r="B3013" s="1">
        <v>40301885</v>
      </c>
      <c r="C3013" s="3" t="s">
        <v>2448</v>
      </c>
      <c r="D3013" s="4" t="s">
        <v>3679</v>
      </c>
      <c r="E3013" s="7" t="s">
        <v>3713</v>
      </c>
      <c r="F3013" s="8">
        <f>VLOOKUP(D3013,'Parâmetro - Portes e Uco'!$A$8:$D$49,4,0)*E3013</f>
        <v>0.11823839999999999</v>
      </c>
      <c r="G3013" s="36"/>
      <c r="H3013" s="15"/>
      <c r="I3013" s="9"/>
      <c r="J3013" s="16">
        <v>0</v>
      </c>
      <c r="K3013" s="16"/>
      <c r="L3013" s="17">
        <v>0.72</v>
      </c>
      <c r="M3013" s="2">
        <v>84</v>
      </c>
      <c r="N3013" s="8">
        <f>(('Parâmetro - Portes e Uco'!$H$4*'TABELA HONORÁRIOS MÉDICOS201819'!M3013)/100)*'TABELA HONORÁRIOS MÉDICOS201819'!L3013</f>
        <v>8.8421759999999985</v>
      </c>
      <c r="O3013" s="15">
        <v>0</v>
      </c>
      <c r="P3013" s="15"/>
      <c r="Q3013" s="41">
        <f t="shared" si="197"/>
        <v>8.9604143999999977</v>
      </c>
    </row>
    <row r="3014" spans="1:17" ht="22.5">
      <c r="A3014" s="1" t="s">
        <v>4760</v>
      </c>
      <c r="B3014" s="1">
        <v>40301893</v>
      </c>
      <c r="C3014" s="3" t="s">
        <v>2445</v>
      </c>
      <c r="D3014" s="4" t="s">
        <v>3679</v>
      </c>
      <c r="E3014" s="7" t="s">
        <v>3712</v>
      </c>
      <c r="F3014" s="8">
        <f>VLOOKUP(D3014,'Parâmetro - Portes e Uco'!$A$8:$D$49,4,0)*E3014</f>
        <v>1.1823839999999999</v>
      </c>
      <c r="G3014" s="36"/>
      <c r="H3014" s="15"/>
      <c r="I3014" s="9"/>
      <c r="J3014" s="16">
        <v>0</v>
      </c>
      <c r="K3014" s="16"/>
      <c r="L3014" s="17">
        <v>3.2669999999999999</v>
      </c>
      <c r="M3014" s="2">
        <v>84</v>
      </c>
      <c r="N3014" s="8">
        <f>(('Parâmetro - Portes e Uco'!$H$4*'TABELA HONORÁRIOS MÉDICOS201819'!M3014)/100)*'TABELA HONORÁRIOS MÉDICOS201819'!L3014</f>
        <v>40.121373599999998</v>
      </c>
      <c r="O3014" s="15">
        <v>0</v>
      </c>
      <c r="P3014" s="15"/>
      <c r="Q3014" s="41">
        <f t="shared" si="197"/>
        <v>41.303757599999997</v>
      </c>
    </row>
    <row r="3015" spans="1:17" ht="22.5">
      <c r="A3015" s="1" t="s">
        <v>4760</v>
      </c>
      <c r="B3015" s="1">
        <v>40301907</v>
      </c>
      <c r="C3015" s="3" t="s">
        <v>2446</v>
      </c>
      <c r="D3015" s="4" t="s">
        <v>3679</v>
      </c>
      <c r="E3015" s="7" t="s">
        <v>3712</v>
      </c>
      <c r="F3015" s="8">
        <f>VLOOKUP(D3015,'Parâmetro - Portes e Uco'!$A$8:$D$49,4,0)*E3015</f>
        <v>1.1823839999999999</v>
      </c>
      <c r="G3015" s="36"/>
      <c r="H3015" s="15"/>
      <c r="I3015" s="9"/>
      <c r="J3015" s="16">
        <v>0</v>
      </c>
      <c r="K3015" s="16"/>
      <c r="L3015" s="17">
        <v>3.2669999999999999</v>
      </c>
      <c r="M3015" s="2">
        <v>84</v>
      </c>
      <c r="N3015" s="8">
        <f>(('Parâmetro - Portes e Uco'!$H$4*'TABELA HONORÁRIOS MÉDICOS201819'!M3015)/100)*'TABELA HONORÁRIOS MÉDICOS201819'!L3015</f>
        <v>40.121373599999998</v>
      </c>
      <c r="O3015" s="15">
        <v>0</v>
      </c>
      <c r="P3015" s="15"/>
      <c r="Q3015" s="41">
        <f t="shared" si="197"/>
        <v>41.303757599999997</v>
      </c>
    </row>
    <row r="3016" spans="1:17">
      <c r="A3016" s="1" t="s">
        <v>4760</v>
      </c>
      <c r="B3016" s="1">
        <v>40301915</v>
      </c>
      <c r="C3016" s="3" t="s">
        <v>2447</v>
      </c>
      <c r="D3016" s="4" t="s">
        <v>3679</v>
      </c>
      <c r="E3016" s="7" t="s">
        <v>3713</v>
      </c>
      <c r="F3016" s="8">
        <f>VLOOKUP(D3016,'Parâmetro - Portes e Uco'!$A$8:$D$49,4,0)*E3016</f>
        <v>0.11823839999999999</v>
      </c>
      <c r="G3016" s="36"/>
      <c r="H3016" s="15"/>
      <c r="I3016" s="9"/>
      <c r="J3016" s="16">
        <v>0</v>
      </c>
      <c r="K3016" s="16"/>
      <c r="L3016" s="17">
        <v>0.72</v>
      </c>
      <c r="M3016" s="2">
        <v>84</v>
      </c>
      <c r="N3016" s="8">
        <f>(('Parâmetro - Portes e Uco'!$H$4*'TABELA HONORÁRIOS MÉDICOS201819'!M3016)/100)*'TABELA HONORÁRIOS MÉDICOS201819'!L3016</f>
        <v>8.8421759999999985</v>
      </c>
      <c r="O3016" s="15">
        <v>0</v>
      </c>
      <c r="P3016" s="15"/>
      <c r="Q3016" s="41">
        <f t="shared" si="197"/>
        <v>8.9604143999999977</v>
      </c>
    </row>
    <row r="3017" spans="1:17">
      <c r="A3017" s="1" t="s">
        <v>4760</v>
      </c>
      <c r="B3017" s="1">
        <v>40301923</v>
      </c>
      <c r="C3017" s="3" t="s">
        <v>2449</v>
      </c>
      <c r="D3017" s="4" t="s">
        <v>3679</v>
      </c>
      <c r="E3017" s="7" t="s">
        <v>3713</v>
      </c>
      <c r="F3017" s="8">
        <f>VLOOKUP(D3017,'Parâmetro - Portes e Uco'!$A$8:$D$49,4,0)*E3017</f>
        <v>0.11823839999999999</v>
      </c>
      <c r="G3017" s="36"/>
      <c r="H3017" s="15"/>
      <c r="I3017" s="9"/>
      <c r="J3017" s="16">
        <v>0</v>
      </c>
      <c r="K3017" s="16"/>
      <c r="L3017" s="17">
        <v>0.54</v>
      </c>
      <c r="M3017" s="2">
        <v>84</v>
      </c>
      <c r="N3017" s="8">
        <f>(('Parâmetro - Portes e Uco'!$H$4*'TABELA HONORÁRIOS MÉDICOS201819'!M3017)/100)*'TABELA HONORÁRIOS MÉDICOS201819'!L3017</f>
        <v>6.6316319999999997</v>
      </c>
      <c r="O3017" s="15">
        <v>0</v>
      </c>
      <c r="P3017" s="15"/>
      <c r="Q3017" s="41">
        <f t="shared" si="197"/>
        <v>6.7498703999999998</v>
      </c>
    </row>
    <row r="3018" spans="1:17">
      <c r="A3018" s="1" t="s">
        <v>4760</v>
      </c>
      <c r="B3018" s="1">
        <v>40301931</v>
      </c>
      <c r="C3018" s="3" t="s">
        <v>2450</v>
      </c>
      <c r="D3018" s="4" t="s">
        <v>3679</v>
      </c>
      <c r="E3018" s="7" t="s">
        <v>3713</v>
      </c>
      <c r="F3018" s="8">
        <f>VLOOKUP(D3018,'Parâmetro - Portes e Uco'!$A$8:$D$49,4,0)*E3018</f>
        <v>0.11823839999999999</v>
      </c>
      <c r="G3018" s="36"/>
      <c r="H3018" s="15"/>
      <c r="I3018" s="9"/>
      <c r="J3018" s="16">
        <v>0</v>
      </c>
      <c r="K3018" s="16"/>
      <c r="L3018" s="17">
        <v>0.38700000000000001</v>
      </c>
      <c r="M3018" s="2">
        <v>84</v>
      </c>
      <c r="N3018" s="8">
        <f>(('Parâmetro - Portes e Uco'!$H$4*'TABELA HONORÁRIOS MÉDICOS201819'!M3018)/100)*'TABELA HONORÁRIOS MÉDICOS201819'!L3018</f>
        <v>4.7526695999999999</v>
      </c>
      <c r="O3018" s="15">
        <v>0</v>
      </c>
      <c r="P3018" s="15"/>
      <c r="Q3018" s="41">
        <f t="shared" si="197"/>
        <v>4.870908</v>
      </c>
    </row>
    <row r="3019" spans="1:17">
      <c r="A3019" s="1" t="s">
        <v>4760</v>
      </c>
      <c r="B3019" s="1">
        <v>40301940</v>
      </c>
      <c r="C3019" s="3" t="s">
        <v>2451</v>
      </c>
      <c r="D3019" s="4" t="s">
        <v>3679</v>
      </c>
      <c r="E3019" s="7" t="s">
        <v>3713</v>
      </c>
      <c r="F3019" s="8">
        <f>VLOOKUP(D3019,'Parâmetro - Portes e Uco'!$A$8:$D$49,4,0)*E3019</f>
        <v>0.11823839999999999</v>
      </c>
      <c r="G3019" s="36"/>
      <c r="H3019" s="15"/>
      <c r="I3019" s="9"/>
      <c r="J3019" s="16">
        <v>0</v>
      </c>
      <c r="K3019" s="16"/>
      <c r="L3019" s="17">
        <v>0.72</v>
      </c>
      <c r="M3019" s="2">
        <v>84</v>
      </c>
      <c r="N3019" s="8">
        <f>(('Parâmetro - Portes e Uco'!$H$4*'TABELA HONORÁRIOS MÉDICOS201819'!M3019)/100)*'TABELA HONORÁRIOS MÉDICOS201819'!L3019</f>
        <v>8.8421759999999985</v>
      </c>
      <c r="O3019" s="15">
        <v>0</v>
      </c>
      <c r="P3019" s="15"/>
      <c r="Q3019" s="41">
        <f t="shared" si="197"/>
        <v>8.9604143999999977</v>
      </c>
    </row>
    <row r="3020" spans="1:17">
      <c r="A3020" s="1" t="s">
        <v>4760</v>
      </c>
      <c r="B3020" s="1">
        <v>40301958</v>
      </c>
      <c r="C3020" s="3" t="s">
        <v>2452</v>
      </c>
      <c r="D3020" s="4" t="s">
        <v>3679</v>
      </c>
      <c r="E3020" s="7" t="s">
        <v>3713</v>
      </c>
      <c r="F3020" s="8">
        <f>VLOOKUP(D3020,'Parâmetro - Portes e Uco'!$A$8:$D$49,4,0)*E3020</f>
        <v>0.11823839999999999</v>
      </c>
      <c r="G3020" s="36"/>
      <c r="H3020" s="15"/>
      <c r="I3020" s="9"/>
      <c r="J3020" s="16">
        <v>0</v>
      </c>
      <c r="K3020" s="16"/>
      <c r="L3020" s="17">
        <v>0.72</v>
      </c>
      <c r="M3020" s="2">
        <v>84</v>
      </c>
      <c r="N3020" s="8">
        <f>(('Parâmetro - Portes e Uco'!$H$4*'TABELA HONORÁRIOS MÉDICOS201819'!M3020)/100)*'TABELA HONORÁRIOS MÉDICOS201819'!L3020</f>
        <v>8.8421759999999985</v>
      </c>
      <c r="O3020" s="15">
        <v>0</v>
      </c>
      <c r="P3020" s="15"/>
      <c r="Q3020" s="41">
        <f t="shared" si="197"/>
        <v>8.9604143999999977</v>
      </c>
    </row>
    <row r="3021" spans="1:17">
      <c r="A3021" s="1" t="s">
        <v>4760</v>
      </c>
      <c r="B3021" s="1">
        <v>40301966</v>
      </c>
      <c r="C3021" s="3" t="s">
        <v>2453</v>
      </c>
      <c r="D3021" s="4" t="s">
        <v>3679</v>
      </c>
      <c r="E3021" s="7" t="s">
        <v>3713</v>
      </c>
      <c r="F3021" s="8">
        <f>VLOOKUP(D3021,'Parâmetro - Portes e Uco'!$A$8:$D$49,4,0)*E3021</f>
        <v>0.11823839999999999</v>
      </c>
      <c r="G3021" s="36"/>
      <c r="H3021" s="15"/>
      <c r="I3021" s="9"/>
      <c r="J3021" s="16">
        <v>0</v>
      </c>
      <c r="K3021" s="16"/>
      <c r="L3021" s="17">
        <v>0.72</v>
      </c>
      <c r="M3021" s="2">
        <v>84</v>
      </c>
      <c r="N3021" s="8">
        <f>(('Parâmetro - Portes e Uco'!$H$4*'TABELA HONORÁRIOS MÉDICOS201819'!M3021)/100)*'TABELA HONORÁRIOS MÉDICOS201819'!L3021</f>
        <v>8.8421759999999985</v>
      </c>
      <c r="O3021" s="15">
        <v>0</v>
      </c>
      <c r="P3021" s="15"/>
      <c r="Q3021" s="41">
        <f t="shared" si="197"/>
        <v>8.9604143999999977</v>
      </c>
    </row>
    <row r="3022" spans="1:17">
      <c r="A3022" s="1" t="s">
        <v>4760</v>
      </c>
      <c r="B3022" s="1">
        <v>40301974</v>
      </c>
      <c r="C3022" s="3" t="s">
        <v>2455</v>
      </c>
      <c r="D3022" s="4" t="s">
        <v>3679</v>
      </c>
      <c r="E3022" s="7" t="s">
        <v>3716</v>
      </c>
      <c r="F3022" s="8">
        <f>VLOOKUP(D3022,'Parâmetro - Portes e Uco'!$A$8:$D$49,4,0)*E3022</f>
        <v>0.47295359999999997</v>
      </c>
      <c r="G3022" s="36"/>
      <c r="H3022" s="15"/>
      <c r="I3022" s="9"/>
      <c r="J3022" s="16">
        <v>0</v>
      </c>
      <c r="K3022" s="16"/>
      <c r="L3022" s="17">
        <v>1.44</v>
      </c>
      <c r="M3022" s="2">
        <v>84</v>
      </c>
      <c r="N3022" s="8">
        <f>(('Parâmetro - Portes e Uco'!$H$4*'TABELA HONORÁRIOS MÉDICOS201819'!M3022)/100)*'TABELA HONORÁRIOS MÉDICOS201819'!L3022</f>
        <v>17.684351999999997</v>
      </c>
      <c r="O3022" s="15">
        <v>0</v>
      </c>
      <c r="P3022" s="15"/>
      <c r="Q3022" s="41">
        <f t="shared" si="197"/>
        <v>18.157305599999997</v>
      </c>
    </row>
    <row r="3023" spans="1:17">
      <c r="A3023" s="1" t="s">
        <v>4760</v>
      </c>
      <c r="B3023" s="1">
        <v>40301982</v>
      </c>
      <c r="C3023" s="3" t="s">
        <v>2454</v>
      </c>
      <c r="D3023" s="4" t="s">
        <v>3679</v>
      </c>
      <c r="E3023" s="7" t="s">
        <v>3714</v>
      </c>
      <c r="F3023" s="8">
        <f>VLOOKUP(D3023,'Parâmetro - Portes e Uco'!$A$8:$D$49,4,0)*E3023</f>
        <v>8.8678799999999995</v>
      </c>
      <c r="G3023" s="36"/>
      <c r="H3023" s="15"/>
      <c r="I3023" s="9"/>
      <c r="J3023" s="16">
        <v>0</v>
      </c>
      <c r="K3023" s="16"/>
      <c r="L3023" s="17">
        <v>17.981999999999999</v>
      </c>
      <c r="M3023" s="2">
        <v>84</v>
      </c>
      <c r="N3023" s="8">
        <f>(('Parâmetro - Portes e Uco'!$H$4*'TABELA HONORÁRIOS MÉDICOS201819'!M3023)/100)*'TABELA HONORÁRIOS MÉDICOS201819'!L3023</f>
        <v>220.83334559999997</v>
      </c>
      <c r="O3023" s="15">
        <v>0</v>
      </c>
      <c r="P3023" s="15"/>
      <c r="Q3023" s="41">
        <f t="shared" si="197"/>
        <v>229.70122559999999</v>
      </c>
    </row>
    <row r="3024" spans="1:17">
      <c r="A3024" s="1" t="s">
        <v>4760</v>
      </c>
      <c r="B3024" s="1">
        <v>40301990</v>
      </c>
      <c r="C3024" s="3" t="s">
        <v>2456</v>
      </c>
      <c r="D3024" s="4" t="s">
        <v>3679</v>
      </c>
      <c r="E3024" s="7" t="s">
        <v>3713</v>
      </c>
      <c r="F3024" s="8">
        <f>VLOOKUP(D3024,'Parâmetro - Portes e Uco'!$A$8:$D$49,4,0)*E3024</f>
        <v>0.11823839999999999</v>
      </c>
      <c r="G3024" s="36"/>
      <c r="H3024" s="15"/>
      <c r="I3024" s="9"/>
      <c r="J3024" s="16">
        <v>0</v>
      </c>
      <c r="K3024" s="16"/>
      <c r="L3024" s="17">
        <v>0.72</v>
      </c>
      <c r="M3024" s="2">
        <v>84</v>
      </c>
      <c r="N3024" s="8">
        <f>(('Parâmetro - Portes e Uco'!$H$4*'TABELA HONORÁRIOS MÉDICOS201819'!M3024)/100)*'TABELA HONORÁRIOS MÉDICOS201819'!L3024</f>
        <v>8.8421759999999985</v>
      </c>
      <c r="O3024" s="15">
        <v>0</v>
      </c>
      <c r="P3024" s="15"/>
      <c r="Q3024" s="41">
        <f t="shared" si="197"/>
        <v>8.9604143999999977</v>
      </c>
    </row>
    <row r="3025" spans="1:17" ht="22.5">
      <c r="A3025" s="1" t="s">
        <v>4760</v>
      </c>
      <c r="B3025" s="1">
        <v>40302016</v>
      </c>
      <c r="C3025" s="3" t="s">
        <v>2457</v>
      </c>
      <c r="D3025" s="4" t="s">
        <v>3679</v>
      </c>
      <c r="E3025" s="7" t="s">
        <v>3712</v>
      </c>
      <c r="F3025" s="8">
        <f>VLOOKUP(D3025,'Parâmetro - Portes e Uco'!$A$8:$D$49,4,0)*E3025</f>
        <v>1.1823839999999999</v>
      </c>
      <c r="G3025" s="36"/>
      <c r="H3025" s="15"/>
      <c r="I3025" s="9"/>
      <c r="J3025" s="16">
        <v>0</v>
      </c>
      <c r="K3025" s="16"/>
      <c r="L3025" s="17">
        <v>1.764</v>
      </c>
      <c r="M3025" s="2">
        <v>84</v>
      </c>
      <c r="N3025" s="8">
        <f>(('Parâmetro - Portes e Uco'!$H$4*'TABELA HONORÁRIOS MÉDICOS201819'!M3025)/100)*'TABELA HONORÁRIOS MÉDICOS201819'!L3025</f>
        <v>21.663331199999998</v>
      </c>
      <c r="O3025" s="15">
        <v>0</v>
      </c>
      <c r="P3025" s="15"/>
      <c r="Q3025" s="41">
        <f t="shared" si="197"/>
        <v>22.845715199999997</v>
      </c>
    </row>
    <row r="3026" spans="1:17" ht="22.5">
      <c r="A3026" s="1" t="s">
        <v>4760</v>
      </c>
      <c r="B3026" s="1">
        <v>40302024</v>
      </c>
      <c r="C3026" s="3" t="s">
        <v>2458</v>
      </c>
      <c r="D3026" s="4" t="s">
        <v>3679</v>
      </c>
      <c r="E3026" s="7" t="s">
        <v>3712</v>
      </c>
      <c r="F3026" s="8">
        <f>VLOOKUP(D3026,'Parâmetro - Portes e Uco'!$A$8:$D$49,4,0)*E3026</f>
        <v>1.1823839999999999</v>
      </c>
      <c r="G3026" s="36"/>
      <c r="H3026" s="15"/>
      <c r="I3026" s="9"/>
      <c r="J3026" s="16">
        <v>0</v>
      </c>
      <c r="K3026" s="16"/>
      <c r="L3026" s="17">
        <v>2.097</v>
      </c>
      <c r="M3026" s="2">
        <v>84</v>
      </c>
      <c r="N3026" s="8">
        <f>(('Parâmetro - Portes e Uco'!$H$4*'TABELA HONORÁRIOS MÉDICOS201819'!M3026)/100)*'TABELA HONORÁRIOS MÉDICOS201819'!L3026</f>
        <v>25.752837599999999</v>
      </c>
      <c r="O3026" s="15">
        <v>0</v>
      </c>
      <c r="P3026" s="15"/>
      <c r="Q3026" s="41">
        <f t="shared" si="197"/>
        <v>26.935221599999998</v>
      </c>
    </row>
    <row r="3027" spans="1:17" ht="22.5">
      <c r="A3027" s="1" t="s">
        <v>4760</v>
      </c>
      <c r="B3027" s="1">
        <v>40302032</v>
      </c>
      <c r="C3027" s="3" t="s">
        <v>2459</v>
      </c>
      <c r="D3027" s="4" t="s">
        <v>3679</v>
      </c>
      <c r="E3027" s="7" t="s">
        <v>3716</v>
      </c>
      <c r="F3027" s="8">
        <f>VLOOKUP(D3027,'Parâmetro - Portes e Uco'!$A$8:$D$49,4,0)*E3027</f>
        <v>0.47295359999999997</v>
      </c>
      <c r="G3027" s="36"/>
      <c r="H3027" s="15"/>
      <c r="I3027" s="9"/>
      <c r="J3027" s="16">
        <v>0</v>
      </c>
      <c r="K3027" s="16"/>
      <c r="L3027" s="17">
        <v>0.54</v>
      </c>
      <c r="M3027" s="2">
        <v>84</v>
      </c>
      <c r="N3027" s="8">
        <f>(('Parâmetro - Portes e Uco'!$H$4*'TABELA HONORÁRIOS MÉDICOS201819'!M3027)/100)*'TABELA HONORÁRIOS MÉDICOS201819'!L3027</f>
        <v>6.6316319999999997</v>
      </c>
      <c r="O3027" s="15">
        <v>0</v>
      </c>
      <c r="P3027" s="15"/>
      <c r="Q3027" s="41">
        <f t="shared" si="197"/>
        <v>7.1045856000000001</v>
      </c>
    </row>
    <row r="3028" spans="1:17">
      <c r="A3028" s="1" t="s">
        <v>4760</v>
      </c>
      <c r="B3028" s="1">
        <v>40302040</v>
      </c>
      <c r="C3028" s="3" t="s">
        <v>2460</v>
      </c>
      <c r="D3028" s="4" t="s">
        <v>3679</v>
      </c>
      <c r="E3028" s="7" t="s">
        <v>3713</v>
      </c>
      <c r="F3028" s="8">
        <f>VLOOKUP(D3028,'Parâmetro - Portes e Uco'!$A$8:$D$49,4,0)*E3028</f>
        <v>0.11823839999999999</v>
      </c>
      <c r="G3028" s="36"/>
      <c r="H3028" s="15"/>
      <c r="I3028" s="9"/>
      <c r="J3028" s="16">
        <v>0</v>
      </c>
      <c r="K3028" s="16"/>
      <c r="L3028" s="17">
        <v>0.38700000000000001</v>
      </c>
      <c r="M3028" s="2">
        <v>84</v>
      </c>
      <c r="N3028" s="8">
        <f>(('Parâmetro - Portes e Uco'!$H$4*'TABELA HONORÁRIOS MÉDICOS201819'!M3028)/100)*'TABELA HONORÁRIOS MÉDICOS201819'!L3028</f>
        <v>4.7526695999999999</v>
      </c>
      <c r="O3028" s="15">
        <v>0</v>
      </c>
      <c r="P3028" s="15"/>
      <c r="Q3028" s="41">
        <f t="shared" si="197"/>
        <v>4.870908</v>
      </c>
    </row>
    <row r="3029" spans="1:17">
      <c r="A3029" s="1" t="s">
        <v>4760</v>
      </c>
      <c r="B3029" s="1">
        <v>40302059</v>
      </c>
      <c r="C3029" s="3" t="s">
        <v>2461</v>
      </c>
      <c r="D3029" s="4" t="s">
        <v>3679</v>
      </c>
      <c r="E3029" s="7" t="s">
        <v>3713</v>
      </c>
      <c r="F3029" s="8">
        <f>VLOOKUP(D3029,'Parâmetro - Portes e Uco'!$A$8:$D$49,4,0)*E3029</f>
        <v>0.11823839999999999</v>
      </c>
      <c r="G3029" s="36"/>
      <c r="H3029" s="15"/>
      <c r="I3029" s="9"/>
      <c r="J3029" s="16">
        <v>0</v>
      </c>
      <c r="K3029" s="16"/>
      <c r="L3029" s="17">
        <v>1.35</v>
      </c>
      <c r="M3029" s="2">
        <v>84</v>
      </c>
      <c r="N3029" s="8">
        <f>(('Parâmetro - Portes e Uco'!$H$4*'TABELA HONORÁRIOS MÉDICOS201819'!M3029)/100)*'TABELA HONORÁRIOS MÉDICOS201819'!L3029</f>
        <v>16.579080000000001</v>
      </c>
      <c r="O3029" s="15">
        <v>0</v>
      </c>
      <c r="P3029" s="15"/>
      <c r="Q3029" s="41">
        <f t="shared" si="197"/>
        <v>16.6973184</v>
      </c>
    </row>
    <row r="3030" spans="1:17">
      <c r="A3030" s="1" t="s">
        <v>4760</v>
      </c>
      <c r="B3030" s="1">
        <v>40302067</v>
      </c>
      <c r="C3030" s="3" t="s">
        <v>2462</v>
      </c>
      <c r="D3030" s="4" t="s">
        <v>3679</v>
      </c>
      <c r="E3030" s="7" t="s">
        <v>3713</v>
      </c>
      <c r="F3030" s="8">
        <f>VLOOKUP(D3030,'Parâmetro - Portes e Uco'!$A$8:$D$49,4,0)*E3030</f>
        <v>0.11823839999999999</v>
      </c>
      <c r="G3030" s="36"/>
      <c r="H3030" s="15"/>
      <c r="I3030" s="9"/>
      <c r="J3030" s="16">
        <v>0</v>
      </c>
      <c r="K3030" s="16"/>
      <c r="L3030" s="17">
        <v>1.17</v>
      </c>
      <c r="M3030" s="2">
        <v>84</v>
      </c>
      <c r="N3030" s="8">
        <f>(('Parâmetro - Portes e Uco'!$H$4*'TABELA HONORÁRIOS MÉDICOS201819'!M3030)/100)*'TABELA HONORÁRIOS MÉDICOS201819'!L3030</f>
        <v>14.368535999999999</v>
      </c>
      <c r="O3030" s="15">
        <v>0</v>
      </c>
      <c r="P3030" s="15"/>
      <c r="Q3030" s="41">
        <f t="shared" si="197"/>
        <v>14.486774399999998</v>
      </c>
    </row>
    <row r="3031" spans="1:17">
      <c r="A3031" s="1" t="s">
        <v>4760</v>
      </c>
      <c r="B3031" s="1">
        <v>40302075</v>
      </c>
      <c r="C3031" s="3" t="s">
        <v>2463</v>
      </c>
      <c r="D3031" s="4" t="s">
        <v>3679</v>
      </c>
      <c r="E3031" s="7" t="s">
        <v>3712</v>
      </c>
      <c r="F3031" s="8">
        <f>VLOOKUP(D3031,'Parâmetro - Portes e Uco'!$A$8:$D$49,4,0)*E3031</f>
        <v>1.1823839999999999</v>
      </c>
      <c r="G3031" s="36"/>
      <c r="H3031" s="15"/>
      <c r="I3031" s="9"/>
      <c r="J3031" s="16">
        <v>0</v>
      </c>
      <c r="K3031" s="16"/>
      <c r="L3031" s="17">
        <v>1.764</v>
      </c>
      <c r="M3031" s="2">
        <v>84</v>
      </c>
      <c r="N3031" s="8">
        <f>(('Parâmetro - Portes e Uco'!$H$4*'TABELA HONORÁRIOS MÉDICOS201819'!M3031)/100)*'TABELA HONORÁRIOS MÉDICOS201819'!L3031</f>
        <v>21.663331199999998</v>
      </c>
      <c r="O3031" s="15">
        <v>0</v>
      </c>
      <c r="P3031" s="15"/>
      <c r="Q3031" s="41">
        <f t="shared" si="197"/>
        <v>22.845715199999997</v>
      </c>
    </row>
    <row r="3032" spans="1:17">
      <c r="A3032" s="1" t="s">
        <v>4760</v>
      </c>
      <c r="B3032" s="1">
        <v>40302083</v>
      </c>
      <c r="C3032" s="3" t="s">
        <v>2465</v>
      </c>
      <c r="D3032" s="4" t="s">
        <v>3679</v>
      </c>
      <c r="E3032" s="7" t="s">
        <v>3716</v>
      </c>
      <c r="F3032" s="8">
        <f>VLOOKUP(D3032,'Parâmetro - Portes e Uco'!$A$8:$D$49,4,0)*E3032</f>
        <v>0.47295359999999997</v>
      </c>
      <c r="G3032" s="36"/>
      <c r="H3032" s="15"/>
      <c r="I3032" s="9"/>
      <c r="J3032" s="16">
        <v>0</v>
      </c>
      <c r="K3032" s="16"/>
      <c r="L3032" s="17">
        <v>1.0529999999999999</v>
      </c>
      <c r="M3032" s="2">
        <v>84</v>
      </c>
      <c r="N3032" s="8">
        <f>(('Parâmetro - Portes e Uco'!$H$4*'TABELA HONORÁRIOS MÉDICOS201819'!M3032)/100)*'TABELA HONORÁRIOS MÉDICOS201819'!L3032</f>
        <v>12.931682399999998</v>
      </c>
      <c r="O3032" s="15">
        <v>0</v>
      </c>
      <c r="P3032" s="15"/>
      <c r="Q3032" s="41">
        <f t="shared" si="197"/>
        <v>13.404635999999998</v>
      </c>
    </row>
    <row r="3033" spans="1:17">
      <c r="A3033" s="1" t="s">
        <v>4760</v>
      </c>
      <c r="B3033" s="1">
        <v>40302091</v>
      </c>
      <c r="C3033" s="3" t="s">
        <v>2466</v>
      </c>
      <c r="D3033" s="4" t="s">
        <v>3679</v>
      </c>
      <c r="E3033" s="7" t="s">
        <v>3714</v>
      </c>
      <c r="F3033" s="8">
        <f>VLOOKUP(D3033,'Parâmetro - Portes e Uco'!$A$8:$D$49,4,0)*E3033</f>
        <v>8.8678799999999995</v>
      </c>
      <c r="G3033" s="36"/>
      <c r="H3033" s="15"/>
      <c r="I3033" s="9"/>
      <c r="J3033" s="16">
        <v>0</v>
      </c>
      <c r="K3033" s="16"/>
      <c r="L3033" s="17">
        <v>27.684000000000001</v>
      </c>
      <c r="M3033" s="2">
        <v>84</v>
      </c>
      <c r="N3033" s="8">
        <f>(('Parâmetro - Portes e Uco'!$H$4*'TABELA HONORÁRIOS MÉDICOS201819'!M3033)/100)*'TABELA HONORÁRIOS MÉDICOS201819'!L3033</f>
        <v>339.9816672</v>
      </c>
      <c r="O3033" s="15">
        <v>0</v>
      </c>
      <c r="P3033" s="15"/>
      <c r="Q3033" s="41">
        <f t="shared" si="197"/>
        <v>348.84954720000002</v>
      </c>
    </row>
    <row r="3034" spans="1:17">
      <c r="A3034" s="1" t="s">
        <v>4760</v>
      </c>
      <c r="B3034" s="1">
        <v>40302105</v>
      </c>
      <c r="C3034" s="3" t="s">
        <v>2467</v>
      </c>
      <c r="D3034" s="4" t="s">
        <v>3679</v>
      </c>
      <c r="E3034" s="7" t="s">
        <v>3712</v>
      </c>
      <c r="F3034" s="8">
        <f>VLOOKUP(D3034,'Parâmetro - Portes e Uco'!$A$8:$D$49,4,0)*E3034</f>
        <v>1.1823839999999999</v>
      </c>
      <c r="G3034" s="36"/>
      <c r="H3034" s="15"/>
      <c r="I3034" s="9"/>
      <c r="J3034" s="16">
        <v>0</v>
      </c>
      <c r="K3034" s="16"/>
      <c r="L3034" s="17">
        <v>2.097</v>
      </c>
      <c r="M3034" s="2">
        <v>84</v>
      </c>
      <c r="N3034" s="8">
        <f>(('Parâmetro - Portes e Uco'!$H$4*'TABELA HONORÁRIOS MÉDICOS201819'!M3034)/100)*'TABELA HONORÁRIOS MÉDICOS201819'!L3034</f>
        <v>25.752837599999999</v>
      </c>
      <c r="O3034" s="15">
        <v>0</v>
      </c>
      <c r="P3034" s="15"/>
      <c r="Q3034" s="41">
        <f t="shared" si="197"/>
        <v>26.935221599999998</v>
      </c>
    </row>
    <row r="3035" spans="1:17">
      <c r="A3035" s="1" t="s">
        <v>4760</v>
      </c>
      <c r="B3035" s="1">
        <v>40302113</v>
      </c>
      <c r="C3035" s="3" t="s">
        <v>2468</v>
      </c>
      <c r="D3035" s="4" t="s">
        <v>3679</v>
      </c>
      <c r="E3035" s="7" t="s">
        <v>3712</v>
      </c>
      <c r="F3035" s="8">
        <f>VLOOKUP(D3035,'Parâmetro - Portes e Uco'!$A$8:$D$49,4,0)*E3035</f>
        <v>1.1823839999999999</v>
      </c>
      <c r="G3035" s="36"/>
      <c r="H3035" s="15"/>
      <c r="I3035" s="9"/>
      <c r="J3035" s="16">
        <v>0</v>
      </c>
      <c r="K3035" s="16"/>
      <c r="L3035" s="17">
        <v>3.2669999999999999</v>
      </c>
      <c r="M3035" s="2">
        <v>84</v>
      </c>
      <c r="N3035" s="8">
        <f>(('Parâmetro - Portes e Uco'!$H$4*'TABELA HONORÁRIOS MÉDICOS201819'!M3035)/100)*'TABELA HONORÁRIOS MÉDICOS201819'!L3035</f>
        <v>40.121373599999998</v>
      </c>
      <c r="O3035" s="15">
        <v>0</v>
      </c>
      <c r="P3035" s="15"/>
      <c r="Q3035" s="41">
        <f t="shared" si="197"/>
        <v>41.303757599999997</v>
      </c>
    </row>
    <row r="3036" spans="1:17">
      <c r="A3036" s="1" t="s">
        <v>4760</v>
      </c>
      <c r="B3036" s="1">
        <v>40302121</v>
      </c>
      <c r="C3036" s="3" t="s">
        <v>2469</v>
      </c>
      <c r="D3036" s="4" t="s">
        <v>3679</v>
      </c>
      <c r="E3036" s="7" t="s">
        <v>3712</v>
      </c>
      <c r="F3036" s="8">
        <f>VLOOKUP(D3036,'Parâmetro - Portes e Uco'!$A$8:$D$49,4,0)*E3036</f>
        <v>1.1823839999999999</v>
      </c>
      <c r="G3036" s="36"/>
      <c r="H3036" s="15"/>
      <c r="I3036" s="9"/>
      <c r="J3036" s="16">
        <v>0</v>
      </c>
      <c r="K3036" s="16"/>
      <c r="L3036" s="17">
        <v>3.2669999999999999</v>
      </c>
      <c r="M3036" s="2">
        <v>84</v>
      </c>
      <c r="N3036" s="8">
        <f>(('Parâmetro - Portes e Uco'!$H$4*'TABELA HONORÁRIOS MÉDICOS201819'!M3036)/100)*'TABELA HONORÁRIOS MÉDICOS201819'!L3036</f>
        <v>40.121373599999998</v>
      </c>
      <c r="O3036" s="15">
        <v>0</v>
      </c>
      <c r="P3036" s="15"/>
      <c r="Q3036" s="41">
        <f t="shared" si="197"/>
        <v>41.303757599999997</v>
      </c>
    </row>
    <row r="3037" spans="1:17">
      <c r="A3037" s="1" t="s">
        <v>4760</v>
      </c>
      <c r="B3037" s="1">
        <v>40302130</v>
      </c>
      <c r="C3037" s="3" t="s">
        <v>2389</v>
      </c>
      <c r="D3037" s="4" t="s">
        <v>3679</v>
      </c>
      <c r="E3037" s="7" t="s">
        <v>3712</v>
      </c>
      <c r="F3037" s="8">
        <f>VLOOKUP(D3037,'Parâmetro - Portes e Uco'!$A$8:$D$49,4,0)*E3037</f>
        <v>1.1823839999999999</v>
      </c>
      <c r="G3037" s="36"/>
      <c r="H3037" s="15"/>
      <c r="I3037" s="9"/>
      <c r="J3037" s="16">
        <v>0</v>
      </c>
      <c r="K3037" s="16"/>
      <c r="L3037" s="17">
        <v>3.2669999999999999</v>
      </c>
      <c r="M3037" s="2">
        <v>84</v>
      </c>
      <c r="N3037" s="8">
        <f>(('Parâmetro - Portes e Uco'!$H$4*'TABELA HONORÁRIOS MÉDICOS201819'!M3037)/100)*'TABELA HONORÁRIOS MÉDICOS201819'!L3037</f>
        <v>40.121373599999998</v>
      </c>
      <c r="O3037" s="15">
        <v>0</v>
      </c>
      <c r="P3037" s="15"/>
      <c r="Q3037" s="41">
        <f t="shared" si="197"/>
        <v>41.303757599999997</v>
      </c>
    </row>
    <row r="3038" spans="1:17">
      <c r="A3038" s="1" t="s">
        <v>4760</v>
      </c>
      <c r="B3038" s="1">
        <v>40302156</v>
      </c>
      <c r="C3038" s="3" t="s">
        <v>2471</v>
      </c>
      <c r="D3038" s="4" t="s">
        <v>3679</v>
      </c>
      <c r="E3038" s="7" t="s">
        <v>3712</v>
      </c>
      <c r="F3038" s="8">
        <f>VLOOKUP(D3038,'Parâmetro - Portes e Uco'!$A$8:$D$49,4,0)*E3038</f>
        <v>1.1823839999999999</v>
      </c>
      <c r="G3038" s="36"/>
      <c r="H3038" s="15"/>
      <c r="I3038" s="9"/>
      <c r="J3038" s="16">
        <v>0</v>
      </c>
      <c r="K3038" s="16"/>
      <c r="L3038" s="17">
        <v>3.2669999999999999</v>
      </c>
      <c r="M3038" s="2">
        <v>84</v>
      </c>
      <c r="N3038" s="8">
        <f>(('Parâmetro - Portes e Uco'!$H$4*'TABELA HONORÁRIOS MÉDICOS201819'!M3038)/100)*'TABELA HONORÁRIOS MÉDICOS201819'!L3038</f>
        <v>40.121373599999998</v>
      </c>
      <c r="O3038" s="15">
        <v>0</v>
      </c>
      <c r="P3038" s="15"/>
      <c r="Q3038" s="41">
        <f t="shared" si="197"/>
        <v>41.303757599999997</v>
      </c>
    </row>
    <row r="3039" spans="1:17">
      <c r="A3039" s="1" t="s">
        <v>4760</v>
      </c>
      <c r="B3039" s="1">
        <v>40302164</v>
      </c>
      <c r="C3039" s="3" t="s">
        <v>2472</v>
      </c>
      <c r="D3039" s="4" t="s">
        <v>3679</v>
      </c>
      <c r="E3039" s="7" t="s">
        <v>3712</v>
      </c>
      <c r="F3039" s="8">
        <f>VLOOKUP(D3039,'Parâmetro - Portes e Uco'!$A$8:$D$49,4,0)*E3039</f>
        <v>1.1823839999999999</v>
      </c>
      <c r="G3039" s="36"/>
      <c r="H3039" s="15"/>
      <c r="I3039" s="9"/>
      <c r="J3039" s="16">
        <v>0</v>
      </c>
      <c r="K3039" s="16"/>
      <c r="L3039" s="17">
        <v>2.097</v>
      </c>
      <c r="M3039" s="2">
        <v>84</v>
      </c>
      <c r="N3039" s="8">
        <f>(('Parâmetro - Portes e Uco'!$H$4*'TABELA HONORÁRIOS MÉDICOS201819'!M3039)/100)*'TABELA HONORÁRIOS MÉDICOS201819'!L3039</f>
        <v>25.752837599999999</v>
      </c>
      <c r="O3039" s="15">
        <v>0</v>
      </c>
      <c r="P3039" s="15"/>
      <c r="Q3039" s="41">
        <f t="shared" si="197"/>
        <v>26.935221599999998</v>
      </c>
    </row>
    <row r="3040" spans="1:17">
      <c r="A3040" s="1" t="s">
        <v>4760</v>
      </c>
      <c r="B3040" s="1">
        <v>40302180</v>
      </c>
      <c r="C3040" s="3" t="s">
        <v>2474</v>
      </c>
      <c r="D3040" s="4" t="s">
        <v>3679</v>
      </c>
      <c r="E3040" s="7" t="s">
        <v>3712</v>
      </c>
      <c r="F3040" s="8">
        <f>VLOOKUP(D3040,'Parâmetro - Portes e Uco'!$A$8:$D$49,4,0)*E3040</f>
        <v>1.1823839999999999</v>
      </c>
      <c r="G3040" s="36"/>
      <c r="H3040" s="15"/>
      <c r="I3040" s="9"/>
      <c r="J3040" s="16">
        <v>0</v>
      </c>
      <c r="K3040" s="16"/>
      <c r="L3040" s="17">
        <v>3.2669999999999999</v>
      </c>
      <c r="M3040" s="2">
        <v>84</v>
      </c>
      <c r="N3040" s="8">
        <f>(('Parâmetro - Portes e Uco'!$H$4*'TABELA HONORÁRIOS MÉDICOS201819'!M3040)/100)*'TABELA HONORÁRIOS MÉDICOS201819'!L3040</f>
        <v>40.121373599999998</v>
      </c>
      <c r="O3040" s="15">
        <v>0</v>
      </c>
      <c r="P3040" s="15"/>
      <c r="Q3040" s="41">
        <f t="shared" si="197"/>
        <v>41.303757599999997</v>
      </c>
    </row>
    <row r="3041" spans="1:17">
      <c r="A3041" s="1" t="s">
        <v>4760</v>
      </c>
      <c r="B3041" s="1">
        <v>40302199</v>
      </c>
      <c r="C3041" s="3" t="s">
        <v>2475</v>
      </c>
      <c r="D3041" s="4" t="s">
        <v>3679</v>
      </c>
      <c r="E3041" s="7" t="s">
        <v>3713</v>
      </c>
      <c r="F3041" s="8">
        <f>VLOOKUP(D3041,'Parâmetro - Portes e Uco'!$A$8:$D$49,4,0)*E3041</f>
        <v>0.11823839999999999</v>
      </c>
      <c r="G3041" s="36"/>
      <c r="H3041" s="15"/>
      <c r="I3041" s="9"/>
      <c r="J3041" s="16">
        <v>0</v>
      </c>
      <c r="K3041" s="16"/>
      <c r="L3041" s="17">
        <v>0.72</v>
      </c>
      <c r="M3041" s="2">
        <v>84</v>
      </c>
      <c r="N3041" s="8">
        <f>(('Parâmetro - Portes e Uco'!$H$4*'TABELA HONORÁRIOS MÉDICOS201819'!M3041)/100)*'TABELA HONORÁRIOS MÉDICOS201819'!L3041</f>
        <v>8.8421759999999985</v>
      </c>
      <c r="O3041" s="15">
        <v>0</v>
      </c>
      <c r="P3041" s="15"/>
      <c r="Q3041" s="41">
        <f t="shared" si="197"/>
        <v>8.9604143999999977</v>
      </c>
    </row>
    <row r="3042" spans="1:17">
      <c r="A3042" s="1" t="s">
        <v>4760</v>
      </c>
      <c r="B3042" s="1">
        <v>40302229</v>
      </c>
      <c r="C3042" s="3" t="s">
        <v>2477</v>
      </c>
      <c r="D3042" s="4" t="s">
        <v>3679</v>
      </c>
      <c r="E3042" s="7" t="s">
        <v>3713</v>
      </c>
      <c r="F3042" s="8">
        <f>VLOOKUP(D3042,'Parâmetro - Portes e Uco'!$A$8:$D$49,4,0)*E3042</f>
        <v>0.11823839999999999</v>
      </c>
      <c r="G3042" s="36"/>
      <c r="H3042" s="15"/>
      <c r="I3042" s="9"/>
      <c r="J3042" s="16">
        <v>0</v>
      </c>
      <c r="K3042" s="16"/>
      <c r="L3042" s="17">
        <v>0.54</v>
      </c>
      <c r="M3042" s="2">
        <v>84</v>
      </c>
      <c r="N3042" s="8">
        <f>(('Parâmetro - Portes e Uco'!$H$4*'TABELA HONORÁRIOS MÉDICOS201819'!M3042)/100)*'TABELA HONORÁRIOS MÉDICOS201819'!L3042</f>
        <v>6.6316319999999997</v>
      </c>
      <c r="O3042" s="15">
        <v>0</v>
      </c>
      <c r="P3042" s="15"/>
      <c r="Q3042" s="41">
        <f t="shared" si="197"/>
        <v>6.7498703999999998</v>
      </c>
    </row>
    <row r="3043" spans="1:17">
      <c r="A3043" s="1" t="s">
        <v>4760</v>
      </c>
      <c r="B3043" s="1">
        <v>40302237</v>
      </c>
      <c r="C3043" s="3" t="s">
        <v>2478</v>
      </c>
      <c r="D3043" s="4" t="s">
        <v>3679</v>
      </c>
      <c r="E3043" s="7" t="s">
        <v>3713</v>
      </c>
      <c r="F3043" s="8">
        <f>VLOOKUP(D3043,'Parâmetro - Portes e Uco'!$A$8:$D$49,4,0)*E3043</f>
        <v>0.11823839999999999</v>
      </c>
      <c r="G3043" s="36"/>
      <c r="H3043" s="15"/>
      <c r="I3043" s="9"/>
      <c r="J3043" s="16">
        <v>0</v>
      </c>
      <c r="K3043" s="16"/>
      <c r="L3043" s="17">
        <v>0.38700000000000001</v>
      </c>
      <c r="M3043" s="2">
        <v>84</v>
      </c>
      <c r="N3043" s="8">
        <f>(('Parâmetro - Portes e Uco'!$H$4*'TABELA HONORÁRIOS MÉDICOS201819'!M3043)/100)*'TABELA HONORÁRIOS MÉDICOS201819'!L3043</f>
        <v>4.7526695999999999</v>
      </c>
      <c r="O3043" s="15">
        <v>0</v>
      </c>
      <c r="P3043" s="15"/>
      <c r="Q3043" s="41">
        <f t="shared" si="197"/>
        <v>4.870908</v>
      </c>
    </row>
    <row r="3044" spans="1:17">
      <c r="A3044" s="1" t="s">
        <v>4760</v>
      </c>
      <c r="B3044" s="1">
        <v>40302245</v>
      </c>
      <c r="C3044" s="3" t="s">
        <v>2480</v>
      </c>
      <c r="D3044" s="4" t="s">
        <v>3679</v>
      </c>
      <c r="E3044" s="7" t="s">
        <v>3712</v>
      </c>
      <c r="F3044" s="8">
        <f>VLOOKUP(D3044,'Parâmetro - Portes e Uco'!$A$8:$D$49,4,0)*E3044</f>
        <v>1.1823839999999999</v>
      </c>
      <c r="G3044" s="36"/>
      <c r="H3044" s="15"/>
      <c r="I3044" s="9"/>
      <c r="J3044" s="16">
        <v>0</v>
      </c>
      <c r="K3044" s="16"/>
      <c r="L3044" s="17">
        <v>3.2669999999999999</v>
      </c>
      <c r="M3044" s="2">
        <v>84</v>
      </c>
      <c r="N3044" s="8">
        <f>(('Parâmetro - Portes e Uco'!$H$4*'TABELA HONORÁRIOS MÉDICOS201819'!M3044)/100)*'TABELA HONORÁRIOS MÉDICOS201819'!L3044</f>
        <v>40.121373599999998</v>
      </c>
      <c r="O3044" s="15">
        <v>0</v>
      </c>
      <c r="P3044" s="15"/>
      <c r="Q3044" s="41">
        <f t="shared" si="197"/>
        <v>41.303757599999997</v>
      </c>
    </row>
    <row r="3045" spans="1:17">
      <c r="A3045" s="1" t="s">
        <v>4760</v>
      </c>
      <c r="B3045" s="1">
        <v>40302270</v>
      </c>
      <c r="C3045" s="3" t="s">
        <v>2483</v>
      </c>
      <c r="D3045" s="4" t="s">
        <v>3679</v>
      </c>
      <c r="E3045" s="7" t="s">
        <v>3713</v>
      </c>
      <c r="F3045" s="8">
        <f>VLOOKUP(D3045,'Parâmetro - Portes e Uco'!$A$8:$D$49,4,0)*E3045</f>
        <v>0.11823839999999999</v>
      </c>
      <c r="G3045" s="36"/>
      <c r="H3045" s="15"/>
      <c r="I3045" s="9"/>
      <c r="J3045" s="16">
        <v>0</v>
      </c>
      <c r="K3045" s="16"/>
      <c r="L3045" s="17">
        <v>1.0529999999999999</v>
      </c>
      <c r="M3045" s="2">
        <v>84</v>
      </c>
      <c r="N3045" s="8">
        <f>(('Parâmetro - Portes e Uco'!$H$4*'TABELA HONORÁRIOS MÉDICOS201819'!M3045)/100)*'TABELA HONORÁRIOS MÉDICOS201819'!L3045</f>
        <v>12.931682399999998</v>
      </c>
      <c r="O3045" s="15">
        <v>0</v>
      </c>
      <c r="P3045" s="15"/>
      <c r="Q3045" s="41">
        <f t="shared" si="197"/>
        <v>13.049920799999997</v>
      </c>
    </row>
    <row r="3046" spans="1:17">
      <c r="A3046" s="1" t="s">
        <v>4760</v>
      </c>
      <c r="B3046" s="1">
        <v>40302288</v>
      </c>
      <c r="C3046" s="3" t="s">
        <v>2484</v>
      </c>
      <c r="D3046" s="4" t="s">
        <v>3679</v>
      </c>
      <c r="E3046" s="7" t="s">
        <v>3712</v>
      </c>
      <c r="F3046" s="8">
        <f>VLOOKUP(D3046,'Parâmetro - Portes e Uco'!$A$8:$D$49,4,0)*E3046</f>
        <v>1.1823839999999999</v>
      </c>
      <c r="G3046" s="36"/>
      <c r="H3046" s="15"/>
      <c r="I3046" s="9"/>
      <c r="J3046" s="16">
        <v>0</v>
      </c>
      <c r="K3046" s="16"/>
      <c r="L3046" s="17">
        <v>3.2669999999999999</v>
      </c>
      <c r="M3046" s="2">
        <v>84</v>
      </c>
      <c r="N3046" s="8">
        <f>(('Parâmetro - Portes e Uco'!$H$4*'TABELA HONORÁRIOS MÉDICOS201819'!M3046)/100)*'TABELA HONORÁRIOS MÉDICOS201819'!L3046</f>
        <v>40.121373599999998</v>
      </c>
      <c r="O3046" s="15">
        <v>0</v>
      </c>
      <c r="P3046" s="15"/>
      <c r="Q3046" s="41">
        <f t="shared" si="197"/>
        <v>41.303757599999997</v>
      </c>
    </row>
    <row r="3047" spans="1:17">
      <c r="A3047" s="1" t="s">
        <v>4760</v>
      </c>
      <c r="B3047" s="1">
        <v>40302296</v>
      </c>
      <c r="C3047" s="3" t="s">
        <v>2488</v>
      </c>
      <c r="D3047" s="4" t="s">
        <v>3679</v>
      </c>
      <c r="E3047" s="7" t="s">
        <v>3713</v>
      </c>
      <c r="F3047" s="8">
        <f>VLOOKUP(D3047,'Parâmetro - Portes e Uco'!$A$8:$D$49,4,0)*E3047</f>
        <v>0.11823839999999999</v>
      </c>
      <c r="G3047" s="36"/>
      <c r="H3047" s="15"/>
      <c r="I3047" s="9"/>
      <c r="J3047" s="16">
        <v>0</v>
      </c>
      <c r="K3047" s="16"/>
      <c r="L3047" s="17">
        <v>8.9909999999999997</v>
      </c>
      <c r="M3047" s="2">
        <v>84</v>
      </c>
      <c r="N3047" s="8">
        <f>(('Parâmetro - Portes e Uco'!$H$4*'TABELA HONORÁRIOS MÉDICOS201819'!M3047)/100)*'TABELA HONORÁRIOS MÉDICOS201819'!L3047</f>
        <v>110.41667279999999</v>
      </c>
      <c r="O3047" s="15">
        <v>0</v>
      </c>
      <c r="P3047" s="15"/>
      <c r="Q3047" s="41">
        <f t="shared" si="197"/>
        <v>110.53491119999998</v>
      </c>
    </row>
    <row r="3048" spans="1:17">
      <c r="A3048" s="1" t="s">
        <v>4760</v>
      </c>
      <c r="B3048" s="1">
        <v>40302300</v>
      </c>
      <c r="C3048" s="3" t="s">
        <v>2489</v>
      </c>
      <c r="D3048" s="4" t="s">
        <v>3679</v>
      </c>
      <c r="E3048" s="7" t="s">
        <v>3712</v>
      </c>
      <c r="F3048" s="8">
        <f>VLOOKUP(D3048,'Parâmetro - Portes e Uco'!$A$8:$D$49,4,0)*E3048</f>
        <v>1.1823839999999999</v>
      </c>
      <c r="G3048" s="36"/>
      <c r="H3048" s="15"/>
      <c r="I3048" s="9"/>
      <c r="J3048" s="16">
        <v>0</v>
      </c>
      <c r="K3048" s="16"/>
      <c r="L3048" s="17">
        <v>2.0390000000000001</v>
      </c>
      <c r="M3048" s="2">
        <v>84</v>
      </c>
      <c r="N3048" s="8">
        <f>(('Parâmetro - Portes e Uco'!$H$4*'TABELA HONORÁRIOS MÉDICOS201819'!M3048)/100)*'TABELA HONORÁRIOS MÉDICOS201819'!L3048</f>
        <v>25.040551199999999</v>
      </c>
      <c r="O3048" s="15">
        <v>0</v>
      </c>
      <c r="P3048" s="15"/>
      <c r="Q3048" s="41">
        <f t="shared" si="197"/>
        <v>26.222935199999998</v>
      </c>
    </row>
    <row r="3049" spans="1:17">
      <c r="A3049" s="1" t="s">
        <v>4760</v>
      </c>
      <c r="B3049" s="1">
        <v>40302318</v>
      </c>
      <c r="C3049" s="3" t="s">
        <v>2490</v>
      </c>
      <c r="D3049" s="4" t="s">
        <v>3679</v>
      </c>
      <c r="E3049" s="7" t="s">
        <v>3713</v>
      </c>
      <c r="F3049" s="8">
        <f>VLOOKUP(D3049,'Parâmetro - Portes e Uco'!$A$8:$D$49,4,0)*E3049</f>
        <v>0.11823839999999999</v>
      </c>
      <c r="G3049" s="36"/>
      <c r="H3049" s="15"/>
      <c r="I3049" s="9"/>
      <c r="J3049" s="16">
        <v>0</v>
      </c>
      <c r="K3049" s="16"/>
      <c r="L3049" s="17">
        <v>0.38700000000000001</v>
      </c>
      <c r="M3049" s="2">
        <v>84</v>
      </c>
      <c r="N3049" s="8">
        <f>(('Parâmetro - Portes e Uco'!$H$4*'TABELA HONORÁRIOS MÉDICOS201819'!M3049)/100)*'TABELA HONORÁRIOS MÉDICOS201819'!L3049</f>
        <v>4.7526695999999999</v>
      </c>
      <c r="O3049" s="15">
        <v>0</v>
      </c>
      <c r="P3049" s="15"/>
      <c r="Q3049" s="41">
        <f t="shared" si="197"/>
        <v>4.870908</v>
      </c>
    </row>
    <row r="3050" spans="1:17">
      <c r="A3050" s="1" t="s">
        <v>4760</v>
      </c>
      <c r="B3050" s="1">
        <v>40302326</v>
      </c>
      <c r="C3050" s="3" t="s">
        <v>2491</v>
      </c>
      <c r="D3050" s="4" t="s">
        <v>3679</v>
      </c>
      <c r="E3050" s="7" t="s">
        <v>3712</v>
      </c>
      <c r="F3050" s="8">
        <f>VLOOKUP(D3050,'Parâmetro - Portes e Uco'!$A$8:$D$49,4,0)*E3050</f>
        <v>1.1823839999999999</v>
      </c>
      <c r="G3050" s="36"/>
      <c r="H3050" s="15"/>
      <c r="I3050" s="9"/>
      <c r="J3050" s="16">
        <v>0</v>
      </c>
      <c r="K3050" s="16"/>
      <c r="L3050" s="17">
        <v>2.097</v>
      </c>
      <c r="M3050" s="2">
        <v>84</v>
      </c>
      <c r="N3050" s="8">
        <f>(('Parâmetro - Portes e Uco'!$H$4*'TABELA HONORÁRIOS MÉDICOS201819'!M3050)/100)*'TABELA HONORÁRIOS MÉDICOS201819'!L3050</f>
        <v>25.752837599999999</v>
      </c>
      <c r="O3050" s="15">
        <v>0</v>
      </c>
      <c r="P3050" s="15"/>
      <c r="Q3050" s="41">
        <f t="shared" si="197"/>
        <v>26.935221599999998</v>
      </c>
    </row>
    <row r="3051" spans="1:17">
      <c r="A3051" s="1" t="s">
        <v>4760</v>
      </c>
      <c r="B3051" s="1">
        <v>40302334</v>
      </c>
      <c r="C3051" s="3" t="s">
        <v>2492</v>
      </c>
      <c r="D3051" s="4" t="s">
        <v>3679</v>
      </c>
      <c r="E3051" s="7" t="s">
        <v>3712</v>
      </c>
      <c r="F3051" s="8">
        <f>VLOOKUP(D3051,'Parâmetro - Portes e Uco'!$A$8:$D$49,4,0)*E3051</f>
        <v>1.1823839999999999</v>
      </c>
      <c r="G3051" s="36"/>
      <c r="H3051" s="15"/>
      <c r="I3051" s="9"/>
      <c r="J3051" s="16">
        <v>0</v>
      </c>
      <c r="K3051" s="16"/>
      <c r="L3051" s="17">
        <v>3.2669999999999999</v>
      </c>
      <c r="M3051" s="2">
        <v>84</v>
      </c>
      <c r="N3051" s="8">
        <f>(('Parâmetro - Portes e Uco'!$H$4*'TABELA HONORÁRIOS MÉDICOS201819'!M3051)/100)*'TABELA HONORÁRIOS MÉDICOS201819'!L3051</f>
        <v>40.121373599999998</v>
      </c>
      <c r="O3051" s="15">
        <v>0</v>
      </c>
      <c r="P3051" s="15"/>
      <c r="Q3051" s="41">
        <f t="shared" si="197"/>
        <v>41.303757599999997</v>
      </c>
    </row>
    <row r="3052" spans="1:17">
      <c r="A3052" s="1" t="s">
        <v>4760</v>
      </c>
      <c r="B3052" s="1">
        <v>40302342</v>
      </c>
      <c r="C3052" s="3" t="s">
        <v>2493</v>
      </c>
      <c r="D3052" s="4" t="s">
        <v>3679</v>
      </c>
      <c r="E3052" s="7" t="s">
        <v>3712</v>
      </c>
      <c r="F3052" s="8">
        <f>VLOOKUP(D3052,'Parâmetro - Portes e Uco'!$A$8:$D$49,4,0)*E3052</f>
        <v>1.1823839999999999</v>
      </c>
      <c r="G3052" s="36"/>
      <c r="H3052" s="15"/>
      <c r="I3052" s="9"/>
      <c r="J3052" s="16">
        <v>0</v>
      </c>
      <c r="K3052" s="16"/>
      <c r="L3052" s="17">
        <v>3.2669999999999999</v>
      </c>
      <c r="M3052" s="2">
        <v>84</v>
      </c>
      <c r="N3052" s="8">
        <f>(('Parâmetro - Portes e Uco'!$H$4*'TABELA HONORÁRIOS MÉDICOS201819'!M3052)/100)*'TABELA HONORÁRIOS MÉDICOS201819'!L3052</f>
        <v>40.121373599999998</v>
      </c>
      <c r="O3052" s="15">
        <v>0</v>
      </c>
      <c r="P3052" s="15"/>
      <c r="Q3052" s="41">
        <f t="shared" ref="Q3052:Q3098" si="198">F3052+H3052+K3052+N3052+P3052</f>
        <v>41.303757599999997</v>
      </c>
    </row>
    <row r="3053" spans="1:17">
      <c r="A3053" s="1" t="s">
        <v>4760</v>
      </c>
      <c r="B3053" s="1">
        <v>40302350</v>
      </c>
      <c r="C3053" s="3" t="s">
        <v>2494</v>
      </c>
      <c r="D3053" s="4" t="s">
        <v>3679</v>
      </c>
      <c r="E3053" s="7" t="s">
        <v>3712</v>
      </c>
      <c r="F3053" s="8">
        <f>VLOOKUP(D3053,'Parâmetro - Portes e Uco'!$A$8:$D$49,4,0)*E3053</f>
        <v>1.1823839999999999</v>
      </c>
      <c r="G3053" s="36"/>
      <c r="H3053" s="15"/>
      <c r="I3053" s="9"/>
      <c r="J3053" s="16">
        <v>0</v>
      </c>
      <c r="K3053" s="16"/>
      <c r="L3053" s="17">
        <v>3.2669999999999999</v>
      </c>
      <c r="M3053" s="2">
        <v>84</v>
      </c>
      <c r="N3053" s="8">
        <f>(('Parâmetro - Portes e Uco'!$H$4*'TABELA HONORÁRIOS MÉDICOS201819'!M3053)/100)*'TABELA HONORÁRIOS MÉDICOS201819'!L3053</f>
        <v>40.121373599999998</v>
      </c>
      <c r="O3053" s="15">
        <v>0</v>
      </c>
      <c r="P3053" s="15"/>
      <c r="Q3053" s="41">
        <f t="shared" si="198"/>
        <v>41.303757599999997</v>
      </c>
    </row>
    <row r="3054" spans="1:17">
      <c r="A3054" s="1" t="s">
        <v>4760</v>
      </c>
      <c r="B3054" s="1">
        <v>40302377</v>
      </c>
      <c r="C3054" s="3" t="s">
        <v>2495</v>
      </c>
      <c r="D3054" s="4" t="s">
        <v>3679</v>
      </c>
      <c r="E3054" s="7" t="s">
        <v>3713</v>
      </c>
      <c r="F3054" s="8">
        <f>VLOOKUP(D3054,'Parâmetro - Portes e Uco'!$A$8:$D$49,4,0)*E3054</f>
        <v>0.11823839999999999</v>
      </c>
      <c r="G3054" s="36"/>
      <c r="H3054" s="15"/>
      <c r="I3054" s="9"/>
      <c r="J3054" s="16">
        <v>0</v>
      </c>
      <c r="K3054" s="16"/>
      <c r="L3054" s="17">
        <v>0.38700000000000001</v>
      </c>
      <c r="M3054" s="2">
        <v>84</v>
      </c>
      <c r="N3054" s="8">
        <f>(('Parâmetro - Portes e Uco'!$H$4*'TABELA HONORÁRIOS MÉDICOS201819'!M3054)/100)*'TABELA HONORÁRIOS MÉDICOS201819'!L3054</f>
        <v>4.7526695999999999</v>
      </c>
      <c r="O3054" s="15">
        <v>0</v>
      </c>
      <c r="P3054" s="15"/>
      <c r="Q3054" s="41">
        <f t="shared" si="198"/>
        <v>4.870908</v>
      </c>
    </row>
    <row r="3055" spans="1:17">
      <c r="A3055" s="1" t="s">
        <v>4760</v>
      </c>
      <c r="B3055" s="1">
        <v>40302385</v>
      </c>
      <c r="C3055" s="3" t="s">
        <v>2496</v>
      </c>
      <c r="D3055" s="4" t="s">
        <v>3679</v>
      </c>
      <c r="E3055" s="7" t="s">
        <v>3713</v>
      </c>
      <c r="F3055" s="8">
        <f>VLOOKUP(D3055,'Parâmetro - Portes e Uco'!$A$8:$D$49,4,0)*E3055</f>
        <v>0.11823839999999999</v>
      </c>
      <c r="G3055" s="36"/>
      <c r="H3055" s="15"/>
      <c r="I3055" s="9"/>
      <c r="J3055" s="16">
        <v>0</v>
      </c>
      <c r="K3055" s="16"/>
      <c r="L3055" s="17">
        <v>0.54</v>
      </c>
      <c r="M3055" s="2">
        <v>84</v>
      </c>
      <c r="N3055" s="8">
        <f>(('Parâmetro - Portes e Uco'!$H$4*'TABELA HONORÁRIOS MÉDICOS201819'!M3055)/100)*'TABELA HONORÁRIOS MÉDICOS201819'!L3055</f>
        <v>6.6316319999999997</v>
      </c>
      <c r="O3055" s="15">
        <v>0</v>
      </c>
      <c r="P3055" s="15"/>
      <c r="Q3055" s="41">
        <f t="shared" si="198"/>
        <v>6.7498703999999998</v>
      </c>
    </row>
    <row r="3056" spans="1:17">
      <c r="A3056" s="1" t="s">
        <v>4760</v>
      </c>
      <c r="B3056" s="1">
        <v>40302393</v>
      </c>
      <c r="C3056" s="3" t="s">
        <v>2497</v>
      </c>
      <c r="D3056" s="4" t="s">
        <v>3679</v>
      </c>
      <c r="E3056" s="7" t="s">
        <v>3712</v>
      </c>
      <c r="F3056" s="8">
        <f>VLOOKUP(D3056,'Parâmetro - Portes e Uco'!$A$8:$D$49,4,0)*E3056</f>
        <v>1.1823839999999999</v>
      </c>
      <c r="G3056" s="36"/>
      <c r="H3056" s="15"/>
      <c r="I3056" s="9"/>
      <c r="J3056" s="16">
        <v>0</v>
      </c>
      <c r="K3056" s="16"/>
      <c r="L3056" s="17">
        <v>3.2669999999999999</v>
      </c>
      <c r="M3056" s="2">
        <v>84</v>
      </c>
      <c r="N3056" s="8">
        <f>(('Parâmetro - Portes e Uco'!$H$4*'TABELA HONORÁRIOS MÉDICOS201819'!M3056)/100)*'TABELA HONORÁRIOS MÉDICOS201819'!L3056</f>
        <v>40.121373599999998</v>
      </c>
      <c r="O3056" s="15">
        <v>0</v>
      </c>
      <c r="P3056" s="15"/>
      <c r="Q3056" s="41">
        <f t="shared" si="198"/>
        <v>41.303757599999997</v>
      </c>
    </row>
    <row r="3057" spans="1:17">
      <c r="A3057" s="1" t="s">
        <v>4760</v>
      </c>
      <c r="B3057" s="1">
        <v>40302407</v>
      </c>
      <c r="C3057" s="3" t="s">
        <v>2498</v>
      </c>
      <c r="D3057" s="4" t="s">
        <v>3679</v>
      </c>
      <c r="E3057" s="7" t="s">
        <v>3713</v>
      </c>
      <c r="F3057" s="8">
        <f>VLOOKUP(D3057,'Parâmetro - Portes e Uco'!$A$8:$D$49,4,0)*E3057</f>
        <v>0.11823839999999999</v>
      </c>
      <c r="G3057" s="36"/>
      <c r="H3057" s="15"/>
      <c r="I3057" s="9"/>
      <c r="J3057" s="16">
        <v>0</v>
      </c>
      <c r="K3057" s="16"/>
      <c r="L3057" s="17">
        <v>0.38700000000000001</v>
      </c>
      <c r="M3057" s="2">
        <v>84</v>
      </c>
      <c r="N3057" s="8">
        <f>(('Parâmetro - Portes e Uco'!$H$4*'TABELA HONORÁRIOS MÉDICOS201819'!M3057)/100)*'TABELA HONORÁRIOS MÉDICOS201819'!L3057</f>
        <v>4.7526695999999999</v>
      </c>
      <c r="O3057" s="15">
        <v>0</v>
      </c>
      <c r="P3057" s="15"/>
      <c r="Q3057" s="41">
        <f t="shared" si="198"/>
        <v>4.870908</v>
      </c>
    </row>
    <row r="3058" spans="1:17">
      <c r="A3058" s="1" t="s">
        <v>4760</v>
      </c>
      <c r="B3058" s="1">
        <v>40302415</v>
      </c>
      <c r="C3058" s="3" t="s">
        <v>2499</v>
      </c>
      <c r="D3058" s="4" t="s">
        <v>3679</v>
      </c>
      <c r="E3058" s="7" t="s">
        <v>3712</v>
      </c>
      <c r="F3058" s="8">
        <f>VLOOKUP(D3058,'Parâmetro - Portes e Uco'!$A$8:$D$49,4,0)*E3058</f>
        <v>1.1823839999999999</v>
      </c>
      <c r="G3058" s="36"/>
      <c r="H3058" s="15"/>
      <c r="I3058" s="9"/>
      <c r="J3058" s="16">
        <v>0</v>
      </c>
      <c r="K3058" s="16"/>
      <c r="L3058" s="17">
        <v>2.097</v>
      </c>
      <c r="M3058" s="2">
        <v>84</v>
      </c>
      <c r="N3058" s="8">
        <f>(('Parâmetro - Portes e Uco'!$H$4*'TABELA HONORÁRIOS MÉDICOS201819'!M3058)/100)*'TABELA HONORÁRIOS MÉDICOS201819'!L3058</f>
        <v>25.752837599999999</v>
      </c>
      <c r="O3058" s="15">
        <v>0</v>
      </c>
      <c r="P3058" s="15"/>
      <c r="Q3058" s="41">
        <f t="shared" si="198"/>
        <v>26.935221599999998</v>
      </c>
    </row>
    <row r="3059" spans="1:17">
      <c r="A3059" s="1" t="s">
        <v>4760</v>
      </c>
      <c r="B3059" s="1">
        <v>40302423</v>
      </c>
      <c r="C3059" s="3" t="s">
        <v>2500</v>
      </c>
      <c r="D3059" s="4" t="s">
        <v>3679</v>
      </c>
      <c r="E3059" s="7" t="s">
        <v>3713</v>
      </c>
      <c r="F3059" s="8">
        <f>VLOOKUP(D3059,'Parâmetro - Portes e Uco'!$A$8:$D$49,4,0)*E3059</f>
        <v>0.11823839999999999</v>
      </c>
      <c r="G3059" s="36"/>
      <c r="H3059" s="15"/>
      <c r="I3059" s="9"/>
      <c r="J3059" s="16">
        <v>0</v>
      </c>
      <c r="K3059" s="16"/>
      <c r="L3059" s="17">
        <v>0.38700000000000001</v>
      </c>
      <c r="M3059" s="2">
        <v>84</v>
      </c>
      <c r="N3059" s="8">
        <f>(('Parâmetro - Portes e Uco'!$H$4*'TABELA HONORÁRIOS MÉDICOS201819'!M3059)/100)*'TABELA HONORÁRIOS MÉDICOS201819'!L3059</f>
        <v>4.7526695999999999</v>
      </c>
      <c r="O3059" s="15">
        <v>0</v>
      </c>
      <c r="P3059" s="15"/>
      <c r="Q3059" s="41">
        <f t="shared" si="198"/>
        <v>4.870908</v>
      </c>
    </row>
    <row r="3060" spans="1:17">
      <c r="A3060" s="1" t="s">
        <v>4760</v>
      </c>
      <c r="B3060" s="1">
        <v>40302431</v>
      </c>
      <c r="C3060" s="3" t="s">
        <v>2501</v>
      </c>
      <c r="D3060" s="4" t="s">
        <v>3679</v>
      </c>
      <c r="E3060" s="7" t="s">
        <v>3714</v>
      </c>
      <c r="F3060" s="8">
        <f>VLOOKUP(D3060,'Parâmetro - Portes e Uco'!$A$8:$D$49,4,0)*E3060</f>
        <v>8.8678799999999995</v>
      </c>
      <c r="G3060" s="36"/>
      <c r="H3060" s="15"/>
      <c r="I3060" s="9"/>
      <c r="J3060" s="16">
        <v>0</v>
      </c>
      <c r="K3060" s="16"/>
      <c r="L3060" s="17">
        <v>28.475999999999999</v>
      </c>
      <c r="M3060" s="2">
        <v>84</v>
      </c>
      <c r="N3060" s="8">
        <f>(('Parâmetro - Portes e Uco'!$H$4*'TABELA HONORÁRIOS MÉDICOS201819'!M3060)/100)*'TABELA HONORÁRIOS MÉDICOS201819'!L3060</f>
        <v>349.70806079999994</v>
      </c>
      <c r="O3060" s="15">
        <v>0</v>
      </c>
      <c r="P3060" s="15"/>
      <c r="Q3060" s="41">
        <f t="shared" si="198"/>
        <v>358.57594079999996</v>
      </c>
    </row>
    <row r="3061" spans="1:17">
      <c r="A3061" s="1" t="s">
        <v>4760</v>
      </c>
      <c r="B3061" s="1">
        <v>40302458</v>
      </c>
      <c r="C3061" s="3" t="s">
        <v>2502</v>
      </c>
      <c r="D3061" s="4" t="s">
        <v>3679</v>
      </c>
      <c r="E3061" s="7" t="s">
        <v>3717</v>
      </c>
      <c r="F3061" s="8">
        <f>VLOOKUP(D3061,'Parâmetro - Portes e Uco'!$A$8:$D$49,4,0)*E3061</f>
        <v>5.9119199999999994</v>
      </c>
      <c r="G3061" s="36"/>
      <c r="H3061" s="15"/>
      <c r="I3061" s="9"/>
      <c r="J3061" s="16">
        <v>0</v>
      </c>
      <c r="K3061" s="16"/>
      <c r="L3061" s="17">
        <v>15.587999999999999</v>
      </c>
      <c r="M3061" s="2">
        <v>84</v>
      </c>
      <c r="N3061" s="8">
        <f>(('Parâmetro - Portes e Uco'!$H$4*'TABELA HONORÁRIOS MÉDICOS201819'!M3061)/100)*'TABELA HONORÁRIOS MÉDICOS201819'!L3061</f>
        <v>191.43311039999998</v>
      </c>
      <c r="O3061" s="15">
        <v>0</v>
      </c>
      <c r="P3061" s="15"/>
      <c r="Q3061" s="41">
        <f t="shared" si="198"/>
        <v>197.34503039999998</v>
      </c>
    </row>
    <row r="3062" spans="1:17">
      <c r="A3062" s="1" t="s">
        <v>4760</v>
      </c>
      <c r="B3062" s="1">
        <v>40302474</v>
      </c>
      <c r="C3062" s="3" t="s">
        <v>2503</v>
      </c>
      <c r="D3062" s="4" t="s">
        <v>3679</v>
      </c>
      <c r="E3062" s="7" t="s">
        <v>3712</v>
      </c>
      <c r="F3062" s="8">
        <f>VLOOKUP(D3062,'Parâmetro - Portes e Uco'!$A$8:$D$49,4,0)*E3062</f>
        <v>1.1823839999999999</v>
      </c>
      <c r="G3062" s="36"/>
      <c r="H3062" s="15"/>
      <c r="I3062" s="9"/>
      <c r="J3062" s="16">
        <v>0</v>
      </c>
      <c r="K3062" s="16"/>
      <c r="L3062" s="17">
        <v>3.2669999999999999</v>
      </c>
      <c r="M3062" s="2">
        <v>84</v>
      </c>
      <c r="N3062" s="8">
        <f>(('Parâmetro - Portes e Uco'!$H$4*'TABELA HONORÁRIOS MÉDICOS201819'!M3062)/100)*'TABELA HONORÁRIOS MÉDICOS201819'!L3062</f>
        <v>40.121373599999998</v>
      </c>
      <c r="O3062" s="15">
        <v>0</v>
      </c>
      <c r="P3062" s="15"/>
      <c r="Q3062" s="41">
        <f t="shared" si="198"/>
        <v>41.303757599999997</v>
      </c>
    </row>
    <row r="3063" spans="1:17" ht="22.5">
      <c r="A3063" s="1" t="s">
        <v>4760</v>
      </c>
      <c r="B3063" s="1">
        <v>40302482</v>
      </c>
      <c r="C3063" s="3" t="s">
        <v>2504</v>
      </c>
      <c r="D3063" s="4" t="s">
        <v>3679</v>
      </c>
      <c r="E3063" s="7"/>
      <c r="F3063" s="8">
        <f>VLOOKUP(D3063,'Parâmetro - Portes e Uco'!$A$8:$D$49,4,0)</f>
        <v>11.823839999999999</v>
      </c>
      <c r="G3063" s="36"/>
      <c r="H3063" s="15"/>
      <c r="I3063" s="9"/>
      <c r="J3063" s="16">
        <v>0</v>
      </c>
      <c r="K3063" s="16"/>
      <c r="L3063" s="17">
        <v>2.097</v>
      </c>
      <c r="M3063" s="2">
        <v>84</v>
      </c>
      <c r="N3063" s="8">
        <f>(('Parâmetro - Portes e Uco'!$H$4*'TABELA HONORÁRIOS MÉDICOS201819'!M3063)/100)*'TABELA HONORÁRIOS MÉDICOS201819'!L3063</f>
        <v>25.752837599999999</v>
      </c>
      <c r="O3063" s="15">
        <v>0</v>
      </c>
      <c r="P3063" s="15"/>
      <c r="Q3063" s="41">
        <f t="shared" si="198"/>
        <v>37.576677599999996</v>
      </c>
    </row>
    <row r="3064" spans="1:17">
      <c r="A3064" s="1" t="s">
        <v>4760</v>
      </c>
      <c r="B3064" s="1">
        <v>40302490</v>
      </c>
      <c r="C3064" s="3" t="s">
        <v>2506</v>
      </c>
      <c r="D3064" s="4" t="s">
        <v>3679</v>
      </c>
      <c r="E3064" s="7" t="s">
        <v>3712</v>
      </c>
      <c r="F3064" s="8">
        <f>VLOOKUP(D3064,'Parâmetro - Portes e Uco'!$A$8:$D$49,4,0)*E3064</f>
        <v>1.1823839999999999</v>
      </c>
      <c r="G3064" s="36"/>
      <c r="H3064" s="15"/>
      <c r="I3064" s="9"/>
      <c r="J3064" s="16">
        <v>0</v>
      </c>
      <c r="K3064" s="16"/>
      <c r="L3064" s="17">
        <v>3.2669999999999999</v>
      </c>
      <c r="M3064" s="2">
        <v>84</v>
      </c>
      <c r="N3064" s="8">
        <f>(('Parâmetro - Portes e Uco'!$H$4*'TABELA HONORÁRIOS MÉDICOS201819'!M3064)/100)*'TABELA HONORÁRIOS MÉDICOS201819'!L3064</f>
        <v>40.121373599999998</v>
      </c>
      <c r="O3064" s="15">
        <v>0</v>
      </c>
      <c r="P3064" s="15"/>
      <c r="Q3064" s="41">
        <f t="shared" si="198"/>
        <v>41.303757599999997</v>
      </c>
    </row>
    <row r="3065" spans="1:17" ht="22.5">
      <c r="A3065" s="1" t="s">
        <v>4760</v>
      </c>
      <c r="B3065" s="1">
        <v>40302504</v>
      </c>
      <c r="C3065" s="3" t="s">
        <v>2507</v>
      </c>
      <c r="D3065" s="4" t="s">
        <v>3679</v>
      </c>
      <c r="E3065" s="7" t="s">
        <v>3713</v>
      </c>
      <c r="F3065" s="8">
        <f>VLOOKUP(D3065,'Parâmetro - Portes e Uco'!$A$8:$D$49,4,0)*E3065</f>
        <v>0.11823839999999999</v>
      </c>
      <c r="G3065" s="36"/>
      <c r="H3065" s="15"/>
      <c r="I3065" s="9"/>
      <c r="J3065" s="16">
        <v>0</v>
      </c>
      <c r="K3065" s="16"/>
      <c r="L3065" s="17">
        <v>0.72</v>
      </c>
      <c r="M3065" s="2">
        <v>84</v>
      </c>
      <c r="N3065" s="8">
        <f>(('Parâmetro - Portes e Uco'!$H$4*'TABELA HONORÁRIOS MÉDICOS201819'!M3065)/100)*'TABELA HONORÁRIOS MÉDICOS201819'!L3065</f>
        <v>8.8421759999999985</v>
      </c>
      <c r="O3065" s="15">
        <v>0</v>
      </c>
      <c r="P3065" s="15"/>
      <c r="Q3065" s="41">
        <f t="shared" si="198"/>
        <v>8.9604143999999977</v>
      </c>
    </row>
    <row r="3066" spans="1:17" ht="22.5">
      <c r="A3066" s="1" t="s">
        <v>4760</v>
      </c>
      <c r="B3066" s="1">
        <v>40302512</v>
      </c>
      <c r="C3066" s="3" t="s">
        <v>2508</v>
      </c>
      <c r="D3066" s="4" t="s">
        <v>3679</v>
      </c>
      <c r="E3066" s="7" t="s">
        <v>3713</v>
      </c>
      <c r="F3066" s="8">
        <f>VLOOKUP(D3066,'Parâmetro - Portes e Uco'!$A$8:$D$49,4,0)*E3066</f>
        <v>0.11823839999999999</v>
      </c>
      <c r="G3066" s="36"/>
      <c r="H3066" s="15"/>
      <c r="I3066" s="9"/>
      <c r="J3066" s="16">
        <v>0</v>
      </c>
      <c r="K3066" s="16"/>
      <c r="L3066" s="17">
        <v>0.72</v>
      </c>
      <c r="M3066" s="2">
        <v>84</v>
      </c>
      <c r="N3066" s="8">
        <f>(('Parâmetro - Portes e Uco'!$H$4*'TABELA HONORÁRIOS MÉDICOS201819'!M3066)/100)*'TABELA HONORÁRIOS MÉDICOS201819'!L3066</f>
        <v>8.8421759999999985</v>
      </c>
      <c r="O3066" s="15">
        <v>0</v>
      </c>
      <c r="P3066" s="15"/>
      <c r="Q3066" s="41">
        <f t="shared" si="198"/>
        <v>8.9604143999999977</v>
      </c>
    </row>
    <row r="3067" spans="1:17">
      <c r="A3067" s="1" t="s">
        <v>4760</v>
      </c>
      <c r="B3067" s="1">
        <v>40302520</v>
      </c>
      <c r="C3067" s="3" t="s">
        <v>2509</v>
      </c>
      <c r="D3067" s="4" t="s">
        <v>3679</v>
      </c>
      <c r="E3067" s="7" t="s">
        <v>3713</v>
      </c>
      <c r="F3067" s="8">
        <f>VLOOKUP(D3067,'Parâmetro - Portes e Uco'!$A$8:$D$49,4,0)*E3067</f>
        <v>0.11823839999999999</v>
      </c>
      <c r="G3067" s="36"/>
      <c r="H3067" s="15"/>
      <c r="I3067" s="9"/>
      <c r="J3067" s="16">
        <v>0</v>
      </c>
      <c r="K3067" s="16"/>
      <c r="L3067" s="17">
        <v>1.413</v>
      </c>
      <c r="M3067" s="2">
        <v>84</v>
      </c>
      <c r="N3067" s="8">
        <f>(('Parâmetro - Portes e Uco'!$H$4*'TABELA HONORÁRIOS MÉDICOS201819'!M3067)/100)*'TABELA HONORÁRIOS MÉDICOS201819'!L3067</f>
        <v>17.352770400000001</v>
      </c>
      <c r="O3067" s="15">
        <v>0</v>
      </c>
      <c r="P3067" s="15"/>
      <c r="Q3067" s="41">
        <f t="shared" si="198"/>
        <v>17.4710088</v>
      </c>
    </row>
    <row r="3068" spans="1:17">
      <c r="A3068" s="1" t="s">
        <v>4760</v>
      </c>
      <c r="B3068" s="1">
        <v>40302539</v>
      </c>
      <c r="C3068" s="3" t="s">
        <v>2510</v>
      </c>
      <c r="D3068" s="4" t="s">
        <v>3679</v>
      </c>
      <c r="E3068" s="7" t="s">
        <v>3715</v>
      </c>
      <c r="F3068" s="8">
        <f>VLOOKUP(D3068,'Parâmetro - Portes e Uco'!$A$8:$D$49,4,0)*E3068</f>
        <v>2.9559599999999997</v>
      </c>
      <c r="G3068" s="36"/>
      <c r="H3068" s="15"/>
      <c r="I3068" s="9"/>
      <c r="J3068" s="16">
        <v>0</v>
      </c>
      <c r="K3068" s="16"/>
      <c r="L3068" s="17">
        <v>4.7969999999999997</v>
      </c>
      <c r="M3068" s="2">
        <v>84</v>
      </c>
      <c r="N3068" s="8">
        <f>(('Parâmetro - Portes e Uco'!$H$4*'TABELA HONORÁRIOS MÉDICOS201819'!M3068)/100)*'TABELA HONORÁRIOS MÉDICOS201819'!L3068</f>
        <v>58.910997599999995</v>
      </c>
      <c r="O3068" s="15">
        <v>0</v>
      </c>
      <c r="P3068" s="15"/>
      <c r="Q3068" s="41">
        <f t="shared" si="198"/>
        <v>61.866957599999992</v>
      </c>
    </row>
    <row r="3069" spans="1:17">
      <c r="A3069" s="1" t="s">
        <v>4760</v>
      </c>
      <c r="B3069" s="1">
        <v>40302547</v>
      </c>
      <c r="C3069" s="3" t="s">
        <v>2511</v>
      </c>
      <c r="D3069" s="4" t="s">
        <v>3679</v>
      </c>
      <c r="E3069" s="7" t="s">
        <v>3713</v>
      </c>
      <c r="F3069" s="8">
        <f>VLOOKUP(D3069,'Parâmetro - Portes e Uco'!$A$8:$D$49,4,0)*E3069</f>
        <v>0.11823839999999999</v>
      </c>
      <c r="G3069" s="36"/>
      <c r="H3069" s="15"/>
      <c r="I3069" s="9"/>
      <c r="J3069" s="16">
        <v>0</v>
      </c>
      <c r="K3069" s="16"/>
      <c r="L3069" s="17">
        <v>0.54</v>
      </c>
      <c r="M3069" s="2">
        <v>84</v>
      </c>
      <c r="N3069" s="8">
        <f>(('Parâmetro - Portes e Uco'!$H$4*'TABELA HONORÁRIOS MÉDICOS201819'!M3069)/100)*'TABELA HONORÁRIOS MÉDICOS201819'!L3069</f>
        <v>6.6316319999999997</v>
      </c>
      <c r="O3069" s="15">
        <v>0</v>
      </c>
      <c r="P3069" s="15"/>
      <c r="Q3069" s="41">
        <f t="shared" si="198"/>
        <v>6.7498703999999998</v>
      </c>
    </row>
    <row r="3070" spans="1:17">
      <c r="A3070" s="1" t="s">
        <v>4760</v>
      </c>
      <c r="B3070" s="1">
        <v>40302555</v>
      </c>
      <c r="C3070" s="3" t="s">
        <v>2512</v>
      </c>
      <c r="D3070" s="4" t="s">
        <v>3679</v>
      </c>
      <c r="E3070" s="7" t="s">
        <v>3712</v>
      </c>
      <c r="F3070" s="8">
        <f>VLOOKUP(D3070,'Parâmetro - Portes e Uco'!$A$8:$D$49,4,0)*E3070</f>
        <v>1.1823839999999999</v>
      </c>
      <c r="G3070" s="36"/>
      <c r="H3070" s="15"/>
      <c r="I3070" s="9"/>
      <c r="J3070" s="16">
        <v>0</v>
      </c>
      <c r="K3070" s="16"/>
      <c r="L3070" s="17">
        <v>3.2669999999999999</v>
      </c>
      <c r="M3070" s="2">
        <v>84</v>
      </c>
      <c r="N3070" s="8">
        <f>(('Parâmetro - Portes e Uco'!$H$4*'TABELA HONORÁRIOS MÉDICOS201819'!M3070)/100)*'TABELA HONORÁRIOS MÉDICOS201819'!L3070</f>
        <v>40.121373599999998</v>
      </c>
      <c r="O3070" s="15">
        <v>0</v>
      </c>
      <c r="P3070" s="15"/>
      <c r="Q3070" s="41">
        <f t="shared" si="198"/>
        <v>41.303757599999997</v>
      </c>
    </row>
    <row r="3071" spans="1:17">
      <c r="A3071" s="1" t="s">
        <v>4760</v>
      </c>
      <c r="B3071" s="1">
        <v>40302563</v>
      </c>
      <c r="C3071" s="3" t="s">
        <v>2513</v>
      </c>
      <c r="D3071" s="4" t="s">
        <v>3679</v>
      </c>
      <c r="E3071" s="7" t="s">
        <v>3713</v>
      </c>
      <c r="F3071" s="8">
        <f>VLOOKUP(D3071,'Parâmetro - Portes e Uco'!$A$8:$D$49,4,0)*E3071</f>
        <v>0.11823839999999999</v>
      </c>
      <c r="G3071" s="36"/>
      <c r="H3071" s="15"/>
      <c r="I3071" s="9"/>
      <c r="J3071" s="16">
        <v>0</v>
      </c>
      <c r="K3071" s="16"/>
      <c r="L3071" s="17">
        <v>1.413</v>
      </c>
      <c r="M3071" s="2">
        <v>84</v>
      </c>
      <c r="N3071" s="8">
        <f>(('Parâmetro - Portes e Uco'!$H$4*'TABELA HONORÁRIOS MÉDICOS201819'!M3071)/100)*'TABELA HONORÁRIOS MÉDICOS201819'!L3071</f>
        <v>17.352770400000001</v>
      </c>
      <c r="O3071" s="15">
        <v>0</v>
      </c>
      <c r="P3071" s="15"/>
      <c r="Q3071" s="41">
        <f t="shared" si="198"/>
        <v>17.4710088</v>
      </c>
    </row>
    <row r="3072" spans="1:17">
      <c r="A3072" s="1" t="s">
        <v>4760</v>
      </c>
      <c r="B3072" s="1">
        <v>40302571</v>
      </c>
      <c r="C3072" s="3" t="s">
        <v>2514</v>
      </c>
      <c r="D3072" s="4" t="s">
        <v>3679</v>
      </c>
      <c r="E3072" s="7" t="s">
        <v>3712</v>
      </c>
      <c r="F3072" s="8">
        <f>VLOOKUP(D3072,'Parâmetro - Portes e Uco'!$A$8:$D$49,4,0)*E3072</f>
        <v>1.1823839999999999</v>
      </c>
      <c r="G3072" s="36"/>
      <c r="H3072" s="15"/>
      <c r="I3072" s="9"/>
      <c r="J3072" s="16">
        <v>0</v>
      </c>
      <c r="K3072" s="16"/>
      <c r="L3072" s="17">
        <v>3.2669999999999999</v>
      </c>
      <c r="M3072" s="2">
        <v>84</v>
      </c>
      <c r="N3072" s="8">
        <f>(('Parâmetro - Portes e Uco'!$H$4*'TABELA HONORÁRIOS MÉDICOS201819'!M3072)/100)*'TABELA HONORÁRIOS MÉDICOS201819'!L3072</f>
        <v>40.121373599999998</v>
      </c>
      <c r="O3072" s="15">
        <v>0</v>
      </c>
      <c r="P3072" s="15"/>
      <c r="Q3072" s="41">
        <f t="shared" si="198"/>
        <v>41.303757599999997</v>
      </c>
    </row>
    <row r="3073" spans="1:17">
      <c r="A3073" s="1" t="s">
        <v>4760</v>
      </c>
      <c r="B3073" s="1">
        <v>40302580</v>
      </c>
      <c r="C3073" s="3" t="s">
        <v>2515</v>
      </c>
      <c r="D3073" s="4" t="s">
        <v>3679</v>
      </c>
      <c r="E3073" s="7" t="s">
        <v>3713</v>
      </c>
      <c r="F3073" s="8">
        <f>VLOOKUP(D3073,'Parâmetro - Portes e Uco'!$A$8:$D$49,4,0)*E3073</f>
        <v>0.11823839999999999</v>
      </c>
      <c r="G3073" s="36"/>
      <c r="H3073" s="15"/>
      <c r="I3073" s="9"/>
      <c r="J3073" s="16">
        <v>0</v>
      </c>
      <c r="K3073" s="16"/>
      <c r="L3073" s="17">
        <v>0.38700000000000001</v>
      </c>
      <c r="M3073" s="2">
        <v>84</v>
      </c>
      <c r="N3073" s="8">
        <f>(('Parâmetro - Portes e Uco'!$H$4*'TABELA HONORÁRIOS MÉDICOS201819'!M3073)/100)*'TABELA HONORÁRIOS MÉDICOS201819'!L3073</f>
        <v>4.7526695999999999</v>
      </c>
      <c r="O3073" s="15">
        <v>0</v>
      </c>
      <c r="P3073" s="15"/>
      <c r="Q3073" s="41">
        <f t="shared" si="198"/>
        <v>4.870908</v>
      </c>
    </row>
    <row r="3074" spans="1:17">
      <c r="A3074" s="1" t="s">
        <v>4760</v>
      </c>
      <c r="B3074" s="1">
        <v>40302598</v>
      </c>
      <c r="C3074" s="3" t="s">
        <v>2516</v>
      </c>
      <c r="D3074" s="4" t="s">
        <v>3679</v>
      </c>
      <c r="E3074" s="7" t="s">
        <v>3713</v>
      </c>
      <c r="F3074" s="8">
        <f>VLOOKUP(D3074,'Parâmetro - Portes e Uco'!$A$8:$D$49,4,0)*E3074</f>
        <v>0.11823839999999999</v>
      </c>
      <c r="G3074" s="36"/>
      <c r="H3074" s="15"/>
      <c r="I3074" s="9"/>
      <c r="J3074" s="16">
        <v>0</v>
      </c>
      <c r="K3074" s="16"/>
      <c r="L3074" s="17">
        <v>0.38700000000000001</v>
      </c>
      <c r="M3074" s="2">
        <v>84</v>
      </c>
      <c r="N3074" s="8">
        <f>(('Parâmetro - Portes e Uco'!$H$4*'TABELA HONORÁRIOS MÉDICOS201819'!M3074)/100)*'TABELA HONORÁRIOS MÉDICOS201819'!L3074</f>
        <v>4.7526695999999999</v>
      </c>
      <c r="O3074" s="15">
        <v>0</v>
      </c>
      <c r="P3074" s="15"/>
      <c r="Q3074" s="41">
        <f t="shared" si="198"/>
        <v>4.870908</v>
      </c>
    </row>
    <row r="3075" spans="1:17">
      <c r="A3075" s="1" t="s">
        <v>4760</v>
      </c>
      <c r="B3075" s="1">
        <v>40302601</v>
      </c>
      <c r="C3075" s="3" t="s">
        <v>2518</v>
      </c>
      <c r="D3075" s="4" t="s">
        <v>3679</v>
      </c>
      <c r="E3075" s="7" t="s">
        <v>3713</v>
      </c>
      <c r="F3075" s="8">
        <f>VLOOKUP(D3075,'Parâmetro - Portes e Uco'!$A$8:$D$49,4,0)*E3075</f>
        <v>0.11823839999999999</v>
      </c>
      <c r="G3075" s="36"/>
      <c r="H3075" s="15"/>
      <c r="I3075" s="9"/>
      <c r="J3075" s="16">
        <v>0</v>
      </c>
      <c r="K3075" s="16"/>
      <c r="L3075" s="17">
        <v>8.9909999999999997</v>
      </c>
      <c r="M3075" s="2">
        <v>84</v>
      </c>
      <c r="N3075" s="8">
        <f>(('Parâmetro - Portes e Uco'!$H$4*'TABELA HONORÁRIOS MÉDICOS201819'!M3075)/100)*'TABELA HONORÁRIOS MÉDICOS201819'!L3075</f>
        <v>110.41667279999999</v>
      </c>
      <c r="O3075" s="15">
        <v>0</v>
      </c>
      <c r="P3075" s="15"/>
      <c r="Q3075" s="41">
        <f t="shared" si="198"/>
        <v>110.53491119999998</v>
      </c>
    </row>
    <row r="3076" spans="1:17" ht="22.5">
      <c r="A3076" s="1" t="s">
        <v>4760</v>
      </c>
      <c r="B3076" s="1">
        <v>40302610</v>
      </c>
      <c r="C3076" s="3" t="s">
        <v>4790</v>
      </c>
      <c r="D3076" s="4" t="s">
        <v>3681</v>
      </c>
      <c r="E3076" s="7">
        <v>0.26229799999999998</v>
      </c>
      <c r="F3076" s="8">
        <f>VLOOKUP(D3076,'Parâmetro - Portes e Uco'!$A$8:$D$49,4,0)*E3076</f>
        <v>19.353059890559997</v>
      </c>
      <c r="G3076" s="36"/>
      <c r="H3076" s="15"/>
      <c r="I3076" s="9"/>
      <c r="J3076" s="16"/>
      <c r="K3076" s="16"/>
      <c r="L3076" s="17"/>
      <c r="M3076" s="2"/>
      <c r="N3076" s="8"/>
      <c r="O3076" s="15"/>
      <c r="P3076" s="15"/>
      <c r="Q3076" s="41">
        <f t="shared" si="198"/>
        <v>19.353059890559997</v>
      </c>
    </row>
    <row r="3077" spans="1:17">
      <c r="A3077" s="1" t="s">
        <v>4760</v>
      </c>
      <c r="B3077" s="1">
        <v>40302628</v>
      </c>
      <c r="C3077" s="3" t="s">
        <v>2519</v>
      </c>
      <c r="D3077" s="4" t="s">
        <v>3679</v>
      </c>
      <c r="E3077" s="7" t="s">
        <v>3712</v>
      </c>
      <c r="F3077" s="8">
        <f>VLOOKUP(D3077,'Parâmetro - Portes e Uco'!$A$8:$D$49,4,0)*E3077</f>
        <v>1.1823839999999999</v>
      </c>
      <c r="G3077" s="36"/>
      <c r="H3077" s="15"/>
      <c r="I3077" s="9"/>
      <c r="J3077" s="16">
        <v>0</v>
      </c>
      <c r="K3077" s="16"/>
      <c r="L3077" s="17">
        <v>2.097</v>
      </c>
      <c r="M3077" s="2">
        <v>84</v>
      </c>
      <c r="N3077" s="8">
        <f>(('Parâmetro - Portes e Uco'!$H$4*'TABELA HONORÁRIOS MÉDICOS201819'!M3077)/100)*'TABELA HONORÁRIOS MÉDICOS201819'!L3077</f>
        <v>25.752837599999999</v>
      </c>
      <c r="O3077" s="15">
        <v>0</v>
      </c>
      <c r="P3077" s="15"/>
      <c r="Q3077" s="41">
        <f t="shared" si="198"/>
        <v>26.935221599999998</v>
      </c>
    </row>
    <row r="3078" spans="1:17">
      <c r="A3078" s="1" t="s">
        <v>4760</v>
      </c>
      <c r="B3078" s="1">
        <v>40302636</v>
      </c>
      <c r="C3078" s="3" t="s">
        <v>2476</v>
      </c>
      <c r="D3078" s="4" t="s">
        <v>3679</v>
      </c>
      <c r="E3078" s="7" t="s">
        <v>3713</v>
      </c>
      <c r="F3078" s="8">
        <f>VLOOKUP(D3078,'Parâmetro - Portes e Uco'!$A$8:$D$49,4,0)*E3078</f>
        <v>0.11823839999999999</v>
      </c>
      <c r="G3078" s="36"/>
      <c r="H3078" s="15"/>
      <c r="I3078" s="9"/>
      <c r="J3078" s="16">
        <v>0</v>
      </c>
      <c r="K3078" s="16"/>
      <c r="L3078" s="17">
        <v>0.70199999999999996</v>
      </c>
      <c r="M3078" s="2">
        <v>84</v>
      </c>
      <c r="N3078" s="8">
        <f>(('Parâmetro - Portes e Uco'!$H$4*'TABELA HONORÁRIOS MÉDICOS201819'!M3078)/100)*'TABELA HONORÁRIOS MÉDICOS201819'!L3078</f>
        <v>8.6211215999999986</v>
      </c>
      <c r="O3078" s="15">
        <v>0</v>
      </c>
      <c r="P3078" s="15"/>
      <c r="Q3078" s="41">
        <f t="shared" si="198"/>
        <v>8.7393599999999978</v>
      </c>
    </row>
    <row r="3079" spans="1:17">
      <c r="A3079" s="1" t="s">
        <v>4760</v>
      </c>
      <c r="B3079" s="1">
        <v>40302644</v>
      </c>
      <c r="C3079" s="3" t="s">
        <v>2479</v>
      </c>
      <c r="D3079" s="4" t="s">
        <v>3679</v>
      </c>
      <c r="E3079" s="7" t="s">
        <v>3712</v>
      </c>
      <c r="F3079" s="8">
        <f>VLOOKUP(D3079,'Parâmetro - Portes e Uco'!$A$8:$D$49,4,0)*E3079</f>
        <v>1.1823839999999999</v>
      </c>
      <c r="G3079" s="36"/>
      <c r="H3079" s="15"/>
      <c r="I3079" s="9"/>
      <c r="J3079" s="16">
        <v>0</v>
      </c>
      <c r="K3079" s="16"/>
      <c r="L3079" s="17">
        <v>2.097</v>
      </c>
      <c r="M3079" s="2">
        <v>84</v>
      </c>
      <c r="N3079" s="8">
        <f>(('Parâmetro - Portes e Uco'!$H$4*'TABELA HONORÁRIOS MÉDICOS201819'!M3079)/100)*'TABELA HONORÁRIOS MÉDICOS201819'!L3079</f>
        <v>25.752837599999999</v>
      </c>
      <c r="O3079" s="15">
        <v>0</v>
      </c>
      <c r="P3079" s="15"/>
      <c r="Q3079" s="41">
        <f t="shared" si="198"/>
        <v>26.935221599999998</v>
      </c>
    </row>
    <row r="3080" spans="1:17">
      <c r="A3080" s="1" t="s">
        <v>4760</v>
      </c>
      <c r="B3080" s="1">
        <v>40302652</v>
      </c>
      <c r="C3080" s="3" t="s">
        <v>2481</v>
      </c>
      <c r="D3080" s="4" t="s">
        <v>3679</v>
      </c>
      <c r="E3080" s="7" t="s">
        <v>3712</v>
      </c>
      <c r="F3080" s="8">
        <f>VLOOKUP(D3080,'Parâmetro - Portes e Uco'!$A$8:$D$49,4,0)*E3080</f>
        <v>1.1823839999999999</v>
      </c>
      <c r="G3080" s="36"/>
      <c r="H3080" s="15"/>
      <c r="I3080" s="9"/>
      <c r="J3080" s="16">
        <v>0</v>
      </c>
      <c r="K3080" s="16"/>
      <c r="L3080" s="17">
        <v>1.764</v>
      </c>
      <c r="M3080" s="2">
        <v>84</v>
      </c>
      <c r="N3080" s="8">
        <f>(('Parâmetro - Portes e Uco'!$H$4*'TABELA HONORÁRIOS MÉDICOS201819'!M3080)/100)*'TABELA HONORÁRIOS MÉDICOS201819'!L3080</f>
        <v>21.663331199999998</v>
      </c>
      <c r="O3080" s="15">
        <v>0</v>
      </c>
      <c r="P3080" s="15"/>
      <c r="Q3080" s="41">
        <f t="shared" si="198"/>
        <v>22.845715199999997</v>
      </c>
    </row>
    <row r="3081" spans="1:17">
      <c r="A3081" s="1" t="s">
        <v>4760</v>
      </c>
      <c r="B3081" s="1">
        <v>40302679</v>
      </c>
      <c r="C3081" s="3" t="s">
        <v>2482</v>
      </c>
      <c r="D3081" s="4" t="s">
        <v>3679</v>
      </c>
      <c r="E3081" s="7" t="s">
        <v>3712</v>
      </c>
      <c r="F3081" s="8">
        <f>VLOOKUP(D3081,'Parâmetro - Portes e Uco'!$A$8:$D$49,4,0)*E3081</f>
        <v>1.1823839999999999</v>
      </c>
      <c r="G3081" s="36"/>
      <c r="H3081" s="15"/>
      <c r="I3081" s="9"/>
      <c r="J3081" s="16">
        <v>0</v>
      </c>
      <c r="K3081" s="16"/>
      <c r="L3081" s="17">
        <v>1.764</v>
      </c>
      <c r="M3081" s="2">
        <v>84</v>
      </c>
      <c r="N3081" s="8">
        <f>(('Parâmetro - Portes e Uco'!$H$4*'TABELA HONORÁRIOS MÉDICOS201819'!M3081)/100)*'TABELA HONORÁRIOS MÉDICOS201819'!L3081</f>
        <v>21.663331199999998</v>
      </c>
      <c r="O3081" s="15">
        <v>0</v>
      </c>
      <c r="P3081" s="15"/>
      <c r="Q3081" s="41">
        <f t="shared" si="198"/>
        <v>22.845715199999997</v>
      </c>
    </row>
    <row r="3082" spans="1:17">
      <c r="A3082" s="1" t="s">
        <v>4760</v>
      </c>
      <c r="B3082" s="1">
        <v>40302695</v>
      </c>
      <c r="C3082" s="3" t="s">
        <v>2418</v>
      </c>
      <c r="D3082" s="4" t="s">
        <v>3679</v>
      </c>
      <c r="E3082" s="7" t="s">
        <v>3713</v>
      </c>
      <c r="F3082" s="8">
        <f>VLOOKUP(D3082,'Parâmetro - Portes e Uco'!$A$8:$D$49,4,0)*E3082</f>
        <v>0.11823839999999999</v>
      </c>
      <c r="G3082" s="36"/>
      <c r="H3082" s="15"/>
      <c r="I3082" s="9"/>
      <c r="J3082" s="16">
        <v>0</v>
      </c>
      <c r="K3082" s="16"/>
      <c r="L3082" s="17">
        <v>0.72</v>
      </c>
      <c r="M3082" s="2">
        <v>84</v>
      </c>
      <c r="N3082" s="8">
        <f>(('Parâmetro - Portes e Uco'!$H$4*'TABELA HONORÁRIOS MÉDICOS201819'!M3082)/100)*'TABELA HONORÁRIOS MÉDICOS201819'!L3082</f>
        <v>8.8421759999999985</v>
      </c>
      <c r="O3082" s="15">
        <v>0</v>
      </c>
      <c r="P3082" s="15"/>
      <c r="Q3082" s="41">
        <f t="shared" si="198"/>
        <v>8.9604143999999977</v>
      </c>
    </row>
    <row r="3083" spans="1:17">
      <c r="A3083" s="1" t="s">
        <v>4760</v>
      </c>
      <c r="B3083" s="1">
        <v>40302709</v>
      </c>
      <c r="C3083" s="3" t="s">
        <v>2505</v>
      </c>
      <c r="D3083" s="4" t="s">
        <v>3679</v>
      </c>
      <c r="E3083" s="7" t="s">
        <v>3712</v>
      </c>
      <c r="F3083" s="8">
        <f>VLOOKUP(D3083,'Parâmetro - Portes e Uco'!$A$8:$D$49,4,0)*E3083</f>
        <v>1.1823839999999999</v>
      </c>
      <c r="G3083" s="36"/>
      <c r="H3083" s="15"/>
      <c r="I3083" s="9"/>
      <c r="J3083" s="16">
        <v>0</v>
      </c>
      <c r="K3083" s="16"/>
      <c r="L3083" s="17">
        <v>1.506</v>
      </c>
      <c r="M3083" s="2">
        <v>84</v>
      </c>
      <c r="N3083" s="8">
        <f>(('Parâmetro - Portes e Uco'!$H$4*'TABELA HONORÁRIOS MÉDICOS201819'!M3083)/100)*'TABELA HONORÁRIOS MÉDICOS201819'!L3083</f>
        <v>18.494884799999998</v>
      </c>
      <c r="O3083" s="15">
        <v>0</v>
      </c>
      <c r="P3083" s="15"/>
      <c r="Q3083" s="41">
        <f t="shared" si="198"/>
        <v>19.677268799999997</v>
      </c>
    </row>
    <row r="3084" spans="1:17">
      <c r="A3084" s="1" t="s">
        <v>4760</v>
      </c>
      <c r="B3084" s="1">
        <v>40302717</v>
      </c>
      <c r="C3084" s="3" t="s">
        <v>2435</v>
      </c>
      <c r="D3084" s="4" t="s">
        <v>3679</v>
      </c>
      <c r="E3084" s="7" t="s">
        <v>3712</v>
      </c>
      <c r="F3084" s="8">
        <f>VLOOKUP(D3084,'Parâmetro - Portes e Uco'!$A$8:$D$49,4,0)*E3084</f>
        <v>1.1823839999999999</v>
      </c>
      <c r="G3084" s="36"/>
      <c r="H3084" s="15"/>
      <c r="I3084" s="9"/>
      <c r="J3084" s="16">
        <v>0</v>
      </c>
      <c r="K3084" s="16"/>
      <c r="L3084" s="17">
        <v>3.2669999999999999</v>
      </c>
      <c r="M3084" s="2">
        <v>84</v>
      </c>
      <c r="N3084" s="8">
        <f>(('Parâmetro - Portes e Uco'!$H$4*'TABELA HONORÁRIOS MÉDICOS201819'!M3084)/100)*'TABELA HONORÁRIOS MÉDICOS201819'!L3084</f>
        <v>40.121373599999998</v>
      </c>
      <c r="O3084" s="15">
        <v>0</v>
      </c>
      <c r="P3084" s="15"/>
      <c r="Q3084" s="41">
        <f t="shared" si="198"/>
        <v>41.303757599999997</v>
      </c>
    </row>
    <row r="3085" spans="1:17">
      <c r="A3085" s="1" t="s">
        <v>4760</v>
      </c>
      <c r="B3085" s="1">
        <v>40302725</v>
      </c>
      <c r="C3085" s="3" t="s">
        <v>2470</v>
      </c>
      <c r="D3085" s="4" t="s">
        <v>3679</v>
      </c>
      <c r="E3085" s="7" t="s">
        <v>3712</v>
      </c>
      <c r="F3085" s="8">
        <f>VLOOKUP(D3085,'Parâmetro - Portes e Uco'!$A$8:$D$49,4,0)*E3085</f>
        <v>1.1823839999999999</v>
      </c>
      <c r="G3085" s="36"/>
      <c r="H3085" s="15"/>
      <c r="I3085" s="9"/>
      <c r="J3085" s="16">
        <v>0</v>
      </c>
      <c r="K3085" s="16"/>
      <c r="L3085" s="17">
        <v>3.2669999999999999</v>
      </c>
      <c r="M3085" s="2">
        <v>84</v>
      </c>
      <c r="N3085" s="8">
        <f>(('Parâmetro - Portes e Uco'!$H$4*'TABELA HONORÁRIOS MÉDICOS201819'!M3085)/100)*'TABELA HONORÁRIOS MÉDICOS201819'!L3085</f>
        <v>40.121373599999998</v>
      </c>
      <c r="O3085" s="15">
        <v>0</v>
      </c>
      <c r="P3085" s="15"/>
      <c r="Q3085" s="41">
        <f t="shared" si="198"/>
        <v>41.303757599999997</v>
      </c>
    </row>
    <row r="3086" spans="1:17">
      <c r="A3086" s="1" t="s">
        <v>4760</v>
      </c>
      <c r="B3086" s="1">
        <v>40302733</v>
      </c>
      <c r="C3086" s="3" t="s">
        <v>2464</v>
      </c>
      <c r="D3086" s="4" t="s">
        <v>3679</v>
      </c>
      <c r="E3086" s="7" t="s">
        <v>3712</v>
      </c>
      <c r="F3086" s="8">
        <f>VLOOKUP(D3086,'Parâmetro - Portes e Uco'!$A$8:$D$49,4,0)*E3086</f>
        <v>1.1823839999999999</v>
      </c>
      <c r="G3086" s="36"/>
      <c r="H3086" s="15"/>
      <c r="I3086" s="9"/>
      <c r="J3086" s="16">
        <v>0</v>
      </c>
      <c r="K3086" s="16"/>
      <c r="L3086" s="17">
        <v>3.2669999999999999</v>
      </c>
      <c r="M3086" s="2">
        <v>84</v>
      </c>
      <c r="N3086" s="8">
        <f>(('Parâmetro - Portes e Uco'!$H$4*'TABELA HONORÁRIOS MÉDICOS201819'!M3086)/100)*'TABELA HONORÁRIOS MÉDICOS201819'!L3086</f>
        <v>40.121373599999998</v>
      </c>
      <c r="O3086" s="15">
        <v>0</v>
      </c>
      <c r="P3086" s="15"/>
      <c r="Q3086" s="41">
        <f t="shared" si="198"/>
        <v>41.303757599999997</v>
      </c>
    </row>
    <row r="3087" spans="1:17">
      <c r="A3087" s="1" t="s">
        <v>4760</v>
      </c>
      <c r="B3087" s="1">
        <v>40302741</v>
      </c>
      <c r="C3087" s="3" t="s">
        <v>2473</v>
      </c>
      <c r="D3087" s="4" t="s">
        <v>3679</v>
      </c>
      <c r="E3087" s="7" t="s">
        <v>3714</v>
      </c>
      <c r="F3087" s="8">
        <f>VLOOKUP(D3087,'Parâmetro - Portes e Uco'!$A$8:$D$49,4,0)*E3087</f>
        <v>8.8678799999999995</v>
      </c>
      <c r="G3087" s="36"/>
      <c r="H3087" s="15"/>
      <c r="I3087" s="9"/>
      <c r="J3087" s="16">
        <v>0</v>
      </c>
      <c r="K3087" s="16"/>
      <c r="L3087" s="17">
        <v>27.684000000000001</v>
      </c>
      <c r="M3087" s="2">
        <v>84</v>
      </c>
      <c r="N3087" s="8">
        <f>(('Parâmetro - Portes e Uco'!$H$4*'TABELA HONORÁRIOS MÉDICOS201819'!M3087)/100)*'TABELA HONORÁRIOS MÉDICOS201819'!L3087</f>
        <v>339.9816672</v>
      </c>
      <c r="O3087" s="15">
        <v>0</v>
      </c>
      <c r="P3087" s="15"/>
      <c r="Q3087" s="41">
        <f t="shared" si="198"/>
        <v>348.84954720000002</v>
      </c>
    </row>
    <row r="3088" spans="1:17" ht="22.5">
      <c r="A3088" s="1" t="s">
        <v>4760</v>
      </c>
      <c r="B3088" s="1">
        <v>40302750</v>
      </c>
      <c r="C3088" s="3" t="s">
        <v>2487</v>
      </c>
      <c r="D3088" s="4" t="s">
        <v>3679</v>
      </c>
      <c r="E3088" s="7" t="s">
        <v>3712</v>
      </c>
      <c r="F3088" s="8">
        <f>VLOOKUP(D3088,'Parâmetro - Portes e Uco'!$A$8:$D$49,4,0)*E3088</f>
        <v>1.1823839999999999</v>
      </c>
      <c r="G3088" s="36"/>
      <c r="H3088" s="15"/>
      <c r="I3088" s="9"/>
      <c r="J3088" s="16">
        <v>0</v>
      </c>
      <c r="K3088" s="16"/>
      <c r="L3088" s="17">
        <v>3.2669999999999999</v>
      </c>
      <c r="M3088" s="2">
        <v>84</v>
      </c>
      <c r="N3088" s="8">
        <f>(('Parâmetro - Portes e Uco'!$H$4*'TABELA HONORÁRIOS MÉDICOS201819'!M3088)/100)*'TABELA HONORÁRIOS MÉDICOS201819'!L3088</f>
        <v>40.121373599999998</v>
      </c>
      <c r="O3088" s="15">
        <v>0</v>
      </c>
      <c r="P3088" s="15"/>
      <c r="Q3088" s="41">
        <f t="shared" si="198"/>
        <v>41.303757599999997</v>
      </c>
    </row>
    <row r="3089" spans="1:17">
      <c r="A3089" s="1" t="s">
        <v>4760</v>
      </c>
      <c r="B3089" s="1">
        <v>40302768</v>
      </c>
      <c r="C3089" s="3" t="s">
        <v>2485</v>
      </c>
      <c r="D3089" s="4" t="s">
        <v>3678</v>
      </c>
      <c r="E3089" s="7"/>
      <c r="F3089" s="8">
        <f>VLOOKUP(D3089,'Parâmetro - Portes e Uco'!$A$8:$D$49,4,0)</f>
        <v>35.471519999999998</v>
      </c>
      <c r="G3089" s="36"/>
      <c r="H3089" s="15"/>
      <c r="I3089" s="9"/>
      <c r="J3089" s="16">
        <v>0</v>
      </c>
      <c r="K3089" s="16"/>
      <c r="L3089" s="17">
        <v>7.4340000000000002</v>
      </c>
      <c r="M3089" s="2">
        <v>84</v>
      </c>
      <c r="N3089" s="8">
        <f>(('Parâmetro - Portes e Uco'!$H$4*'TABELA HONORÁRIOS MÉDICOS201819'!M3089)/100)*'TABELA HONORÁRIOS MÉDICOS201819'!L3089</f>
        <v>91.29546719999999</v>
      </c>
      <c r="O3089" s="15">
        <v>0</v>
      </c>
      <c r="P3089" s="15"/>
      <c r="Q3089" s="41">
        <f t="shared" si="198"/>
        <v>126.76698719999999</v>
      </c>
    </row>
    <row r="3090" spans="1:17">
      <c r="A3090" s="1" t="s">
        <v>4760</v>
      </c>
      <c r="B3090" s="1">
        <v>40302776</v>
      </c>
      <c r="C3090" s="3" t="s">
        <v>2486</v>
      </c>
      <c r="D3090" s="4" t="s">
        <v>3679</v>
      </c>
      <c r="E3090" s="7" t="s">
        <v>3712</v>
      </c>
      <c r="F3090" s="8">
        <f>VLOOKUP(D3090,'Parâmetro - Portes e Uco'!$A$8:$D$49,4,0)*E3090</f>
        <v>1.1823839999999999</v>
      </c>
      <c r="G3090" s="36"/>
      <c r="H3090" s="15"/>
      <c r="I3090" s="9"/>
      <c r="J3090" s="16">
        <v>0</v>
      </c>
      <c r="K3090" s="16"/>
      <c r="L3090" s="17">
        <v>8.0909999999999993</v>
      </c>
      <c r="M3090" s="2">
        <v>84</v>
      </c>
      <c r="N3090" s="8">
        <f>(('Parâmetro - Portes e Uco'!$H$4*'TABELA HONORÁRIOS MÉDICOS201819'!M3090)/100)*'TABELA HONORÁRIOS MÉDICOS201819'!L3090</f>
        <v>99.363952799999979</v>
      </c>
      <c r="O3090" s="15">
        <v>0</v>
      </c>
      <c r="P3090" s="15"/>
      <c r="Q3090" s="41">
        <f t="shared" si="198"/>
        <v>100.54633679999998</v>
      </c>
    </row>
    <row r="3091" spans="1:17">
      <c r="A3091" s="1" t="s">
        <v>4760</v>
      </c>
      <c r="B3091" s="1">
        <v>40302830</v>
      </c>
      <c r="C3091" s="3" t="s">
        <v>2517</v>
      </c>
      <c r="D3091" s="4" t="s">
        <v>3679</v>
      </c>
      <c r="E3091" s="7" t="s">
        <v>3713</v>
      </c>
      <c r="F3091" s="8">
        <f>VLOOKUP(D3091,'Parâmetro - Portes e Uco'!$A$8:$D$49,4,0)*E3091</f>
        <v>0.11823839999999999</v>
      </c>
      <c r="G3091" s="36"/>
      <c r="H3091" s="15"/>
      <c r="I3091" s="9"/>
      <c r="J3091" s="16">
        <v>0</v>
      </c>
      <c r="K3091" s="16"/>
      <c r="L3091" s="17">
        <v>1.796</v>
      </c>
      <c r="M3091" s="2">
        <v>84</v>
      </c>
      <c r="N3091" s="8">
        <f>(('Parâmetro - Portes e Uco'!$H$4*'TABELA HONORÁRIOS MÉDICOS201819'!M3091)/100)*'TABELA HONORÁRIOS MÉDICOS201819'!L3091</f>
        <v>22.056316799999998</v>
      </c>
      <c r="O3091" s="15">
        <v>0</v>
      </c>
      <c r="P3091" s="15"/>
      <c r="Q3091" s="41">
        <f t="shared" si="198"/>
        <v>22.174555199999997</v>
      </c>
    </row>
    <row r="3092" spans="1:17" s="23" customFormat="1">
      <c r="A3092" s="1" t="s">
        <v>4760</v>
      </c>
      <c r="B3092" s="24">
        <v>40302881</v>
      </c>
      <c r="C3092" s="25" t="s">
        <v>4327</v>
      </c>
      <c r="D3092" s="26" t="s">
        <v>3679</v>
      </c>
      <c r="E3092" s="27">
        <v>0.5</v>
      </c>
      <c r="F3092" s="8">
        <f>VLOOKUP(D3092,'Parâmetro - Portes e Uco'!$A$8:$D$49,4,0)*E3092</f>
        <v>5.9119199999999994</v>
      </c>
      <c r="G3092" s="37"/>
      <c r="H3092" s="29"/>
      <c r="I3092" s="30"/>
      <c r="J3092" s="31">
        <v>0</v>
      </c>
      <c r="K3092" s="31"/>
      <c r="L3092" s="32">
        <v>35.475999999999999</v>
      </c>
      <c r="M3092" s="33">
        <v>84</v>
      </c>
      <c r="N3092" s="8">
        <f>(('Parâmetro - Portes e Uco'!$H$4*'TABELA HONORÁRIOS MÉDICOS201819'!M3092)/100)*'TABELA HONORÁRIOS MÉDICOS201819'!L3092</f>
        <v>435.67366079999994</v>
      </c>
      <c r="O3092" s="29">
        <v>0</v>
      </c>
      <c r="P3092" s="29"/>
      <c r="Q3092" s="41">
        <f t="shared" si="198"/>
        <v>441.58558079999995</v>
      </c>
    </row>
    <row r="3093" spans="1:17">
      <c r="A3093" s="1" t="s">
        <v>4760</v>
      </c>
      <c r="B3093" s="1">
        <v>40302890</v>
      </c>
      <c r="C3093" s="3" t="s">
        <v>4328</v>
      </c>
      <c r="D3093" s="4" t="s">
        <v>3675</v>
      </c>
      <c r="E3093" s="7"/>
      <c r="F3093" s="8">
        <f>VLOOKUP(D3093,'Parâmetro - Portes e Uco'!$A$8:$D$49,4,0)</f>
        <v>217.18656000000001</v>
      </c>
      <c r="G3093" s="36"/>
      <c r="H3093" s="15"/>
      <c r="I3093" s="9"/>
      <c r="J3093" s="16">
        <v>0</v>
      </c>
      <c r="K3093" s="16"/>
      <c r="L3093" s="17">
        <v>105.578</v>
      </c>
      <c r="M3093" s="2">
        <v>84</v>
      </c>
      <c r="N3093" s="8">
        <f>(('Parâmetro - Portes e Uco'!$H$4*'TABELA HONORÁRIOS MÉDICOS201819'!M3093)/100)*'TABELA HONORÁRIOS MÉDICOS201819'!L3093</f>
        <v>1296.5823023999999</v>
      </c>
      <c r="O3093" s="15">
        <v>0</v>
      </c>
      <c r="P3093" s="15"/>
      <c r="Q3093" s="41">
        <f t="shared" si="198"/>
        <v>1513.7688624</v>
      </c>
    </row>
    <row r="3094" spans="1:17">
      <c r="A3094" s="1" t="s">
        <v>4760</v>
      </c>
      <c r="B3094" s="1">
        <v>40302903</v>
      </c>
      <c r="C3094" s="3" t="s">
        <v>4054</v>
      </c>
      <c r="D3094" s="4" t="s">
        <v>3675</v>
      </c>
      <c r="E3094" s="7"/>
      <c r="F3094" s="8">
        <f>VLOOKUP(D3094,'Parâmetro - Portes e Uco'!$A$8:$D$49,4,0)</f>
        <v>217.18656000000001</v>
      </c>
      <c r="G3094" s="36"/>
      <c r="H3094" s="15"/>
      <c r="I3094" s="9"/>
      <c r="J3094" s="16">
        <v>0</v>
      </c>
      <c r="K3094" s="16"/>
      <c r="L3094" s="17">
        <v>107.742</v>
      </c>
      <c r="M3094" s="2">
        <v>84</v>
      </c>
      <c r="N3094" s="8">
        <f>(('Parâmetro - Portes e Uco'!$H$4*'TABELA HONORÁRIOS MÉDICOS201819'!M3094)/100)*'TABELA HONORÁRIOS MÉDICOS201819'!L3094</f>
        <v>1323.1579535999999</v>
      </c>
      <c r="O3094" s="15">
        <v>0</v>
      </c>
      <c r="P3094" s="15"/>
      <c r="Q3094" s="41">
        <f t="shared" si="198"/>
        <v>1540.3445136</v>
      </c>
    </row>
    <row r="3095" spans="1:17">
      <c r="A3095" s="1" t="s">
        <v>4760</v>
      </c>
      <c r="B3095" s="1">
        <v>40321789</v>
      </c>
      <c r="C3095" s="3" t="s">
        <v>4329</v>
      </c>
      <c r="D3095" s="4" t="s">
        <v>3675</v>
      </c>
      <c r="E3095" s="7"/>
      <c r="F3095" s="8">
        <f>VLOOKUP(D3095,'Parâmetro - Portes e Uco'!$A$8:$D$49,4,0)</f>
        <v>217.18656000000001</v>
      </c>
      <c r="G3095" s="36"/>
      <c r="H3095" s="15"/>
      <c r="I3095" s="9"/>
      <c r="J3095" s="16">
        <v>0</v>
      </c>
      <c r="K3095" s="16"/>
      <c r="L3095" s="17">
        <v>63.764000000000003</v>
      </c>
      <c r="M3095" s="2">
        <v>100</v>
      </c>
      <c r="N3095" s="8">
        <f>(('Parâmetro - Portes e Uco'!$H$4*'TABELA HONORÁRIOS MÉDICOS201819'!M3095)/100)*'TABELA HONORÁRIOS MÉDICOS201819'!L3095</f>
        <v>932.22968000000003</v>
      </c>
      <c r="O3095" s="15">
        <v>0</v>
      </c>
      <c r="P3095" s="15"/>
      <c r="Q3095" s="41">
        <f t="shared" si="198"/>
        <v>1149.41624</v>
      </c>
    </row>
    <row r="3096" spans="1:17">
      <c r="A3096" s="1" t="s">
        <v>4760</v>
      </c>
      <c r="B3096" s="1">
        <v>40321797</v>
      </c>
      <c r="C3096" s="3" t="s">
        <v>4330</v>
      </c>
      <c r="D3096" s="4" t="s">
        <v>3679</v>
      </c>
      <c r="E3096" s="7">
        <v>0.25</v>
      </c>
      <c r="F3096" s="8">
        <f>VLOOKUP(D3096,'Parâmetro - Portes e Uco'!$A$8:$D$49,4,0)*E3096</f>
        <v>2.9559599999999997</v>
      </c>
      <c r="G3096" s="36"/>
      <c r="H3096" s="15"/>
      <c r="I3096" s="9"/>
      <c r="J3096" s="16">
        <v>0</v>
      </c>
      <c r="K3096" s="16"/>
      <c r="L3096" s="17">
        <v>17.300999999999998</v>
      </c>
      <c r="M3096" s="2">
        <v>100</v>
      </c>
      <c r="N3096" s="8">
        <f>(('Parâmetro - Portes e Uco'!$H$4*'TABELA HONORÁRIOS MÉDICOS201819'!M3096)/100)*'TABELA HONORÁRIOS MÉDICOS201819'!L3096</f>
        <v>252.94061999999997</v>
      </c>
      <c r="O3096" s="15">
        <v>0</v>
      </c>
      <c r="P3096" s="15"/>
      <c r="Q3096" s="41">
        <f t="shared" si="198"/>
        <v>255.89657999999997</v>
      </c>
    </row>
    <row r="3097" spans="1:17">
      <c r="A3097" s="1" t="s">
        <v>4760</v>
      </c>
      <c r="B3097" s="1">
        <v>40322483</v>
      </c>
      <c r="C3097" s="3" t="s">
        <v>4331</v>
      </c>
      <c r="D3097" s="4" t="s">
        <v>3679</v>
      </c>
      <c r="E3097" s="7">
        <v>0.01</v>
      </c>
      <c r="F3097" s="8">
        <f>VLOOKUP(D3097,'Parâmetro - Portes e Uco'!$A$8:$D$49,4,0)*E3097</f>
        <v>0.11823839999999999</v>
      </c>
      <c r="G3097" s="36"/>
      <c r="H3097" s="15"/>
      <c r="I3097" s="9"/>
      <c r="J3097" s="16">
        <v>0</v>
      </c>
      <c r="K3097" s="16"/>
      <c r="L3097" s="17">
        <v>1.208</v>
      </c>
      <c r="M3097" s="2">
        <v>100</v>
      </c>
      <c r="N3097" s="8">
        <f>(('Parâmetro - Portes e Uco'!$H$4*'TABELA HONORÁRIOS MÉDICOS201819'!M3097)/100)*'TABELA HONORÁRIOS MÉDICOS201819'!L3097</f>
        <v>17.660959999999999</v>
      </c>
      <c r="O3097" s="15">
        <v>0</v>
      </c>
      <c r="P3097" s="15"/>
      <c r="Q3097" s="41">
        <f t="shared" si="198"/>
        <v>17.779198399999999</v>
      </c>
    </row>
    <row r="3098" spans="1:17">
      <c r="A3098" s="1" t="s">
        <v>4760</v>
      </c>
      <c r="B3098" s="1">
        <v>40322491</v>
      </c>
      <c r="C3098" s="3" t="s">
        <v>4332</v>
      </c>
      <c r="D3098" s="4" t="s">
        <v>3679</v>
      </c>
      <c r="E3098" s="7">
        <v>0.04</v>
      </c>
      <c r="F3098" s="8">
        <f>VLOOKUP(D3098,'Parâmetro - Portes e Uco'!$A$8:$D$49,4,0)*E3098</f>
        <v>0.47295359999999997</v>
      </c>
      <c r="G3098" s="36"/>
      <c r="H3098" s="15"/>
      <c r="I3098" s="9"/>
      <c r="J3098" s="16">
        <v>0</v>
      </c>
      <c r="K3098" s="16"/>
      <c r="L3098" s="17">
        <v>4.4240000000000004</v>
      </c>
      <c r="M3098" s="2">
        <v>100</v>
      </c>
      <c r="N3098" s="8">
        <f>(('Parâmetro - Portes e Uco'!$H$4*'TABELA HONORÁRIOS MÉDICOS201819'!M3098)/100)*'TABELA HONORÁRIOS MÉDICOS201819'!L3098</f>
        <v>64.678880000000007</v>
      </c>
      <c r="O3098" s="15">
        <v>0</v>
      </c>
      <c r="P3098" s="15"/>
      <c r="Q3098" s="41">
        <f t="shared" si="198"/>
        <v>65.151833600000003</v>
      </c>
    </row>
    <row r="3099" spans="1:17">
      <c r="A3099" s="3"/>
      <c r="B3099" s="135">
        <v>40303004</v>
      </c>
      <c r="C3099" s="263" t="s">
        <v>3909</v>
      </c>
      <c r="D3099" s="264"/>
      <c r="E3099" s="264"/>
      <c r="F3099" s="264"/>
      <c r="G3099" s="264"/>
      <c r="H3099" s="264"/>
      <c r="I3099" s="264"/>
      <c r="J3099" s="264"/>
      <c r="K3099" s="264"/>
      <c r="L3099" s="264"/>
      <c r="M3099" s="266"/>
      <c r="N3099" s="264"/>
      <c r="O3099" s="264"/>
      <c r="P3099" s="264"/>
      <c r="Q3099" s="265"/>
    </row>
    <row r="3100" spans="1:17">
      <c r="A3100" s="1" t="s">
        <v>4760</v>
      </c>
      <c r="B3100" s="1">
        <v>40303012</v>
      </c>
      <c r="C3100" s="3" t="s">
        <v>2520</v>
      </c>
      <c r="D3100" s="4" t="s">
        <v>3679</v>
      </c>
      <c r="E3100" s="7" t="s">
        <v>3713</v>
      </c>
      <c r="F3100" s="8">
        <f>VLOOKUP(D3100,'Parâmetro - Portes e Uco'!$A$8:$D$49,4,0)*E3100</f>
        <v>0.11823839999999999</v>
      </c>
      <c r="G3100" s="36"/>
      <c r="H3100" s="15"/>
      <c r="I3100" s="9"/>
      <c r="J3100" s="16">
        <v>0</v>
      </c>
      <c r="K3100" s="16"/>
      <c r="L3100" s="17">
        <v>1.413</v>
      </c>
      <c r="M3100" s="2">
        <v>84</v>
      </c>
      <c r="N3100" s="8">
        <f>(('Parâmetro - Portes e Uco'!$H$4*'TABELA HONORÁRIOS MÉDICOS201819'!M3100)/100)*'TABELA HONORÁRIOS MÉDICOS201819'!L3100</f>
        <v>17.352770400000001</v>
      </c>
      <c r="O3100" s="15">
        <v>0</v>
      </c>
      <c r="P3100" s="15"/>
      <c r="Q3100" s="41">
        <f t="shared" ref="Q3100:Q3118" si="199">F3100+H3100+K3100+N3100+P3100</f>
        <v>17.4710088</v>
      </c>
    </row>
    <row r="3101" spans="1:17">
      <c r="A3101" s="1" t="s">
        <v>4760</v>
      </c>
      <c r="B3101" s="1">
        <v>40303020</v>
      </c>
      <c r="C3101" s="3" t="s">
        <v>2521</v>
      </c>
      <c r="D3101" s="4" t="s">
        <v>3679</v>
      </c>
      <c r="E3101" s="7" t="s">
        <v>3716</v>
      </c>
      <c r="F3101" s="8">
        <f>VLOOKUP(D3101,'Parâmetro - Portes e Uco'!$A$8:$D$49,4,0)*E3101</f>
        <v>0.47295359999999997</v>
      </c>
      <c r="G3101" s="36"/>
      <c r="H3101" s="15"/>
      <c r="I3101" s="9"/>
      <c r="J3101" s="16">
        <v>0</v>
      </c>
      <c r="K3101" s="16"/>
      <c r="L3101" s="17">
        <v>0.42299999999999999</v>
      </c>
      <c r="M3101" s="2">
        <v>84</v>
      </c>
      <c r="N3101" s="8">
        <f>(('Parâmetro - Portes e Uco'!$H$4*'TABELA HONORÁRIOS MÉDICOS201819'!M3101)/100)*'TABELA HONORÁRIOS MÉDICOS201819'!L3101</f>
        <v>5.1947783999999997</v>
      </c>
      <c r="O3101" s="15">
        <v>0</v>
      </c>
      <c r="P3101" s="15"/>
      <c r="Q3101" s="41">
        <f t="shared" si="199"/>
        <v>5.667732</v>
      </c>
    </row>
    <row r="3102" spans="1:17" ht="22.5">
      <c r="A3102" s="1" t="s">
        <v>4760</v>
      </c>
      <c r="B3102" s="1">
        <v>40303039</v>
      </c>
      <c r="C3102" s="3" t="s">
        <v>2522</v>
      </c>
      <c r="D3102" s="4" t="s">
        <v>3679</v>
      </c>
      <c r="E3102" s="7" t="s">
        <v>3716</v>
      </c>
      <c r="F3102" s="8">
        <f>VLOOKUP(D3102,'Parâmetro - Portes e Uco'!$A$8:$D$49,4,0)*E3102</f>
        <v>0.47295359999999997</v>
      </c>
      <c r="G3102" s="36"/>
      <c r="H3102" s="15"/>
      <c r="I3102" s="9"/>
      <c r="J3102" s="16">
        <v>0</v>
      </c>
      <c r="K3102" s="16"/>
      <c r="L3102" s="17">
        <v>1.5840000000000001</v>
      </c>
      <c r="M3102" s="2">
        <v>84</v>
      </c>
      <c r="N3102" s="8">
        <f>(('Parâmetro - Portes e Uco'!$H$4*'TABELA HONORÁRIOS MÉDICOS201819'!M3102)/100)*'TABELA HONORÁRIOS MÉDICOS201819'!L3102</f>
        <v>19.4527872</v>
      </c>
      <c r="O3102" s="15">
        <v>0</v>
      </c>
      <c r="P3102" s="15"/>
      <c r="Q3102" s="41">
        <f t="shared" si="199"/>
        <v>19.9257408</v>
      </c>
    </row>
    <row r="3103" spans="1:17">
      <c r="A3103" s="1" t="s">
        <v>4760</v>
      </c>
      <c r="B3103" s="1">
        <v>40303055</v>
      </c>
      <c r="C3103" s="3" t="s">
        <v>2525</v>
      </c>
      <c r="D3103" s="4" t="s">
        <v>3679</v>
      </c>
      <c r="E3103" s="7" t="s">
        <v>3716</v>
      </c>
      <c r="F3103" s="8">
        <f>VLOOKUP(D3103,'Parâmetro - Portes e Uco'!$A$8:$D$49,4,0)*E3103</f>
        <v>0.47295359999999997</v>
      </c>
      <c r="G3103" s="36"/>
      <c r="H3103" s="15"/>
      <c r="I3103" s="9"/>
      <c r="J3103" s="16">
        <v>0</v>
      </c>
      <c r="K3103" s="16"/>
      <c r="L3103" s="17">
        <v>2.7269999999999999</v>
      </c>
      <c r="M3103" s="2">
        <v>84</v>
      </c>
      <c r="N3103" s="8">
        <f>(('Parâmetro - Portes e Uco'!$H$4*'TABELA HONORÁRIOS MÉDICOS201819'!M3103)/100)*'TABELA HONORÁRIOS MÉDICOS201819'!L3103</f>
        <v>33.489741599999995</v>
      </c>
      <c r="O3103" s="15">
        <v>0</v>
      </c>
      <c r="P3103" s="15"/>
      <c r="Q3103" s="41">
        <f t="shared" si="199"/>
        <v>33.962695199999992</v>
      </c>
    </row>
    <row r="3104" spans="1:17" ht="22.5">
      <c r="A3104" s="1" t="s">
        <v>4760</v>
      </c>
      <c r="B3104" s="1">
        <v>40303063</v>
      </c>
      <c r="C3104" s="3" t="s">
        <v>2526</v>
      </c>
      <c r="D3104" s="4" t="s">
        <v>3679</v>
      </c>
      <c r="E3104" s="7" t="s">
        <v>3716</v>
      </c>
      <c r="F3104" s="8">
        <f>VLOOKUP(D3104,'Parâmetro - Portes e Uco'!$A$8:$D$49,4,0)*E3104</f>
        <v>0.47295359999999997</v>
      </c>
      <c r="G3104" s="36"/>
      <c r="H3104" s="15"/>
      <c r="I3104" s="9"/>
      <c r="J3104" s="16">
        <v>0</v>
      </c>
      <c r="K3104" s="16"/>
      <c r="L3104" s="17">
        <v>0.65700000000000003</v>
      </c>
      <c r="M3104" s="2">
        <v>84</v>
      </c>
      <c r="N3104" s="8">
        <f>(('Parâmetro - Portes e Uco'!$H$4*'TABELA HONORÁRIOS MÉDICOS201819'!M3104)/100)*'TABELA HONORÁRIOS MÉDICOS201819'!L3104</f>
        <v>8.0684856000000007</v>
      </c>
      <c r="O3104" s="15">
        <v>0</v>
      </c>
      <c r="P3104" s="15"/>
      <c r="Q3104" s="41">
        <f t="shared" si="199"/>
        <v>8.541439200000001</v>
      </c>
    </row>
    <row r="3105" spans="1:17" ht="22.5">
      <c r="A3105" s="1" t="s">
        <v>4760</v>
      </c>
      <c r="B3105" s="1">
        <v>40303071</v>
      </c>
      <c r="C3105" s="3" t="s">
        <v>2527</v>
      </c>
      <c r="D3105" s="4" t="s">
        <v>3679</v>
      </c>
      <c r="E3105" s="7" t="s">
        <v>3716</v>
      </c>
      <c r="F3105" s="8">
        <f>VLOOKUP(D3105,'Parâmetro - Portes e Uco'!$A$8:$D$49,4,0)*E3105</f>
        <v>0.47295359999999997</v>
      </c>
      <c r="G3105" s="36"/>
      <c r="H3105" s="15"/>
      <c r="I3105" s="9"/>
      <c r="J3105" s="16">
        <v>0</v>
      </c>
      <c r="K3105" s="16"/>
      <c r="L3105" s="17">
        <v>0.42299999999999999</v>
      </c>
      <c r="M3105" s="2">
        <v>84</v>
      </c>
      <c r="N3105" s="8">
        <f>(('Parâmetro - Portes e Uco'!$H$4*'TABELA HONORÁRIOS MÉDICOS201819'!M3105)/100)*'TABELA HONORÁRIOS MÉDICOS201819'!L3105</f>
        <v>5.1947783999999997</v>
      </c>
      <c r="O3105" s="15">
        <v>0</v>
      </c>
      <c r="P3105" s="15"/>
      <c r="Q3105" s="41">
        <f t="shared" si="199"/>
        <v>5.667732</v>
      </c>
    </row>
    <row r="3106" spans="1:17">
      <c r="A3106" s="1" t="s">
        <v>4760</v>
      </c>
      <c r="B3106" s="1">
        <v>40303080</v>
      </c>
      <c r="C3106" s="3" t="s">
        <v>2528</v>
      </c>
      <c r="D3106" s="4" t="s">
        <v>3679</v>
      </c>
      <c r="E3106" s="7" t="s">
        <v>3716</v>
      </c>
      <c r="F3106" s="8">
        <f>VLOOKUP(D3106,'Parâmetro - Portes e Uco'!$A$8:$D$49,4,0)*E3106</f>
        <v>0.47295359999999997</v>
      </c>
      <c r="G3106" s="36"/>
      <c r="H3106" s="15"/>
      <c r="I3106" s="9"/>
      <c r="J3106" s="16">
        <v>0</v>
      </c>
      <c r="K3106" s="16"/>
      <c r="L3106" s="17">
        <v>0.65700000000000003</v>
      </c>
      <c r="M3106" s="2">
        <v>84</v>
      </c>
      <c r="N3106" s="8">
        <f>(('Parâmetro - Portes e Uco'!$H$4*'TABELA HONORÁRIOS MÉDICOS201819'!M3106)/100)*'TABELA HONORÁRIOS MÉDICOS201819'!L3106</f>
        <v>8.0684856000000007</v>
      </c>
      <c r="O3106" s="15">
        <v>0</v>
      </c>
      <c r="P3106" s="15"/>
      <c r="Q3106" s="41">
        <f t="shared" si="199"/>
        <v>8.541439200000001</v>
      </c>
    </row>
    <row r="3107" spans="1:17">
      <c r="A3107" s="1" t="s">
        <v>4760</v>
      </c>
      <c r="B3107" s="1">
        <v>40303098</v>
      </c>
      <c r="C3107" s="3" t="s">
        <v>2529</v>
      </c>
      <c r="D3107" s="4" t="s">
        <v>3679</v>
      </c>
      <c r="E3107" s="7" t="s">
        <v>3716</v>
      </c>
      <c r="F3107" s="8">
        <f>VLOOKUP(D3107,'Parâmetro - Portes e Uco'!$A$8:$D$49,4,0)*E3107</f>
        <v>0.47295359999999997</v>
      </c>
      <c r="G3107" s="36"/>
      <c r="H3107" s="15"/>
      <c r="I3107" s="9"/>
      <c r="J3107" s="16">
        <v>0</v>
      </c>
      <c r="K3107" s="16"/>
      <c r="L3107" s="17">
        <v>0.42299999999999999</v>
      </c>
      <c r="M3107" s="2">
        <v>84</v>
      </c>
      <c r="N3107" s="8">
        <f>(('Parâmetro - Portes e Uco'!$H$4*'TABELA HONORÁRIOS MÉDICOS201819'!M3107)/100)*'TABELA HONORÁRIOS MÉDICOS201819'!L3107</f>
        <v>5.1947783999999997</v>
      </c>
      <c r="O3107" s="15">
        <v>0</v>
      </c>
      <c r="P3107" s="15"/>
      <c r="Q3107" s="41">
        <f t="shared" si="199"/>
        <v>5.667732</v>
      </c>
    </row>
    <row r="3108" spans="1:17">
      <c r="A3108" s="1" t="s">
        <v>4760</v>
      </c>
      <c r="B3108" s="1">
        <v>40303101</v>
      </c>
      <c r="C3108" s="3" t="s">
        <v>2530</v>
      </c>
      <c r="D3108" s="4" t="s">
        <v>3679</v>
      </c>
      <c r="E3108" s="7" t="s">
        <v>3716</v>
      </c>
      <c r="F3108" s="8">
        <f>VLOOKUP(D3108,'Parâmetro - Portes e Uco'!$A$8:$D$49,4,0)*E3108</f>
        <v>0.47295359999999997</v>
      </c>
      <c r="G3108" s="36"/>
      <c r="H3108" s="15"/>
      <c r="I3108" s="9"/>
      <c r="J3108" s="16">
        <v>0</v>
      </c>
      <c r="K3108" s="16"/>
      <c r="L3108" s="17">
        <v>0.42299999999999999</v>
      </c>
      <c r="M3108" s="2">
        <v>84</v>
      </c>
      <c r="N3108" s="8">
        <f>(('Parâmetro - Portes e Uco'!$H$4*'TABELA HONORÁRIOS MÉDICOS201819'!M3108)/100)*'TABELA HONORÁRIOS MÉDICOS201819'!L3108</f>
        <v>5.1947783999999997</v>
      </c>
      <c r="O3108" s="15">
        <v>0</v>
      </c>
      <c r="P3108" s="15"/>
      <c r="Q3108" s="41">
        <f t="shared" si="199"/>
        <v>5.667732</v>
      </c>
    </row>
    <row r="3109" spans="1:17">
      <c r="A3109" s="1" t="s">
        <v>4760</v>
      </c>
      <c r="B3109" s="1">
        <v>40303110</v>
      </c>
      <c r="C3109" s="3" t="s">
        <v>2531</v>
      </c>
      <c r="D3109" s="4" t="s">
        <v>3679</v>
      </c>
      <c r="E3109" s="7" t="s">
        <v>3716</v>
      </c>
      <c r="F3109" s="8">
        <f>VLOOKUP(D3109,'Parâmetro - Portes e Uco'!$A$8:$D$49,4,0)*E3109</f>
        <v>0.47295359999999997</v>
      </c>
      <c r="G3109" s="36"/>
      <c r="H3109" s="15"/>
      <c r="I3109" s="9"/>
      <c r="J3109" s="16">
        <v>0</v>
      </c>
      <c r="K3109" s="16"/>
      <c r="L3109" s="17">
        <v>0.92700000000000005</v>
      </c>
      <c r="M3109" s="2">
        <v>84</v>
      </c>
      <c r="N3109" s="8">
        <f>(('Parâmetro - Portes e Uco'!$H$4*'TABELA HONORÁRIOS MÉDICOS201819'!M3109)/100)*'TABELA HONORÁRIOS MÉDICOS201819'!L3109</f>
        <v>11.384301600000001</v>
      </c>
      <c r="O3109" s="15">
        <v>0</v>
      </c>
      <c r="P3109" s="15"/>
      <c r="Q3109" s="41">
        <f t="shared" si="199"/>
        <v>11.857255200000001</v>
      </c>
    </row>
    <row r="3110" spans="1:17" ht="22.5">
      <c r="A3110" s="1" t="s">
        <v>4760</v>
      </c>
      <c r="B3110" s="1">
        <v>40303128</v>
      </c>
      <c r="C3110" s="3" t="s">
        <v>2532</v>
      </c>
      <c r="D3110" s="4" t="s">
        <v>3679</v>
      </c>
      <c r="E3110" s="7" t="s">
        <v>3716</v>
      </c>
      <c r="F3110" s="8">
        <f>VLOOKUP(D3110,'Parâmetro - Portes e Uco'!$A$8:$D$49,4,0)*E3110</f>
        <v>0.47295359999999997</v>
      </c>
      <c r="G3110" s="36"/>
      <c r="H3110" s="15"/>
      <c r="I3110" s="9"/>
      <c r="J3110" s="16">
        <v>0</v>
      </c>
      <c r="K3110" s="16"/>
      <c r="L3110" s="17">
        <v>0.92700000000000005</v>
      </c>
      <c r="M3110" s="2">
        <v>84</v>
      </c>
      <c r="N3110" s="8">
        <f>(('Parâmetro - Portes e Uco'!$H$4*'TABELA HONORÁRIOS MÉDICOS201819'!M3110)/100)*'TABELA HONORÁRIOS MÉDICOS201819'!L3110</f>
        <v>11.384301600000001</v>
      </c>
      <c r="O3110" s="15">
        <v>0</v>
      </c>
      <c r="P3110" s="15"/>
      <c r="Q3110" s="41">
        <f t="shared" si="199"/>
        <v>11.857255200000001</v>
      </c>
    </row>
    <row r="3111" spans="1:17">
      <c r="A3111" s="1" t="s">
        <v>4760</v>
      </c>
      <c r="B3111" s="1">
        <v>40303136</v>
      </c>
      <c r="C3111" s="3" t="s">
        <v>2533</v>
      </c>
      <c r="D3111" s="4" t="s">
        <v>3679</v>
      </c>
      <c r="E3111" s="7" t="s">
        <v>3716</v>
      </c>
      <c r="F3111" s="8">
        <f>VLOOKUP(D3111,'Parâmetro - Portes e Uco'!$A$8:$D$49,4,0)*E3111</f>
        <v>0.47295359999999997</v>
      </c>
      <c r="G3111" s="36"/>
      <c r="H3111" s="15"/>
      <c r="I3111" s="9"/>
      <c r="J3111" s="16">
        <v>0</v>
      </c>
      <c r="K3111" s="16"/>
      <c r="L3111" s="17">
        <v>0.92700000000000005</v>
      </c>
      <c r="M3111" s="2">
        <v>84</v>
      </c>
      <c r="N3111" s="8">
        <f>(('Parâmetro - Portes e Uco'!$H$4*'TABELA HONORÁRIOS MÉDICOS201819'!M3111)/100)*'TABELA HONORÁRIOS MÉDICOS201819'!L3111</f>
        <v>11.384301600000001</v>
      </c>
      <c r="O3111" s="15">
        <v>0</v>
      </c>
      <c r="P3111" s="15"/>
      <c r="Q3111" s="41">
        <f t="shared" si="199"/>
        <v>11.857255200000001</v>
      </c>
    </row>
    <row r="3112" spans="1:17" ht="22.5">
      <c r="A3112" s="1" t="s">
        <v>4760</v>
      </c>
      <c r="B3112" s="1">
        <v>40303144</v>
      </c>
      <c r="C3112" s="3" t="s">
        <v>2534</v>
      </c>
      <c r="D3112" s="4" t="s">
        <v>3679</v>
      </c>
      <c r="E3112" s="7" t="s">
        <v>3716</v>
      </c>
      <c r="F3112" s="8">
        <f>VLOOKUP(D3112,'Parâmetro - Portes e Uco'!$A$8:$D$49,4,0)*E3112</f>
        <v>0.47295359999999997</v>
      </c>
      <c r="G3112" s="36"/>
      <c r="H3112" s="15"/>
      <c r="I3112" s="9"/>
      <c r="J3112" s="16">
        <v>0</v>
      </c>
      <c r="K3112" s="16"/>
      <c r="L3112" s="17">
        <v>0.92700000000000005</v>
      </c>
      <c r="M3112" s="2">
        <v>84</v>
      </c>
      <c r="N3112" s="8">
        <f>(('Parâmetro - Portes e Uco'!$H$4*'TABELA HONORÁRIOS MÉDICOS201819'!M3112)/100)*'TABELA HONORÁRIOS MÉDICOS201819'!L3112</f>
        <v>11.384301600000001</v>
      </c>
      <c r="O3112" s="15">
        <v>0</v>
      </c>
      <c r="P3112" s="15"/>
      <c r="Q3112" s="41">
        <f t="shared" si="199"/>
        <v>11.857255200000001</v>
      </c>
    </row>
    <row r="3113" spans="1:17">
      <c r="A3113" s="1" t="s">
        <v>4760</v>
      </c>
      <c r="B3113" s="1">
        <v>40303152</v>
      </c>
      <c r="C3113" s="3" t="s">
        <v>2535</v>
      </c>
      <c r="D3113" s="4" t="s">
        <v>3679</v>
      </c>
      <c r="E3113" s="7" t="s">
        <v>3716</v>
      </c>
      <c r="F3113" s="8">
        <f>VLOOKUP(D3113,'Parâmetro - Portes e Uco'!$A$8:$D$49,4,0)*E3113</f>
        <v>0.47295359999999997</v>
      </c>
      <c r="G3113" s="36"/>
      <c r="H3113" s="15"/>
      <c r="I3113" s="9"/>
      <c r="J3113" s="16">
        <v>0</v>
      </c>
      <c r="K3113" s="16"/>
      <c r="L3113" s="17">
        <v>0.42299999999999999</v>
      </c>
      <c r="M3113" s="2">
        <v>84</v>
      </c>
      <c r="N3113" s="8">
        <f>(('Parâmetro - Portes e Uco'!$H$4*'TABELA HONORÁRIOS MÉDICOS201819'!M3113)/100)*'TABELA HONORÁRIOS MÉDICOS201819'!L3113</f>
        <v>5.1947783999999997</v>
      </c>
      <c r="O3113" s="15">
        <v>0</v>
      </c>
      <c r="P3113" s="15"/>
      <c r="Q3113" s="41">
        <f t="shared" si="199"/>
        <v>5.667732</v>
      </c>
    </row>
    <row r="3114" spans="1:17">
      <c r="A3114" s="1" t="s">
        <v>4760</v>
      </c>
      <c r="B3114" s="1">
        <v>40303160</v>
      </c>
      <c r="C3114" s="3" t="s">
        <v>2536</v>
      </c>
      <c r="D3114" s="4" t="s">
        <v>3679</v>
      </c>
      <c r="E3114" s="7" t="s">
        <v>3716</v>
      </c>
      <c r="F3114" s="8">
        <f>VLOOKUP(D3114,'Parâmetro - Portes e Uco'!$A$8:$D$49,4,0)*E3114</f>
        <v>0.47295359999999997</v>
      </c>
      <c r="G3114" s="36"/>
      <c r="H3114" s="15"/>
      <c r="I3114" s="9"/>
      <c r="J3114" s="16">
        <v>0</v>
      </c>
      <c r="K3114" s="16"/>
      <c r="L3114" s="17">
        <v>0.42299999999999999</v>
      </c>
      <c r="M3114" s="2">
        <v>84</v>
      </c>
      <c r="N3114" s="8">
        <f>(('Parâmetro - Portes e Uco'!$H$4*'TABELA HONORÁRIOS MÉDICOS201819'!M3114)/100)*'TABELA HONORÁRIOS MÉDICOS201819'!L3114</f>
        <v>5.1947783999999997</v>
      </c>
      <c r="O3114" s="15">
        <v>0</v>
      </c>
      <c r="P3114" s="15"/>
      <c r="Q3114" s="41">
        <f t="shared" si="199"/>
        <v>5.667732</v>
      </c>
    </row>
    <row r="3115" spans="1:17">
      <c r="A3115" s="1" t="s">
        <v>4760</v>
      </c>
      <c r="B3115" s="1">
        <v>40303179</v>
      </c>
      <c r="C3115" s="3" t="s">
        <v>2523</v>
      </c>
      <c r="D3115" s="4" t="s">
        <v>3679</v>
      </c>
      <c r="E3115" s="7" t="s">
        <v>3716</v>
      </c>
      <c r="F3115" s="8">
        <f>VLOOKUP(D3115,'Parâmetro - Portes e Uco'!$A$8:$D$49,4,0)*E3115</f>
        <v>0.47295359999999997</v>
      </c>
      <c r="G3115" s="36"/>
      <c r="H3115" s="15"/>
      <c r="I3115" s="9"/>
      <c r="J3115" s="16">
        <v>0</v>
      </c>
      <c r="K3115" s="16"/>
      <c r="L3115" s="17">
        <v>2.7269999999999999</v>
      </c>
      <c r="M3115" s="2">
        <v>84</v>
      </c>
      <c r="N3115" s="8">
        <f>(('Parâmetro - Portes e Uco'!$H$4*'TABELA HONORÁRIOS MÉDICOS201819'!M3115)/100)*'TABELA HONORÁRIOS MÉDICOS201819'!L3115</f>
        <v>33.489741599999995</v>
      </c>
      <c r="O3115" s="15">
        <v>0</v>
      </c>
      <c r="P3115" s="15"/>
      <c r="Q3115" s="41">
        <f t="shared" si="199"/>
        <v>33.962695199999992</v>
      </c>
    </row>
    <row r="3116" spans="1:17">
      <c r="A3116" s="1" t="s">
        <v>4760</v>
      </c>
      <c r="B3116" s="1">
        <v>40303187</v>
      </c>
      <c r="C3116" s="3" t="s">
        <v>2524</v>
      </c>
      <c r="D3116" s="4" t="s">
        <v>3679</v>
      </c>
      <c r="E3116" s="7" t="s">
        <v>3716</v>
      </c>
      <c r="F3116" s="8">
        <f>VLOOKUP(D3116,'Parâmetro - Portes e Uco'!$A$8:$D$49,4,0)*E3116</f>
        <v>0.47295359999999997</v>
      </c>
      <c r="G3116" s="36"/>
      <c r="H3116" s="15"/>
      <c r="I3116" s="9"/>
      <c r="J3116" s="16">
        <v>0</v>
      </c>
      <c r="K3116" s="16"/>
      <c r="L3116" s="17">
        <v>0.42299999999999999</v>
      </c>
      <c r="M3116" s="2">
        <v>84</v>
      </c>
      <c r="N3116" s="8">
        <f>(('Parâmetro - Portes e Uco'!$H$4*'TABELA HONORÁRIOS MÉDICOS201819'!M3116)/100)*'TABELA HONORÁRIOS MÉDICOS201819'!L3116</f>
        <v>5.1947783999999997</v>
      </c>
      <c r="O3116" s="15">
        <v>0</v>
      </c>
      <c r="P3116" s="15"/>
      <c r="Q3116" s="41">
        <f t="shared" si="199"/>
        <v>5.667732</v>
      </c>
    </row>
    <row r="3117" spans="1:17">
      <c r="A3117" s="1" t="s">
        <v>4760</v>
      </c>
      <c r="B3117" s="1">
        <v>40303250</v>
      </c>
      <c r="C3117" s="3" t="s">
        <v>4333</v>
      </c>
      <c r="D3117" s="4" t="s">
        <v>3679</v>
      </c>
      <c r="E3117" s="7">
        <v>0.01</v>
      </c>
      <c r="F3117" s="8">
        <f>VLOOKUP(D3117,'Parâmetro - Portes e Uco'!$A$8:$D$49,4,0)*E3117</f>
        <v>0.11823839999999999</v>
      </c>
      <c r="G3117" s="36"/>
      <c r="H3117" s="15"/>
      <c r="I3117" s="9"/>
      <c r="J3117" s="16">
        <v>0</v>
      </c>
      <c r="K3117" s="16"/>
      <c r="L3117" s="17">
        <v>1.893</v>
      </c>
      <c r="M3117" s="2">
        <v>84</v>
      </c>
      <c r="N3117" s="8">
        <f>(('Parâmetro - Portes e Uco'!$H$4*'TABELA HONORÁRIOS MÉDICOS201819'!M3117)/100)*'TABELA HONORÁRIOS MÉDICOS201819'!L3117</f>
        <v>23.247554399999999</v>
      </c>
      <c r="O3117" s="15">
        <v>0</v>
      </c>
      <c r="P3117" s="15"/>
      <c r="Q3117" s="41">
        <f t="shared" si="199"/>
        <v>23.365792799999998</v>
      </c>
    </row>
    <row r="3118" spans="1:17">
      <c r="A3118" s="1" t="s">
        <v>4760</v>
      </c>
      <c r="B3118" s="1">
        <v>40303268</v>
      </c>
      <c r="C3118" s="3" t="s">
        <v>4334</v>
      </c>
      <c r="D3118" s="4" t="s">
        <v>3679</v>
      </c>
      <c r="E3118" s="7">
        <v>0.01</v>
      </c>
      <c r="F3118" s="8">
        <f>VLOOKUP(D3118,'Parâmetro - Portes e Uco'!$A$8:$D$49,4,0)*E3118</f>
        <v>0.11823839999999999</v>
      </c>
      <c r="G3118" s="36"/>
      <c r="H3118" s="15"/>
      <c r="I3118" s="9"/>
      <c r="J3118" s="16">
        <v>0</v>
      </c>
      <c r="K3118" s="16"/>
      <c r="L3118" s="17">
        <v>0.81899999999999995</v>
      </c>
      <c r="M3118" s="2">
        <v>84</v>
      </c>
      <c r="N3118" s="8">
        <f>(('Parâmetro - Portes e Uco'!$H$4*'TABELA HONORÁRIOS MÉDICOS201819'!M3118)/100)*'TABELA HONORÁRIOS MÉDICOS201819'!L3118</f>
        <v>10.0579752</v>
      </c>
      <c r="O3118" s="15">
        <v>0</v>
      </c>
      <c r="P3118" s="15"/>
      <c r="Q3118" s="41">
        <f t="shared" si="199"/>
        <v>10.176213599999999</v>
      </c>
    </row>
    <row r="3119" spans="1:17">
      <c r="A3119" s="3"/>
      <c r="B3119" s="135">
        <v>40304000</v>
      </c>
      <c r="C3119" s="263" t="s">
        <v>4335</v>
      </c>
      <c r="D3119" s="264"/>
      <c r="E3119" s="264"/>
      <c r="F3119" s="264"/>
      <c r="G3119" s="264"/>
      <c r="H3119" s="264"/>
      <c r="I3119" s="264"/>
      <c r="J3119" s="264"/>
      <c r="K3119" s="264"/>
      <c r="L3119" s="264"/>
      <c r="M3119" s="266"/>
      <c r="N3119" s="264"/>
      <c r="O3119" s="264"/>
      <c r="P3119" s="264"/>
      <c r="Q3119" s="265"/>
    </row>
    <row r="3120" spans="1:17">
      <c r="A3120" s="1" t="s">
        <v>4760</v>
      </c>
      <c r="B3120" s="1">
        <v>40304019</v>
      </c>
      <c r="C3120" s="3" t="s">
        <v>2538</v>
      </c>
      <c r="D3120" s="4" t="s">
        <v>3679</v>
      </c>
      <c r="E3120" s="7" t="s">
        <v>3716</v>
      </c>
      <c r="F3120" s="8">
        <f>VLOOKUP(D3120,'Parâmetro - Portes e Uco'!$A$8:$D$49,4,0)*E3120</f>
        <v>0.47295359999999997</v>
      </c>
      <c r="G3120" s="36"/>
      <c r="H3120" s="15"/>
      <c r="I3120" s="9"/>
      <c r="J3120" s="16">
        <v>0</v>
      </c>
      <c r="K3120" s="16"/>
      <c r="L3120" s="17">
        <v>1.8540000000000001</v>
      </c>
      <c r="M3120" s="2">
        <v>84</v>
      </c>
      <c r="N3120" s="8">
        <f>(('Parâmetro - Portes e Uco'!$H$4*'TABELA HONORÁRIOS MÉDICOS201819'!M3120)/100)*'TABELA HONORÁRIOS MÉDICOS201819'!L3120</f>
        <v>22.768603200000001</v>
      </c>
      <c r="O3120" s="15">
        <v>0</v>
      </c>
      <c r="P3120" s="15"/>
      <c r="Q3120" s="41">
        <f t="shared" ref="Q3120:Q3179" si="200">F3120+H3120+K3120+N3120+P3120</f>
        <v>23.241556800000001</v>
      </c>
    </row>
    <row r="3121" spans="1:17">
      <c r="A3121" s="1" t="s">
        <v>4760</v>
      </c>
      <c r="B3121" s="1">
        <v>40304027</v>
      </c>
      <c r="C3121" s="3" t="s">
        <v>2539</v>
      </c>
      <c r="D3121" s="4" t="s">
        <v>3679</v>
      </c>
      <c r="E3121" s="7" t="s">
        <v>3713</v>
      </c>
      <c r="F3121" s="8">
        <f>VLOOKUP(D3121,'Parâmetro - Portes e Uco'!$A$8:$D$49,4,0)*E3121</f>
        <v>0.11823839999999999</v>
      </c>
      <c r="G3121" s="36"/>
      <c r="H3121" s="15"/>
      <c r="I3121" s="9"/>
      <c r="J3121" s="16">
        <v>0</v>
      </c>
      <c r="K3121" s="16"/>
      <c r="L3121" s="17">
        <v>1.35</v>
      </c>
      <c r="M3121" s="2">
        <v>84</v>
      </c>
      <c r="N3121" s="8">
        <f>(('Parâmetro - Portes e Uco'!$H$4*'TABELA HONORÁRIOS MÉDICOS201819'!M3121)/100)*'TABELA HONORÁRIOS MÉDICOS201819'!L3121</f>
        <v>16.579080000000001</v>
      </c>
      <c r="O3121" s="15">
        <v>0</v>
      </c>
      <c r="P3121" s="15"/>
      <c r="Q3121" s="41">
        <f t="shared" si="200"/>
        <v>16.6973184</v>
      </c>
    </row>
    <row r="3122" spans="1:17">
      <c r="A3122" s="1" t="s">
        <v>4760</v>
      </c>
      <c r="B3122" s="1">
        <v>40304035</v>
      </c>
      <c r="C3122" s="3" t="s">
        <v>2541</v>
      </c>
      <c r="D3122" s="4" t="s">
        <v>3679</v>
      </c>
      <c r="E3122" s="7" t="s">
        <v>3714</v>
      </c>
      <c r="F3122" s="8">
        <f>VLOOKUP(D3122,'Parâmetro - Portes e Uco'!$A$8:$D$49,4,0)*E3122</f>
        <v>8.8678799999999995</v>
      </c>
      <c r="G3122" s="36"/>
      <c r="H3122" s="15"/>
      <c r="I3122" s="9"/>
      <c r="J3122" s="16">
        <v>0</v>
      </c>
      <c r="K3122" s="16"/>
      <c r="L3122" s="17">
        <v>3.6539999999999999</v>
      </c>
      <c r="M3122" s="2">
        <v>84</v>
      </c>
      <c r="N3122" s="8">
        <f>(('Parâmetro - Portes e Uco'!$H$4*'TABELA HONORÁRIOS MÉDICOS201819'!M3122)/100)*'TABELA HONORÁRIOS MÉDICOS201819'!L3122</f>
        <v>44.874043199999996</v>
      </c>
      <c r="O3122" s="15">
        <v>0</v>
      </c>
      <c r="P3122" s="15"/>
      <c r="Q3122" s="41">
        <f t="shared" si="200"/>
        <v>53.741923199999995</v>
      </c>
    </row>
    <row r="3123" spans="1:17">
      <c r="A3123" s="1" t="s">
        <v>4760</v>
      </c>
      <c r="B3123" s="1">
        <v>40304043</v>
      </c>
      <c r="C3123" s="3" t="s">
        <v>2543</v>
      </c>
      <c r="D3123" s="4" t="s">
        <v>3679</v>
      </c>
      <c r="E3123" s="7" t="s">
        <v>3712</v>
      </c>
      <c r="F3123" s="8">
        <f>VLOOKUP(D3123,'Parâmetro - Portes e Uco'!$A$8:$D$49,4,0)*E3123</f>
        <v>1.1823839999999999</v>
      </c>
      <c r="G3123" s="36"/>
      <c r="H3123" s="15"/>
      <c r="I3123" s="9"/>
      <c r="J3123" s="16">
        <v>0</v>
      </c>
      <c r="K3123" s="16"/>
      <c r="L3123" s="17">
        <v>3.2040000000000002</v>
      </c>
      <c r="M3123" s="2">
        <v>84</v>
      </c>
      <c r="N3123" s="8">
        <f>(('Parâmetro - Portes e Uco'!$H$4*'TABELA HONORÁRIOS MÉDICOS201819'!M3123)/100)*'TABELA HONORÁRIOS MÉDICOS201819'!L3123</f>
        <v>39.347683199999999</v>
      </c>
      <c r="O3123" s="15">
        <v>0</v>
      </c>
      <c r="P3123" s="15"/>
      <c r="Q3123" s="41">
        <f t="shared" si="200"/>
        <v>40.530067199999998</v>
      </c>
    </row>
    <row r="3124" spans="1:17" ht="33.75">
      <c r="A3124" s="1" t="s">
        <v>4760</v>
      </c>
      <c r="B3124" s="1">
        <v>40304051</v>
      </c>
      <c r="C3124" s="3" t="s">
        <v>2542</v>
      </c>
      <c r="D3124" s="4" t="s">
        <v>3679</v>
      </c>
      <c r="E3124" s="7" t="s">
        <v>3716</v>
      </c>
      <c r="F3124" s="8">
        <f>VLOOKUP(D3124,'Parâmetro - Portes e Uco'!$A$8:$D$49,4,0)*E3124</f>
        <v>0.47295359999999997</v>
      </c>
      <c r="G3124" s="36"/>
      <c r="H3124" s="15"/>
      <c r="I3124" s="9"/>
      <c r="J3124" s="16">
        <v>0</v>
      </c>
      <c r="K3124" s="16"/>
      <c r="L3124" s="17">
        <v>0.83699999999999997</v>
      </c>
      <c r="M3124" s="2">
        <v>84</v>
      </c>
      <c r="N3124" s="8">
        <f>(('Parâmetro - Portes e Uco'!$H$4*'TABELA HONORÁRIOS MÉDICOS201819'!M3124)/100)*'TABELA HONORÁRIOS MÉDICOS201819'!L3124</f>
        <v>10.279029599999999</v>
      </c>
      <c r="O3124" s="15">
        <v>0</v>
      </c>
      <c r="P3124" s="15"/>
      <c r="Q3124" s="41">
        <f t="shared" si="200"/>
        <v>10.7519832</v>
      </c>
    </row>
    <row r="3125" spans="1:17">
      <c r="A3125" s="1" t="s">
        <v>4760</v>
      </c>
      <c r="B3125" s="1">
        <v>40304060</v>
      </c>
      <c r="C3125" s="3" t="s">
        <v>2544</v>
      </c>
      <c r="D3125" s="4" t="s">
        <v>3679</v>
      </c>
      <c r="E3125" s="7" t="s">
        <v>3716</v>
      </c>
      <c r="F3125" s="8">
        <f>VLOOKUP(D3125,'Parâmetro - Portes e Uco'!$A$8:$D$49,4,0)*E3125</f>
        <v>0.47295359999999997</v>
      </c>
      <c r="G3125" s="36"/>
      <c r="H3125" s="15"/>
      <c r="I3125" s="9"/>
      <c r="J3125" s="16">
        <v>0</v>
      </c>
      <c r="K3125" s="16"/>
      <c r="L3125" s="17">
        <v>3.6539999999999999</v>
      </c>
      <c r="M3125" s="2">
        <v>84</v>
      </c>
      <c r="N3125" s="8">
        <f>(('Parâmetro - Portes e Uco'!$H$4*'TABELA HONORÁRIOS MÉDICOS201819'!M3125)/100)*'TABELA HONORÁRIOS MÉDICOS201819'!L3125</f>
        <v>44.874043199999996</v>
      </c>
      <c r="O3125" s="15">
        <v>0</v>
      </c>
      <c r="P3125" s="15"/>
      <c r="Q3125" s="41">
        <f t="shared" si="200"/>
        <v>45.346996799999992</v>
      </c>
    </row>
    <row r="3126" spans="1:17">
      <c r="A3126" s="1" t="s">
        <v>4760</v>
      </c>
      <c r="B3126" s="1">
        <v>40304078</v>
      </c>
      <c r="C3126" s="3" t="s">
        <v>2545</v>
      </c>
      <c r="D3126" s="4" t="s">
        <v>3679</v>
      </c>
      <c r="E3126" s="7" t="s">
        <v>3717</v>
      </c>
      <c r="F3126" s="8">
        <f>VLOOKUP(D3126,'Parâmetro - Portes e Uco'!$A$8:$D$49,4,0)*E3126</f>
        <v>5.9119199999999994</v>
      </c>
      <c r="G3126" s="36"/>
      <c r="H3126" s="15"/>
      <c r="I3126" s="9"/>
      <c r="J3126" s="16">
        <v>0</v>
      </c>
      <c r="K3126" s="16"/>
      <c r="L3126" s="17">
        <v>14.742000000000001</v>
      </c>
      <c r="M3126" s="2">
        <v>84</v>
      </c>
      <c r="N3126" s="8">
        <f>(('Parâmetro - Portes e Uco'!$H$4*'TABELA HONORÁRIOS MÉDICOS201819'!M3126)/100)*'TABELA HONORÁRIOS MÉDICOS201819'!L3126</f>
        <v>181.0435536</v>
      </c>
      <c r="O3126" s="15">
        <v>0</v>
      </c>
      <c r="P3126" s="15"/>
      <c r="Q3126" s="41">
        <f t="shared" si="200"/>
        <v>186.9554736</v>
      </c>
    </row>
    <row r="3127" spans="1:17" ht="22.5">
      <c r="A3127" s="1" t="s">
        <v>4760</v>
      </c>
      <c r="B3127" s="1">
        <v>40304086</v>
      </c>
      <c r="C3127" s="3" t="s">
        <v>2547</v>
      </c>
      <c r="D3127" s="4" t="s">
        <v>3679</v>
      </c>
      <c r="E3127" s="7" t="s">
        <v>3712</v>
      </c>
      <c r="F3127" s="8">
        <f>VLOOKUP(D3127,'Parâmetro - Portes e Uco'!$A$8:$D$49,4,0)*E3127</f>
        <v>1.1823839999999999</v>
      </c>
      <c r="G3127" s="36"/>
      <c r="H3127" s="15"/>
      <c r="I3127" s="9"/>
      <c r="J3127" s="16">
        <v>0</v>
      </c>
      <c r="K3127" s="16"/>
      <c r="L3127" s="17">
        <v>7.4340000000000002</v>
      </c>
      <c r="M3127" s="2">
        <v>84</v>
      </c>
      <c r="N3127" s="8">
        <f>(('Parâmetro - Portes e Uco'!$H$4*'TABELA HONORÁRIOS MÉDICOS201819'!M3127)/100)*'TABELA HONORÁRIOS MÉDICOS201819'!L3127</f>
        <v>91.29546719999999</v>
      </c>
      <c r="O3127" s="15">
        <v>0</v>
      </c>
      <c r="P3127" s="15"/>
      <c r="Q3127" s="41">
        <f t="shared" si="200"/>
        <v>92.477851199999989</v>
      </c>
    </row>
    <row r="3128" spans="1:17" ht="33.75">
      <c r="A3128" s="1" t="s">
        <v>4760</v>
      </c>
      <c r="B3128" s="1">
        <v>40304094</v>
      </c>
      <c r="C3128" s="3" t="s">
        <v>2548</v>
      </c>
      <c r="D3128" s="4" t="s">
        <v>3679</v>
      </c>
      <c r="E3128" s="7" t="s">
        <v>3712</v>
      </c>
      <c r="F3128" s="8">
        <f>VLOOKUP(D3128,'Parâmetro - Portes e Uco'!$A$8:$D$49,4,0)*E3128</f>
        <v>1.1823839999999999</v>
      </c>
      <c r="G3128" s="36"/>
      <c r="H3128" s="15"/>
      <c r="I3128" s="9"/>
      <c r="J3128" s="16">
        <v>0</v>
      </c>
      <c r="K3128" s="16"/>
      <c r="L3128" s="17">
        <v>1.35</v>
      </c>
      <c r="M3128" s="2">
        <v>84</v>
      </c>
      <c r="N3128" s="8">
        <f>(('Parâmetro - Portes e Uco'!$H$4*'TABELA HONORÁRIOS MÉDICOS201819'!M3128)/100)*'TABELA HONORÁRIOS MÉDICOS201819'!L3128</f>
        <v>16.579080000000001</v>
      </c>
      <c r="O3128" s="15">
        <v>0</v>
      </c>
      <c r="P3128" s="15"/>
      <c r="Q3128" s="41">
        <f t="shared" si="200"/>
        <v>17.761464</v>
      </c>
    </row>
    <row r="3129" spans="1:17">
      <c r="A3129" s="1" t="s">
        <v>4760</v>
      </c>
      <c r="B3129" s="1">
        <v>40304108</v>
      </c>
      <c r="C3129" s="3" t="s">
        <v>2551</v>
      </c>
      <c r="D3129" s="4" t="s">
        <v>3679</v>
      </c>
      <c r="E3129" s="7" t="s">
        <v>3713</v>
      </c>
      <c r="F3129" s="8">
        <f>VLOOKUP(D3129,'Parâmetro - Portes e Uco'!$A$8:$D$49,4,0)*E3129</f>
        <v>0.11823839999999999</v>
      </c>
      <c r="G3129" s="36"/>
      <c r="H3129" s="15"/>
      <c r="I3129" s="9"/>
      <c r="J3129" s="16">
        <v>0</v>
      </c>
      <c r="K3129" s="16"/>
      <c r="L3129" s="17">
        <v>0.63</v>
      </c>
      <c r="M3129" s="2">
        <v>84</v>
      </c>
      <c r="N3129" s="8">
        <f>(('Parâmetro - Portes e Uco'!$H$4*'TABELA HONORÁRIOS MÉDICOS201819'!M3129)/100)*'TABELA HONORÁRIOS MÉDICOS201819'!L3129</f>
        <v>7.736904</v>
      </c>
      <c r="O3129" s="15">
        <v>0</v>
      </c>
      <c r="P3129" s="15"/>
      <c r="Q3129" s="41">
        <f t="shared" si="200"/>
        <v>7.8551424000000001</v>
      </c>
    </row>
    <row r="3130" spans="1:17" ht="67.5">
      <c r="A3130" s="1" t="s">
        <v>4760</v>
      </c>
      <c r="B3130" s="1">
        <v>40304116</v>
      </c>
      <c r="C3130" s="3" t="s">
        <v>2554</v>
      </c>
      <c r="D3130" s="4" t="s">
        <v>3679</v>
      </c>
      <c r="E3130" s="7" t="s">
        <v>3712</v>
      </c>
      <c r="F3130" s="8">
        <f>VLOOKUP(D3130,'Parâmetro - Portes e Uco'!$A$8:$D$49,4,0)*E3130</f>
        <v>1.1823839999999999</v>
      </c>
      <c r="G3130" s="36"/>
      <c r="H3130" s="15"/>
      <c r="I3130" s="9"/>
      <c r="J3130" s="16">
        <v>0</v>
      </c>
      <c r="K3130" s="16"/>
      <c r="L3130" s="17">
        <v>1.35</v>
      </c>
      <c r="M3130" s="2">
        <v>84</v>
      </c>
      <c r="N3130" s="8">
        <f>(('Parâmetro - Portes e Uco'!$H$4*'TABELA HONORÁRIOS MÉDICOS201819'!M3130)/100)*'TABELA HONORÁRIOS MÉDICOS201819'!L3130</f>
        <v>16.579080000000001</v>
      </c>
      <c r="O3130" s="15">
        <v>0</v>
      </c>
      <c r="P3130" s="15"/>
      <c r="Q3130" s="41">
        <f t="shared" si="200"/>
        <v>17.761464</v>
      </c>
    </row>
    <row r="3131" spans="1:17">
      <c r="A3131" s="1" t="s">
        <v>4760</v>
      </c>
      <c r="B3131" s="1">
        <v>40304132</v>
      </c>
      <c r="C3131" s="3" t="s">
        <v>2557</v>
      </c>
      <c r="D3131" s="4" t="s">
        <v>3679</v>
      </c>
      <c r="E3131" s="7" t="s">
        <v>3716</v>
      </c>
      <c r="F3131" s="8">
        <f>VLOOKUP(D3131,'Parâmetro - Portes e Uco'!$A$8:$D$49,4,0)*E3131</f>
        <v>0.47295359999999997</v>
      </c>
      <c r="G3131" s="36"/>
      <c r="H3131" s="15"/>
      <c r="I3131" s="9"/>
      <c r="J3131" s="16">
        <v>0</v>
      </c>
      <c r="K3131" s="16"/>
      <c r="L3131" s="17">
        <v>0.38700000000000001</v>
      </c>
      <c r="M3131" s="2">
        <v>84</v>
      </c>
      <c r="N3131" s="8">
        <f>(('Parâmetro - Portes e Uco'!$H$4*'TABELA HONORÁRIOS MÉDICOS201819'!M3131)/100)*'TABELA HONORÁRIOS MÉDICOS201819'!L3131</f>
        <v>4.7526695999999999</v>
      </c>
      <c r="O3131" s="15">
        <v>0</v>
      </c>
      <c r="P3131" s="15"/>
      <c r="Q3131" s="41">
        <f t="shared" si="200"/>
        <v>5.2256232000000002</v>
      </c>
    </row>
    <row r="3132" spans="1:17">
      <c r="A3132" s="1" t="s">
        <v>4760</v>
      </c>
      <c r="B3132" s="1">
        <v>40304140</v>
      </c>
      <c r="C3132" s="3" t="s">
        <v>2558</v>
      </c>
      <c r="D3132" s="4" t="s">
        <v>3679</v>
      </c>
      <c r="E3132" s="7" t="s">
        <v>3712</v>
      </c>
      <c r="F3132" s="8">
        <f>VLOOKUP(D3132,'Parâmetro - Portes e Uco'!$A$8:$D$49,4,0)*E3132</f>
        <v>1.1823839999999999</v>
      </c>
      <c r="G3132" s="36"/>
      <c r="H3132" s="15"/>
      <c r="I3132" s="9"/>
      <c r="J3132" s="16">
        <v>0</v>
      </c>
      <c r="K3132" s="16"/>
      <c r="L3132" s="17">
        <v>5.0039999999999996</v>
      </c>
      <c r="M3132" s="2">
        <v>84</v>
      </c>
      <c r="N3132" s="8">
        <f>(('Parâmetro - Portes e Uco'!$H$4*'TABELA HONORÁRIOS MÉDICOS201819'!M3132)/100)*'TABELA HONORÁRIOS MÉDICOS201819'!L3132</f>
        <v>61.453123199999993</v>
      </c>
      <c r="O3132" s="15">
        <v>0</v>
      </c>
      <c r="P3132" s="15"/>
      <c r="Q3132" s="41">
        <f t="shared" si="200"/>
        <v>62.635507199999992</v>
      </c>
    </row>
    <row r="3133" spans="1:17">
      <c r="A3133" s="1" t="s">
        <v>4760</v>
      </c>
      <c r="B3133" s="1">
        <v>40304159</v>
      </c>
      <c r="C3133" s="3" t="s">
        <v>2559</v>
      </c>
      <c r="D3133" s="4" t="s">
        <v>3679</v>
      </c>
      <c r="E3133" s="7" t="s">
        <v>3712</v>
      </c>
      <c r="F3133" s="8">
        <f>VLOOKUP(D3133,'Parâmetro - Portes e Uco'!$A$8:$D$49,4,0)*E3133</f>
        <v>1.1823839999999999</v>
      </c>
      <c r="G3133" s="36"/>
      <c r="H3133" s="15"/>
      <c r="I3133" s="9"/>
      <c r="J3133" s="16">
        <v>0</v>
      </c>
      <c r="K3133" s="16"/>
      <c r="L3133" s="17">
        <v>5.0039999999999996</v>
      </c>
      <c r="M3133" s="2">
        <v>84</v>
      </c>
      <c r="N3133" s="8">
        <f>(('Parâmetro - Portes e Uco'!$H$4*'TABELA HONORÁRIOS MÉDICOS201819'!M3133)/100)*'TABELA HONORÁRIOS MÉDICOS201819'!L3133</f>
        <v>61.453123199999993</v>
      </c>
      <c r="O3133" s="15">
        <v>0</v>
      </c>
      <c r="P3133" s="15"/>
      <c r="Q3133" s="41">
        <f t="shared" si="200"/>
        <v>62.635507199999992</v>
      </c>
    </row>
    <row r="3134" spans="1:17">
      <c r="A3134" s="1" t="s">
        <v>4760</v>
      </c>
      <c r="B3134" s="1">
        <v>40304167</v>
      </c>
      <c r="C3134" s="3" t="s">
        <v>2560</v>
      </c>
      <c r="D3134" s="4" t="s">
        <v>3679</v>
      </c>
      <c r="E3134" s="7" t="s">
        <v>3712</v>
      </c>
      <c r="F3134" s="8">
        <f>VLOOKUP(D3134,'Parâmetro - Portes e Uco'!$A$8:$D$49,4,0)*E3134</f>
        <v>1.1823839999999999</v>
      </c>
      <c r="G3134" s="36"/>
      <c r="H3134" s="15"/>
      <c r="I3134" s="9"/>
      <c r="J3134" s="16">
        <v>0</v>
      </c>
      <c r="K3134" s="16"/>
      <c r="L3134" s="17">
        <v>5.0039999999999996</v>
      </c>
      <c r="M3134" s="2">
        <v>84</v>
      </c>
      <c r="N3134" s="8">
        <f>(('Parâmetro - Portes e Uco'!$H$4*'TABELA HONORÁRIOS MÉDICOS201819'!M3134)/100)*'TABELA HONORÁRIOS MÉDICOS201819'!L3134</f>
        <v>61.453123199999993</v>
      </c>
      <c r="O3134" s="15">
        <v>0</v>
      </c>
      <c r="P3134" s="15"/>
      <c r="Q3134" s="41">
        <f t="shared" si="200"/>
        <v>62.635507199999992</v>
      </c>
    </row>
    <row r="3135" spans="1:17">
      <c r="A3135" s="1" t="s">
        <v>4760</v>
      </c>
      <c r="B3135" s="1">
        <v>40304175</v>
      </c>
      <c r="C3135" s="3" t="s">
        <v>2562</v>
      </c>
      <c r="D3135" s="4" t="s">
        <v>3679</v>
      </c>
      <c r="E3135" s="7" t="s">
        <v>3712</v>
      </c>
      <c r="F3135" s="8">
        <f>VLOOKUP(D3135,'Parâmetro - Portes e Uco'!$A$8:$D$49,4,0)*E3135</f>
        <v>1.1823839999999999</v>
      </c>
      <c r="G3135" s="36"/>
      <c r="H3135" s="15"/>
      <c r="I3135" s="9"/>
      <c r="J3135" s="16">
        <v>0</v>
      </c>
      <c r="K3135" s="16"/>
      <c r="L3135" s="17">
        <v>5.0039999999999996</v>
      </c>
      <c r="M3135" s="2">
        <v>84</v>
      </c>
      <c r="N3135" s="8">
        <f>(('Parâmetro - Portes e Uco'!$H$4*'TABELA HONORÁRIOS MÉDICOS201819'!M3135)/100)*'TABELA HONORÁRIOS MÉDICOS201819'!L3135</f>
        <v>61.453123199999993</v>
      </c>
      <c r="O3135" s="15">
        <v>0</v>
      </c>
      <c r="P3135" s="15"/>
      <c r="Q3135" s="41">
        <f t="shared" si="200"/>
        <v>62.635507199999992</v>
      </c>
    </row>
    <row r="3136" spans="1:17">
      <c r="A3136" s="1" t="s">
        <v>4760</v>
      </c>
      <c r="B3136" s="1">
        <v>40304183</v>
      </c>
      <c r="C3136" s="3" t="s">
        <v>2564</v>
      </c>
      <c r="D3136" s="4" t="s">
        <v>3679</v>
      </c>
      <c r="E3136" s="7" t="s">
        <v>3712</v>
      </c>
      <c r="F3136" s="8">
        <f>VLOOKUP(D3136,'Parâmetro - Portes e Uco'!$A$8:$D$49,4,0)*E3136</f>
        <v>1.1823839999999999</v>
      </c>
      <c r="G3136" s="36"/>
      <c r="H3136" s="15"/>
      <c r="I3136" s="9"/>
      <c r="J3136" s="16">
        <v>0</v>
      </c>
      <c r="K3136" s="16"/>
      <c r="L3136" s="17">
        <v>5.0039999999999996</v>
      </c>
      <c r="M3136" s="2">
        <v>84</v>
      </c>
      <c r="N3136" s="8">
        <f>(('Parâmetro - Portes e Uco'!$H$4*'TABELA HONORÁRIOS MÉDICOS201819'!M3136)/100)*'TABELA HONORÁRIOS MÉDICOS201819'!L3136</f>
        <v>61.453123199999993</v>
      </c>
      <c r="O3136" s="15">
        <v>0</v>
      </c>
      <c r="P3136" s="15"/>
      <c r="Q3136" s="41">
        <f t="shared" si="200"/>
        <v>62.635507199999992</v>
      </c>
    </row>
    <row r="3137" spans="1:17">
      <c r="A3137" s="1" t="s">
        <v>4760</v>
      </c>
      <c r="B3137" s="1">
        <v>40304191</v>
      </c>
      <c r="C3137" s="3" t="s">
        <v>2565</v>
      </c>
      <c r="D3137" s="4" t="s">
        <v>3679</v>
      </c>
      <c r="E3137" s="7" t="s">
        <v>3712</v>
      </c>
      <c r="F3137" s="8">
        <f>VLOOKUP(D3137,'Parâmetro - Portes e Uco'!$A$8:$D$49,4,0)*E3137</f>
        <v>1.1823839999999999</v>
      </c>
      <c r="G3137" s="36"/>
      <c r="H3137" s="15"/>
      <c r="I3137" s="9"/>
      <c r="J3137" s="16">
        <v>0</v>
      </c>
      <c r="K3137" s="16"/>
      <c r="L3137" s="17">
        <v>11.385</v>
      </c>
      <c r="M3137" s="2">
        <v>84</v>
      </c>
      <c r="N3137" s="8">
        <f>(('Parâmetro - Portes e Uco'!$H$4*'TABELA HONORÁRIOS MÉDICOS201819'!M3137)/100)*'TABELA HONORÁRIOS MÉDICOS201819'!L3137</f>
        <v>139.81690799999998</v>
      </c>
      <c r="O3137" s="15">
        <v>0</v>
      </c>
      <c r="P3137" s="15"/>
      <c r="Q3137" s="41">
        <f t="shared" si="200"/>
        <v>140.999292</v>
      </c>
    </row>
    <row r="3138" spans="1:17">
      <c r="A3138" s="1" t="s">
        <v>4760</v>
      </c>
      <c r="B3138" s="1">
        <v>40304205</v>
      </c>
      <c r="C3138" s="3" t="s">
        <v>2566</v>
      </c>
      <c r="D3138" s="4" t="s">
        <v>3679</v>
      </c>
      <c r="E3138" s="7" t="s">
        <v>3712</v>
      </c>
      <c r="F3138" s="8">
        <f>VLOOKUP(D3138,'Parâmetro - Portes e Uco'!$A$8:$D$49,4,0)*E3138</f>
        <v>1.1823839999999999</v>
      </c>
      <c r="G3138" s="36"/>
      <c r="H3138" s="15"/>
      <c r="I3138" s="9"/>
      <c r="J3138" s="16">
        <v>0</v>
      </c>
      <c r="K3138" s="16"/>
      <c r="L3138" s="17">
        <v>11.385</v>
      </c>
      <c r="M3138" s="2">
        <v>84</v>
      </c>
      <c r="N3138" s="8">
        <f>(('Parâmetro - Portes e Uco'!$H$4*'TABELA HONORÁRIOS MÉDICOS201819'!M3138)/100)*'TABELA HONORÁRIOS MÉDICOS201819'!L3138</f>
        <v>139.81690799999998</v>
      </c>
      <c r="O3138" s="15">
        <v>0</v>
      </c>
      <c r="P3138" s="15"/>
      <c r="Q3138" s="41">
        <f t="shared" si="200"/>
        <v>140.999292</v>
      </c>
    </row>
    <row r="3139" spans="1:17">
      <c r="A3139" s="1" t="s">
        <v>4760</v>
      </c>
      <c r="B3139" s="1">
        <v>40304213</v>
      </c>
      <c r="C3139" s="3" t="s">
        <v>2567</v>
      </c>
      <c r="D3139" s="4" t="s">
        <v>3679</v>
      </c>
      <c r="E3139" s="7" t="s">
        <v>3712</v>
      </c>
      <c r="F3139" s="8">
        <f>VLOOKUP(D3139,'Parâmetro - Portes e Uco'!$A$8:$D$49,4,0)*E3139</f>
        <v>1.1823839999999999</v>
      </c>
      <c r="G3139" s="36"/>
      <c r="H3139" s="15"/>
      <c r="I3139" s="9"/>
      <c r="J3139" s="16">
        <v>0</v>
      </c>
      <c r="K3139" s="16"/>
      <c r="L3139" s="17">
        <v>5.0039999999999996</v>
      </c>
      <c r="M3139" s="2">
        <v>84</v>
      </c>
      <c r="N3139" s="8">
        <f>(('Parâmetro - Portes e Uco'!$H$4*'TABELA HONORÁRIOS MÉDICOS201819'!M3139)/100)*'TABELA HONORÁRIOS MÉDICOS201819'!L3139</f>
        <v>61.453123199999993</v>
      </c>
      <c r="O3139" s="15">
        <v>0</v>
      </c>
      <c r="P3139" s="15"/>
      <c r="Q3139" s="41">
        <f t="shared" si="200"/>
        <v>62.635507199999992</v>
      </c>
    </row>
    <row r="3140" spans="1:17">
      <c r="A3140" s="1" t="s">
        <v>4760</v>
      </c>
      <c r="B3140" s="1">
        <v>40304221</v>
      </c>
      <c r="C3140" s="3" t="s">
        <v>2568</v>
      </c>
      <c r="D3140" s="4" t="s">
        <v>3679</v>
      </c>
      <c r="E3140" s="7" t="s">
        <v>3712</v>
      </c>
      <c r="F3140" s="8">
        <f>VLOOKUP(D3140,'Parâmetro - Portes e Uco'!$A$8:$D$49,4,0)*E3140</f>
        <v>1.1823839999999999</v>
      </c>
      <c r="G3140" s="36"/>
      <c r="H3140" s="15"/>
      <c r="I3140" s="9"/>
      <c r="J3140" s="16">
        <v>0</v>
      </c>
      <c r="K3140" s="16"/>
      <c r="L3140" s="17">
        <v>5.0039999999999996</v>
      </c>
      <c r="M3140" s="2">
        <v>84</v>
      </c>
      <c r="N3140" s="8">
        <f>(('Parâmetro - Portes e Uco'!$H$4*'TABELA HONORÁRIOS MÉDICOS201819'!M3140)/100)*'TABELA HONORÁRIOS MÉDICOS201819'!L3140</f>
        <v>61.453123199999993</v>
      </c>
      <c r="O3140" s="15">
        <v>0</v>
      </c>
      <c r="P3140" s="15"/>
      <c r="Q3140" s="41">
        <f t="shared" si="200"/>
        <v>62.635507199999992</v>
      </c>
    </row>
    <row r="3141" spans="1:17">
      <c r="A3141" s="1" t="s">
        <v>4760</v>
      </c>
      <c r="B3141" s="1">
        <v>40304230</v>
      </c>
      <c r="C3141" s="3" t="s">
        <v>2569</v>
      </c>
      <c r="D3141" s="4" t="s">
        <v>3679</v>
      </c>
      <c r="E3141" s="7" t="s">
        <v>3712</v>
      </c>
      <c r="F3141" s="8">
        <f>VLOOKUP(D3141,'Parâmetro - Portes e Uco'!$A$8:$D$49,4,0)*E3141</f>
        <v>1.1823839999999999</v>
      </c>
      <c r="G3141" s="36"/>
      <c r="H3141" s="15"/>
      <c r="I3141" s="9"/>
      <c r="J3141" s="16">
        <v>0</v>
      </c>
      <c r="K3141" s="16"/>
      <c r="L3141" s="17">
        <v>5.0039999999999996</v>
      </c>
      <c r="M3141" s="2">
        <v>84</v>
      </c>
      <c r="N3141" s="8">
        <f>(('Parâmetro - Portes e Uco'!$H$4*'TABELA HONORÁRIOS MÉDICOS201819'!M3141)/100)*'TABELA HONORÁRIOS MÉDICOS201819'!L3141</f>
        <v>61.453123199999993</v>
      </c>
      <c r="O3141" s="15">
        <v>0</v>
      </c>
      <c r="P3141" s="15"/>
      <c r="Q3141" s="41">
        <f t="shared" si="200"/>
        <v>62.635507199999992</v>
      </c>
    </row>
    <row r="3142" spans="1:17">
      <c r="A3142" s="1" t="s">
        <v>4760</v>
      </c>
      <c r="B3142" s="1">
        <v>40304248</v>
      </c>
      <c r="C3142" s="3" t="s">
        <v>2571</v>
      </c>
      <c r="D3142" s="4" t="s">
        <v>3679</v>
      </c>
      <c r="E3142" s="7" t="s">
        <v>3712</v>
      </c>
      <c r="F3142" s="8">
        <f>VLOOKUP(D3142,'Parâmetro - Portes e Uco'!$A$8:$D$49,4,0)*E3142</f>
        <v>1.1823839999999999</v>
      </c>
      <c r="G3142" s="36"/>
      <c r="H3142" s="15"/>
      <c r="I3142" s="9"/>
      <c r="J3142" s="16">
        <v>0</v>
      </c>
      <c r="K3142" s="16"/>
      <c r="L3142" s="17">
        <v>4.6260000000000003</v>
      </c>
      <c r="M3142" s="2">
        <v>84</v>
      </c>
      <c r="N3142" s="8">
        <f>(('Parâmetro - Portes e Uco'!$H$4*'TABELA HONORÁRIOS MÉDICOS201819'!M3142)/100)*'TABELA HONORÁRIOS MÉDICOS201819'!L3142</f>
        <v>56.810980800000003</v>
      </c>
      <c r="O3142" s="15">
        <v>0</v>
      </c>
      <c r="P3142" s="15"/>
      <c r="Q3142" s="41">
        <f t="shared" si="200"/>
        <v>57.993364800000002</v>
      </c>
    </row>
    <row r="3143" spans="1:17" ht="22.5">
      <c r="A3143" s="1" t="s">
        <v>4760</v>
      </c>
      <c r="B3143" s="1">
        <v>40304256</v>
      </c>
      <c r="C3143" s="3" t="s">
        <v>2572</v>
      </c>
      <c r="D3143" s="4" t="s">
        <v>3679</v>
      </c>
      <c r="E3143" s="7" t="s">
        <v>3712</v>
      </c>
      <c r="F3143" s="8">
        <f>VLOOKUP(D3143,'Parâmetro - Portes e Uco'!$A$8:$D$49,4,0)*E3143</f>
        <v>1.1823839999999999</v>
      </c>
      <c r="G3143" s="36"/>
      <c r="H3143" s="15"/>
      <c r="I3143" s="9"/>
      <c r="J3143" s="16">
        <v>0</v>
      </c>
      <c r="K3143" s="16"/>
      <c r="L3143" s="17">
        <v>3.2040000000000002</v>
      </c>
      <c r="M3143" s="2">
        <v>84</v>
      </c>
      <c r="N3143" s="8">
        <f>(('Parâmetro - Portes e Uco'!$H$4*'TABELA HONORÁRIOS MÉDICOS201819'!M3143)/100)*'TABELA HONORÁRIOS MÉDICOS201819'!L3143</f>
        <v>39.347683199999999</v>
      </c>
      <c r="O3143" s="15">
        <v>0</v>
      </c>
      <c r="P3143" s="15"/>
      <c r="Q3143" s="41">
        <f t="shared" si="200"/>
        <v>40.530067199999998</v>
      </c>
    </row>
    <row r="3144" spans="1:17">
      <c r="A3144" s="1" t="s">
        <v>4760</v>
      </c>
      <c r="B3144" s="1">
        <v>40304264</v>
      </c>
      <c r="C3144" s="3" t="s">
        <v>2573</v>
      </c>
      <c r="D3144" s="4" t="s">
        <v>3679</v>
      </c>
      <c r="E3144" s="7" t="s">
        <v>3713</v>
      </c>
      <c r="F3144" s="8">
        <f>VLOOKUP(D3144,'Parâmetro - Portes e Uco'!$A$8:$D$49,4,0)*E3144</f>
        <v>0.11823839999999999</v>
      </c>
      <c r="G3144" s="36"/>
      <c r="H3144" s="15"/>
      <c r="I3144" s="9"/>
      <c r="J3144" s="16">
        <v>0</v>
      </c>
      <c r="K3144" s="16"/>
      <c r="L3144" s="17">
        <v>0.56699999999999995</v>
      </c>
      <c r="M3144" s="2">
        <v>84</v>
      </c>
      <c r="N3144" s="8">
        <f>(('Parâmetro - Portes e Uco'!$H$4*'TABELA HONORÁRIOS MÉDICOS201819'!M3144)/100)*'TABELA HONORÁRIOS MÉDICOS201819'!L3144</f>
        <v>6.9632135999999987</v>
      </c>
      <c r="O3144" s="15">
        <v>0</v>
      </c>
      <c r="P3144" s="15"/>
      <c r="Q3144" s="41">
        <f t="shared" si="200"/>
        <v>7.0814519999999987</v>
      </c>
    </row>
    <row r="3145" spans="1:17">
      <c r="A3145" s="1" t="s">
        <v>4760</v>
      </c>
      <c r="B3145" s="1">
        <v>40304272</v>
      </c>
      <c r="C3145" s="3" t="s">
        <v>2574</v>
      </c>
      <c r="D3145" s="4" t="s">
        <v>3679</v>
      </c>
      <c r="E3145" s="7" t="s">
        <v>3716</v>
      </c>
      <c r="F3145" s="8">
        <f>VLOOKUP(D3145,'Parâmetro - Portes e Uco'!$A$8:$D$49,4,0)*E3145</f>
        <v>0.47295359999999997</v>
      </c>
      <c r="G3145" s="36"/>
      <c r="H3145" s="15"/>
      <c r="I3145" s="9"/>
      <c r="J3145" s="16">
        <v>0</v>
      </c>
      <c r="K3145" s="16"/>
      <c r="L3145" s="17">
        <v>0.38700000000000001</v>
      </c>
      <c r="M3145" s="2">
        <v>84</v>
      </c>
      <c r="N3145" s="8">
        <f>(('Parâmetro - Portes e Uco'!$H$4*'TABELA HONORÁRIOS MÉDICOS201819'!M3145)/100)*'TABELA HONORÁRIOS MÉDICOS201819'!L3145</f>
        <v>4.7526695999999999</v>
      </c>
      <c r="O3145" s="15">
        <v>0</v>
      </c>
      <c r="P3145" s="15"/>
      <c r="Q3145" s="41">
        <f t="shared" si="200"/>
        <v>5.2256232000000002</v>
      </c>
    </row>
    <row r="3146" spans="1:17">
      <c r="A3146" s="1" t="s">
        <v>4760</v>
      </c>
      <c r="B3146" s="1">
        <v>40304280</v>
      </c>
      <c r="C3146" s="3" t="s">
        <v>2575</v>
      </c>
      <c r="D3146" s="4" t="s">
        <v>3679</v>
      </c>
      <c r="E3146" s="7" t="s">
        <v>3713</v>
      </c>
      <c r="F3146" s="8">
        <f>VLOOKUP(D3146,'Parâmetro - Portes e Uco'!$A$8:$D$49,4,0)*E3146</f>
        <v>0.11823839999999999</v>
      </c>
      <c r="G3146" s="36"/>
      <c r="H3146" s="15"/>
      <c r="I3146" s="9"/>
      <c r="J3146" s="16">
        <v>0</v>
      </c>
      <c r="K3146" s="16"/>
      <c r="L3146" s="17">
        <v>0.81</v>
      </c>
      <c r="M3146" s="2">
        <v>84</v>
      </c>
      <c r="N3146" s="8">
        <f>(('Parâmetro - Portes e Uco'!$H$4*'TABELA HONORÁRIOS MÉDICOS201819'!M3146)/100)*'TABELA HONORÁRIOS MÉDICOS201819'!L3146</f>
        <v>9.9474479999999996</v>
      </c>
      <c r="O3146" s="15">
        <v>0</v>
      </c>
      <c r="P3146" s="15"/>
      <c r="Q3146" s="41">
        <f t="shared" si="200"/>
        <v>10.065686399999999</v>
      </c>
    </row>
    <row r="3147" spans="1:17" ht="22.5">
      <c r="A3147" s="1" t="s">
        <v>4760</v>
      </c>
      <c r="B3147" s="1">
        <v>40304299</v>
      </c>
      <c r="C3147" s="3" t="s">
        <v>2576</v>
      </c>
      <c r="D3147" s="4" t="s">
        <v>3679</v>
      </c>
      <c r="E3147" s="7" t="s">
        <v>3713</v>
      </c>
      <c r="F3147" s="8">
        <f>VLOOKUP(D3147,'Parâmetro - Portes e Uco'!$A$8:$D$49,4,0)*E3147</f>
        <v>0.11823839999999999</v>
      </c>
      <c r="G3147" s="36"/>
      <c r="H3147" s="15"/>
      <c r="I3147" s="9"/>
      <c r="J3147" s="16">
        <v>0</v>
      </c>
      <c r="K3147" s="16"/>
      <c r="L3147" s="17">
        <v>0.63</v>
      </c>
      <c r="M3147" s="2">
        <v>84</v>
      </c>
      <c r="N3147" s="8">
        <f>(('Parâmetro - Portes e Uco'!$H$4*'TABELA HONORÁRIOS MÉDICOS201819'!M3147)/100)*'TABELA HONORÁRIOS MÉDICOS201819'!L3147</f>
        <v>7.736904</v>
      </c>
      <c r="O3147" s="15">
        <v>0</v>
      </c>
      <c r="P3147" s="15"/>
      <c r="Q3147" s="41">
        <f t="shared" si="200"/>
        <v>7.8551424000000001</v>
      </c>
    </row>
    <row r="3148" spans="1:17">
      <c r="A3148" s="1" t="s">
        <v>4760</v>
      </c>
      <c r="B3148" s="1">
        <v>40304302</v>
      </c>
      <c r="C3148" s="3" t="s">
        <v>2577</v>
      </c>
      <c r="D3148" s="4" t="s">
        <v>3679</v>
      </c>
      <c r="E3148" s="7" t="s">
        <v>3713</v>
      </c>
      <c r="F3148" s="8">
        <f>VLOOKUP(D3148,'Parâmetro - Portes e Uco'!$A$8:$D$49,4,0)*E3148</f>
        <v>0.11823839999999999</v>
      </c>
      <c r="G3148" s="36"/>
      <c r="H3148" s="15"/>
      <c r="I3148" s="9"/>
      <c r="J3148" s="16">
        <v>0</v>
      </c>
      <c r="K3148" s="16"/>
      <c r="L3148" s="17">
        <v>0.63</v>
      </c>
      <c r="M3148" s="2">
        <v>84</v>
      </c>
      <c r="N3148" s="8">
        <f>(('Parâmetro - Portes e Uco'!$H$4*'TABELA HONORÁRIOS MÉDICOS201819'!M3148)/100)*'TABELA HONORÁRIOS MÉDICOS201819'!L3148</f>
        <v>7.736904</v>
      </c>
      <c r="O3148" s="15">
        <v>0</v>
      </c>
      <c r="P3148" s="15"/>
      <c r="Q3148" s="41">
        <f t="shared" si="200"/>
        <v>7.8551424000000001</v>
      </c>
    </row>
    <row r="3149" spans="1:17">
      <c r="A3149" s="1" t="s">
        <v>4760</v>
      </c>
      <c r="B3149" s="1">
        <v>40304310</v>
      </c>
      <c r="C3149" s="3" t="s">
        <v>2578</v>
      </c>
      <c r="D3149" s="4" t="s">
        <v>3679</v>
      </c>
      <c r="E3149" s="7" t="s">
        <v>3716</v>
      </c>
      <c r="F3149" s="8">
        <f>VLOOKUP(D3149,'Parâmetro - Portes e Uco'!$A$8:$D$49,4,0)*E3149</f>
        <v>0.47295359999999997</v>
      </c>
      <c r="G3149" s="36"/>
      <c r="H3149" s="15"/>
      <c r="I3149" s="9"/>
      <c r="J3149" s="16">
        <v>0</v>
      </c>
      <c r="K3149" s="16"/>
      <c r="L3149" s="17">
        <v>0.38700000000000001</v>
      </c>
      <c r="M3149" s="2">
        <v>84</v>
      </c>
      <c r="N3149" s="8">
        <f>(('Parâmetro - Portes e Uco'!$H$4*'TABELA HONORÁRIOS MÉDICOS201819'!M3149)/100)*'TABELA HONORÁRIOS MÉDICOS201819'!L3149</f>
        <v>4.7526695999999999</v>
      </c>
      <c r="O3149" s="15">
        <v>0</v>
      </c>
      <c r="P3149" s="15"/>
      <c r="Q3149" s="41">
        <f t="shared" si="200"/>
        <v>5.2256232000000002</v>
      </c>
    </row>
    <row r="3150" spans="1:17">
      <c r="A3150" s="1" t="s">
        <v>4760</v>
      </c>
      <c r="B3150" s="1">
        <v>40304337</v>
      </c>
      <c r="C3150" s="3" t="s">
        <v>2579</v>
      </c>
      <c r="D3150" s="4" t="s">
        <v>3679</v>
      </c>
      <c r="E3150" s="7" t="s">
        <v>3713</v>
      </c>
      <c r="F3150" s="8">
        <f>VLOOKUP(D3150,'Parâmetro - Portes e Uco'!$A$8:$D$49,4,0)*E3150</f>
        <v>0.11823839999999999</v>
      </c>
      <c r="G3150" s="36"/>
      <c r="H3150" s="15"/>
      <c r="I3150" s="9"/>
      <c r="J3150" s="16">
        <v>0</v>
      </c>
      <c r="K3150" s="16"/>
      <c r="L3150" s="17">
        <v>0.63</v>
      </c>
      <c r="M3150" s="2">
        <v>84</v>
      </c>
      <c r="N3150" s="8">
        <f>(('Parâmetro - Portes e Uco'!$H$4*'TABELA HONORÁRIOS MÉDICOS201819'!M3150)/100)*'TABELA HONORÁRIOS MÉDICOS201819'!L3150</f>
        <v>7.736904</v>
      </c>
      <c r="O3150" s="15">
        <v>0</v>
      </c>
      <c r="P3150" s="15"/>
      <c r="Q3150" s="41">
        <f t="shared" si="200"/>
        <v>7.8551424000000001</v>
      </c>
    </row>
    <row r="3151" spans="1:17">
      <c r="A3151" s="1" t="s">
        <v>4760</v>
      </c>
      <c r="B3151" s="1">
        <v>40304345</v>
      </c>
      <c r="C3151" s="3" t="s">
        <v>2581</v>
      </c>
      <c r="D3151" s="4" t="s">
        <v>3679</v>
      </c>
      <c r="E3151" s="7" t="s">
        <v>3713</v>
      </c>
      <c r="F3151" s="8">
        <f>VLOOKUP(D3151,'Parâmetro - Portes e Uco'!$A$8:$D$49,4,0)*E3151</f>
        <v>0.11823839999999999</v>
      </c>
      <c r="G3151" s="36"/>
      <c r="H3151" s="15"/>
      <c r="I3151" s="9"/>
      <c r="J3151" s="16">
        <v>0</v>
      </c>
      <c r="K3151" s="16"/>
      <c r="L3151" s="17">
        <v>0.63</v>
      </c>
      <c r="M3151" s="2">
        <v>84</v>
      </c>
      <c r="N3151" s="8">
        <f>(('Parâmetro - Portes e Uco'!$H$4*'TABELA HONORÁRIOS MÉDICOS201819'!M3151)/100)*'TABELA HONORÁRIOS MÉDICOS201819'!L3151</f>
        <v>7.736904</v>
      </c>
      <c r="O3151" s="15">
        <v>0</v>
      </c>
      <c r="P3151" s="15"/>
      <c r="Q3151" s="41">
        <f t="shared" si="200"/>
        <v>7.8551424000000001</v>
      </c>
    </row>
    <row r="3152" spans="1:17">
      <c r="A3152" s="1" t="s">
        <v>4760</v>
      </c>
      <c r="B3152" s="1">
        <v>40304353</v>
      </c>
      <c r="C3152" s="3" t="s">
        <v>2580</v>
      </c>
      <c r="D3152" s="4" t="s">
        <v>3679</v>
      </c>
      <c r="E3152" s="7" t="s">
        <v>3712</v>
      </c>
      <c r="F3152" s="8">
        <f>VLOOKUP(D3152,'Parâmetro - Portes e Uco'!$A$8:$D$49,4,0)*E3152</f>
        <v>1.1823839999999999</v>
      </c>
      <c r="G3152" s="36"/>
      <c r="H3152" s="15"/>
      <c r="I3152" s="9"/>
      <c r="J3152" s="16">
        <v>0</v>
      </c>
      <c r="K3152" s="16"/>
      <c r="L3152" s="17">
        <v>2.097</v>
      </c>
      <c r="M3152" s="2">
        <v>84</v>
      </c>
      <c r="N3152" s="8">
        <f>(('Parâmetro - Portes e Uco'!$H$4*'TABELA HONORÁRIOS MÉDICOS201819'!M3152)/100)*'TABELA HONORÁRIOS MÉDICOS201819'!L3152</f>
        <v>25.752837599999999</v>
      </c>
      <c r="O3152" s="15">
        <v>0</v>
      </c>
      <c r="P3152" s="15"/>
      <c r="Q3152" s="41">
        <f t="shared" si="200"/>
        <v>26.935221599999998</v>
      </c>
    </row>
    <row r="3153" spans="1:17" ht="22.5">
      <c r="A3153" s="1" t="s">
        <v>4760</v>
      </c>
      <c r="B3153" s="1">
        <v>40304361</v>
      </c>
      <c r="C3153" s="3" t="s">
        <v>2583</v>
      </c>
      <c r="D3153" s="4" t="s">
        <v>3679</v>
      </c>
      <c r="E3153" s="7" t="s">
        <v>3713</v>
      </c>
      <c r="F3153" s="8">
        <f>VLOOKUP(D3153,'Parâmetro - Portes e Uco'!$A$8:$D$49,4,0)*E3153</f>
        <v>0.11823839999999999</v>
      </c>
      <c r="G3153" s="36"/>
      <c r="H3153" s="15"/>
      <c r="I3153" s="9"/>
      <c r="J3153" s="16">
        <v>0</v>
      </c>
      <c r="K3153" s="16"/>
      <c r="L3153" s="17">
        <v>0.87</v>
      </c>
      <c r="M3153" s="2">
        <v>84</v>
      </c>
      <c r="N3153" s="8">
        <f>(('Parâmetro - Portes e Uco'!$H$4*'TABELA HONORÁRIOS MÉDICOS201819'!M3153)/100)*'TABELA HONORÁRIOS MÉDICOS201819'!L3153</f>
        <v>10.684296</v>
      </c>
      <c r="O3153" s="15">
        <v>0</v>
      </c>
      <c r="P3153" s="15"/>
      <c r="Q3153" s="41">
        <f t="shared" si="200"/>
        <v>10.802534399999999</v>
      </c>
    </row>
    <row r="3154" spans="1:17">
      <c r="A3154" s="1" t="s">
        <v>4760</v>
      </c>
      <c r="B3154" s="1">
        <v>40304370</v>
      </c>
      <c r="C3154" s="3" t="s">
        <v>2584</v>
      </c>
      <c r="D3154" s="4" t="s">
        <v>3679</v>
      </c>
      <c r="E3154" s="7" t="s">
        <v>3713</v>
      </c>
      <c r="F3154" s="8">
        <f>VLOOKUP(D3154,'Parâmetro - Portes e Uco'!$A$8:$D$49,4,0)*E3154</f>
        <v>0.11823839999999999</v>
      </c>
      <c r="G3154" s="36"/>
      <c r="H3154" s="15"/>
      <c r="I3154" s="9"/>
      <c r="J3154" s="16">
        <v>0</v>
      </c>
      <c r="K3154" s="16"/>
      <c r="L3154" s="17">
        <v>0.38700000000000001</v>
      </c>
      <c r="M3154" s="2">
        <v>84</v>
      </c>
      <c r="N3154" s="8">
        <f>(('Parâmetro - Portes e Uco'!$H$4*'TABELA HONORÁRIOS MÉDICOS201819'!M3154)/100)*'TABELA HONORÁRIOS MÉDICOS201819'!L3154</f>
        <v>4.7526695999999999</v>
      </c>
      <c r="O3154" s="15">
        <v>0</v>
      </c>
      <c r="P3154" s="15"/>
      <c r="Q3154" s="41">
        <f t="shared" si="200"/>
        <v>4.870908</v>
      </c>
    </row>
    <row r="3155" spans="1:17" ht="22.5">
      <c r="A3155" s="1" t="s">
        <v>4760</v>
      </c>
      <c r="B3155" s="1">
        <v>40304388</v>
      </c>
      <c r="C3155" s="3" t="s">
        <v>2585</v>
      </c>
      <c r="D3155" s="4" t="s">
        <v>3679</v>
      </c>
      <c r="E3155" s="7" t="s">
        <v>3713</v>
      </c>
      <c r="F3155" s="8">
        <f>VLOOKUP(D3155,'Parâmetro - Portes e Uco'!$A$8:$D$49,4,0)*E3155</f>
        <v>0.11823839999999999</v>
      </c>
      <c r="G3155" s="36"/>
      <c r="H3155" s="15"/>
      <c r="I3155" s="9"/>
      <c r="J3155" s="16">
        <v>0</v>
      </c>
      <c r="K3155" s="16"/>
      <c r="L3155" s="17">
        <v>1.1659999999999999</v>
      </c>
      <c r="M3155" s="2">
        <v>84</v>
      </c>
      <c r="N3155" s="8">
        <f>(('Parâmetro - Portes e Uco'!$H$4*'TABELA HONORÁRIOS MÉDICOS201819'!M3155)/100)*'TABELA HONORÁRIOS MÉDICOS201819'!L3155</f>
        <v>14.319412799999998</v>
      </c>
      <c r="O3155" s="15">
        <v>0</v>
      </c>
      <c r="P3155" s="15"/>
      <c r="Q3155" s="41">
        <f t="shared" si="200"/>
        <v>14.437651199999998</v>
      </c>
    </row>
    <row r="3156" spans="1:17">
      <c r="A3156" s="1" t="s">
        <v>4760</v>
      </c>
      <c r="B3156" s="1">
        <v>40304418</v>
      </c>
      <c r="C3156" s="3" t="s">
        <v>2591</v>
      </c>
      <c r="D3156" s="4" t="s">
        <v>3679</v>
      </c>
      <c r="E3156" s="7" t="s">
        <v>3713</v>
      </c>
      <c r="F3156" s="8">
        <f>VLOOKUP(D3156,'Parâmetro - Portes e Uco'!$A$8:$D$49,4,0)*E3156</f>
        <v>0.11823839999999999</v>
      </c>
      <c r="G3156" s="36"/>
      <c r="H3156" s="15"/>
      <c r="I3156" s="9"/>
      <c r="J3156" s="16">
        <v>0</v>
      </c>
      <c r="K3156" s="16"/>
      <c r="L3156" s="17">
        <v>0.63</v>
      </c>
      <c r="M3156" s="2">
        <v>84</v>
      </c>
      <c r="N3156" s="8">
        <f>(('Parâmetro - Portes e Uco'!$H$4*'TABELA HONORÁRIOS MÉDICOS201819'!M3156)/100)*'TABELA HONORÁRIOS MÉDICOS201819'!L3156</f>
        <v>7.736904</v>
      </c>
      <c r="O3156" s="15">
        <v>0</v>
      </c>
      <c r="P3156" s="15"/>
      <c r="Q3156" s="41">
        <f t="shared" si="200"/>
        <v>7.8551424000000001</v>
      </c>
    </row>
    <row r="3157" spans="1:17">
      <c r="A3157" s="1" t="s">
        <v>4760</v>
      </c>
      <c r="B3157" s="1">
        <v>40314430</v>
      </c>
      <c r="C3157" s="3" t="s">
        <v>4785</v>
      </c>
      <c r="D3157" s="4" t="s">
        <v>3681</v>
      </c>
      <c r="E3157" s="7">
        <v>0.67847900000000005</v>
      </c>
      <c r="F3157" s="8">
        <f>VLOOKUP(D3157,'Parâmetro - Portes e Uco'!$A$8:$D$49,4,0)*E3157</f>
        <v>50.06002608288</v>
      </c>
      <c r="G3157" s="36"/>
      <c r="H3157" s="15"/>
      <c r="I3157" s="9"/>
      <c r="J3157" s="16"/>
      <c r="K3157" s="16"/>
      <c r="L3157" s="17"/>
      <c r="M3157" s="2"/>
      <c r="N3157" s="8"/>
      <c r="O3157" s="15"/>
      <c r="P3157" s="15"/>
      <c r="Q3157" s="41">
        <f t="shared" si="200"/>
        <v>50.06002608288</v>
      </c>
    </row>
    <row r="3158" spans="1:17">
      <c r="A3158" s="1" t="s">
        <v>4760</v>
      </c>
      <c r="B3158" s="1">
        <v>40304434</v>
      </c>
      <c r="C3158" s="3" t="s">
        <v>2594</v>
      </c>
      <c r="D3158" s="4" t="s">
        <v>3679</v>
      </c>
      <c r="E3158" s="7" t="s">
        <v>3713</v>
      </c>
      <c r="F3158" s="8">
        <f>VLOOKUP(D3158,'Parâmetro - Portes e Uco'!$A$8:$D$49,4,0)*E3158</f>
        <v>0.11823839999999999</v>
      </c>
      <c r="G3158" s="36"/>
      <c r="H3158" s="15"/>
      <c r="I3158" s="9"/>
      <c r="J3158" s="16">
        <v>0</v>
      </c>
      <c r="K3158" s="16"/>
      <c r="L3158" s="17">
        <v>0.83699999999999997</v>
      </c>
      <c r="M3158" s="2">
        <v>84</v>
      </c>
      <c r="N3158" s="8">
        <f>(('Parâmetro - Portes e Uco'!$H$4*'TABELA HONORÁRIOS MÉDICOS201819'!M3158)/100)*'TABELA HONORÁRIOS MÉDICOS201819'!L3158</f>
        <v>10.279029599999999</v>
      </c>
      <c r="O3158" s="15">
        <v>0</v>
      </c>
      <c r="P3158" s="15"/>
      <c r="Q3158" s="41">
        <f t="shared" si="200"/>
        <v>10.397267999999999</v>
      </c>
    </row>
    <row r="3159" spans="1:17" ht="22.5">
      <c r="A3159" s="1" t="s">
        <v>4760</v>
      </c>
      <c r="B3159" s="1">
        <v>40304450</v>
      </c>
      <c r="C3159" s="3" t="s">
        <v>2596</v>
      </c>
      <c r="D3159" s="4" t="s">
        <v>3679</v>
      </c>
      <c r="E3159" s="7" t="s">
        <v>3712</v>
      </c>
      <c r="F3159" s="8">
        <f>VLOOKUP(D3159,'Parâmetro - Portes e Uco'!$A$8:$D$49,4,0)*E3159</f>
        <v>1.1823839999999999</v>
      </c>
      <c r="G3159" s="36"/>
      <c r="H3159" s="15"/>
      <c r="I3159" s="9"/>
      <c r="J3159" s="16">
        <v>0</v>
      </c>
      <c r="K3159" s="16"/>
      <c r="L3159" s="17">
        <v>5.5439999999999996</v>
      </c>
      <c r="M3159" s="2">
        <v>84</v>
      </c>
      <c r="N3159" s="8">
        <f>(('Parâmetro - Portes e Uco'!$H$4*'TABELA HONORÁRIOS MÉDICOS201819'!M3159)/100)*'TABELA HONORÁRIOS MÉDICOS201819'!L3159</f>
        <v>68.084755199999989</v>
      </c>
      <c r="O3159" s="15">
        <v>0</v>
      </c>
      <c r="P3159" s="15"/>
      <c r="Q3159" s="41">
        <f t="shared" si="200"/>
        <v>69.267139199999988</v>
      </c>
    </row>
    <row r="3160" spans="1:17">
      <c r="A3160" s="1" t="s">
        <v>4760</v>
      </c>
      <c r="B3160" s="1">
        <v>40304469</v>
      </c>
      <c r="C3160" s="3" t="s">
        <v>2597</v>
      </c>
      <c r="D3160" s="4" t="s">
        <v>3679</v>
      </c>
      <c r="E3160" s="7" t="s">
        <v>3712</v>
      </c>
      <c r="F3160" s="8">
        <f>VLOOKUP(D3160,'Parâmetro - Portes e Uco'!$A$8:$D$49,4,0)*E3160</f>
        <v>1.1823839999999999</v>
      </c>
      <c r="G3160" s="36"/>
      <c r="H3160" s="15"/>
      <c r="I3160" s="9"/>
      <c r="J3160" s="16">
        <v>0</v>
      </c>
      <c r="K3160" s="16"/>
      <c r="L3160" s="17">
        <v>8.0909999999999993</v>
      </c>
      <c r="M3160" s="2">
        <v>84</v>
      </c>
      <c r="N3160" s="8">
        <f>(('Parâmetro - Portes e Uco'!$H$4*'TABELA HONORÁRIOS MÉDICOS201819'!M3160)/100)*'TABELA HONORÁRIOS MÉDICOS201819'!L3160</f>
        <v>99.363952799999979</v>
      </c>
      <c r="O3160" s="15">
        <v>0</v>
      </c>
      <c r="P3160" s="15"/>
      <c r="Q3160" s="41">
        <f t="shared" si="200"/>
        <v>100.54633679999998</v>
      </c>
    </row>
    <row r="3161" spans="1:17">
      <c r="A3161" s="1" t="s">
        <v>4760</v>
      </c>
      <c r="B3161" s="1">
        <v>40304477</v>
      </c>
      <c r="C3161" s="3" t="s">
        <v>2598</v>
      </c>
      <c r="D3161" s="4" t="s">
        <v>3679</v>
      </c>
      <c r="E3161" s="7" t="s">
        <v>3716</v>
      </c>
      <c r="F3161" s="8">
        <f>VLOOKUP(D3161,'Parâmetro - Portes e Uco'!$A$8:$D$49,4,0)*E3161</f>
        <v>0.47295359999999997</v>
      </c>
      <c r="G3161" s="36"/>
      <c r="H3161" s="15"/>
      <c r="I3161" s="9"/>
      <c r="J3161" s="16">
        <v>0</v>
      </c>
      <c r="K3161" s="16"/>
      <c r="L3161" s="17">
        <v>0.38700000000000001</v>
      </c>
      <c r="M3161" s="2">
        <v>84</v>
      </c>
      <c r="N3161" s="8">
        <f>(('Parâmetro - Portes e Uco'!$H$4*'TABELA HONORÁRIOS MÉDICOS201819'!M3161)/100)*'TABELA HONORÁRIOS MÉDICOS201819'!L3161</f>
        <v>4.7526695999999999</v>
      </c>
      <c r="O3161" s="15">
        <v>0</v>
      </c>
      <c r="P3161" s="15"/>
      <c r="Q3161" s="41">
        <f t="shared" si="200"/>
        <v>5.2256232000000002</v>
      </c>
    </row>
    <row r="3162" spans="1:17" ht="22.5">
      <c r="A3162" s="1" t="s">
        <v>4760</v>
      </c>
      <c r="B3162" s="1">
        <v>40304485</v>
      </c>
      <c r="C3162" s="3" t="s">
        <v>2593</v>
      </c>
      <c r="D3162" s="4" t="s">
        <v>3679</v>
      </c>
      <c r="E3162" s="7"/>
      <c r="F3162" s="8">
        <f>VLOOKUP(D3162,'Parâmetro - Portes e Uco'!$A$8:$D$49,4,0)</f>
        <v>11.823839999999999</v>
      </c>
      <c r="G3162" s="36"/>
      <c r="H3162" s="15"/>
      <c r="I3162" s="9"/>
      <c r="J3162" s="16">
        <v>0</v>
      </c>
      <c r="K3162" s="16"/>
      <c r="L3162" s="17">
        <v>8.27</v>
      </c>
      <c r="M3162" s="2">
        <v>84</v>
      </c>
      <c r="N3162" s="8">
        <f>(('Parâmetro - Portes e Uco'!$H$4*'TABELA HONORÁRIOS MÉDICOS201819'!M3162)/100)*'TABELA HONORÁRIOS MÉDICOS201819'!L3162</f>
        <v>101.56221599999999</v>
      </c>
      <c r="O3162" s="15">
        <v>0</v>
      </c>
      <c r="P3162" s="15"/>
      <c r="Q3162" s="41">
        <f t="shared" si="200"/>
        <v>113.386056</v>
      </c>
    </row>
    <row r="3163" spans="1:17">
      <c r="A3163" s="1" t="s">
        <v>4760</v>
      </c>
      <c r="B3163" s="1">
        <v>40304493</v>
      </c>
      <c r="C3163" s="3" t="s">
        <v>2599</v>
      </c>
      <c r="D3163" s="4" t="s">
        <v>3679</v>
      </c>
      <c r="E3163" s="7" t="s">
        <v>3712</v>
      </c>
      <c r="F3163" s="8">
        <f>VLOOKUP(D3163,'Parâmetro - Portes e Uco'!$A$8:$D$49,4,0)*E3163</f>
        <v>1.1823839999999999</v>
      </c>
      <c r="G3163" s="36"/>
      <c r="H3163" s="15"/>
      <c r="I3163" s="9"/>
      <c r="J3163" s="16">
        <v>0</v>
      </c>
      <c r="K3163" s="16"/>
      <c r="L3163" s="17">
        <v>5.0039999999999996</v>
      </c>
      <c r="M3163" s="2">
        <v>84</v>
      </c>
      <c r="N3163" s="8">
        <f>(('Parâmetro - Portes e Uco'!$H$4*'TABELA HONORÁRIOS MÉDICOS201819'!M3163)/100)*'TABELA HONORÁRIOS MÉDICOS201819'!L3163</f>
        <v>61.453123199999993</v>
      </c>
      <c r="O3163" s="15">
        <v>0</v>
      </c>
      <c r="P3163" s="15"/>
      <c r="Q3163" s="41">
        <f t="shared" si="200"/>
        <v>62.635507199999992</v>
      </c>
    </row>
    <row r="3164" spans="1:17">
      <c r="A3164" s="1" t="s">
        <v>4760</v>
      </c>
      <c r="B3164" s="1">
        <v>40304507</v>
      </c>
      <c r="C3164" s="3" t="s">
        <v>2600</v>
      </c>
      <c r="D3164" s="4" t="s">
        <v>3679</v>
      </c>
      <c r="E3164" s="7" t="s">
        <v>3712</v>
      </c>
      <c r="F3164" s="8">
        <f>VLOOKUP(D3164,'Parâmetro - Portes e Uco'!$A$8:$D$49,4,0)*E3164</f>
        <v>1.1823839999999999</v>
      </c>
      <c r="G3164" s="36"/>
      <c r="H3164" s="15"/>
      <c r="I3164" s="9"/>
      <c r="J3164" s="16">
        <v>0</v>
      </c>
      <c r="K3164" s="16"/>
      <c r="L3164" s="17">
        <v>5.5439999999999996</v>
      </c>
      <c r="M3164" s="2">
        <v>84</v>
      </c>
      <c r="N3164" s="8">
        <f>(('Parâmetro - Portes e Uco'!$H$4*'TABELA HONORÁRIOS MÉDICOS201819'!M3164)/100)*'TABELA HONORÁRIOS MÉDICOS201819'!L3164</f>
        <v>68.084755199999989</v>
      </c>
      <c r="O3164" s="15">
        <v>0</v>
      </c>
      <c r="P3164" s="15"/>
      <c r="Q3164" s="41">
        <f t="shared" si="200"/>
        <v>69.267139199999988</v>
      </c>
    </row>
    <row r="3165" spans="1:17">
      <c r="A3165" s="1" t="s">
        <v>4760</v>
      </c>
      <c r="B3165" s="1">
        <v>40304515</v>
      </c>
      <c r="C3165" s="3" t="s">
        <v>2602</v>
      </c>
      <c r="D3165" s="4" t="s">
        <v>3679</v>
      </c>
      <c r="E3165" s="7" t="s">
        <v>3712</v>
      </c>
      <c r="F3165" s="8">
        <f>VLOOKUP(D3165,'Parâmetro - Portes e Uco'!$A$8:$D$49,4,0)*E3165</f>
        <v>1.1823839999999999</v>
      </c>
      <c r="G3165" s="36"/>
      <c r="H3165" s="15"/>
      <c r="I3165" s="9"/>
      <c r="J3165" s="16">
        <v>0</v>
      </c>
      <c r="K3165" s="16"/>
      <c r="L3165" s="17">
        <v>8.0909999999999993</v>
      </c>
      <c r="M3165" s="2">
        <v>84</v>
      </c>
      <c r="N3165" s="8">
        <f>(('Parâmetro - Portes e Uco'!$H$4*'TABELA HONORÁRIOS MÉDICOS201819'!M3165)/100)*'TABELA HONORÁRIOS MÉDICOS201819'!L3165</f>
        <v>99.363952799999979</v>
      </c>
      <c r="O3165" s="15">
        <v>0</v>
      </c>
      <c r="P3165" s="15"/>
      <c r="Q3165" s="41">
        <f t="shared" si="200"/>
        <v>100.54633679999998</v>
      </c>
    </row>
    <row r="3166" spans="1:17">
      <c r="A3166" s="1" t="s">
        <v>4760</v>
      </c>
      <c r="B3166" s="1">
        <v>40304523</v>
      </c>
      <c r="C3166" s="3" t="s">
        <v>2603</v>
      </c>
      <c r="D3166" s="4" t="s">
        <v>3679</v>
      </c>
      <c r="E3166" s="7" t="s">
        <v>3716</v>
      </c>
      <c r="F3166" s="8">
        <f>VLOOKUP(D3166,'Parâmetro - Portes e Uco'!$A$8:$D$49,4,0)*E3166</f>
        <v>0.47295359999999997</v>
      </c>
      <c r="G3166" s="36"/>
      <c r="H3166" s="15"/>
      <c r="I3166" s="9"/>
      <c r="J3166" s="16">
        <v>0</v>
      </c>
      <c r="K3166" s="16"/>
      <c r="L3166" s="17">
        <v>1.44</v>
      </c>
      <c r="M3166" s="2">
        <v>84</v>
      </c>
      <c r="N3166" s="8">
        <f>(('Parâmetro - Portes e Uco'!$H$4*'TABELA HONORÁRIOS MÉDICOS201819'!M3166)/100)*'TABELA HONORÁRIOS MÉDICOS201819'!L3166</f>
        <v>17.684351999999997</v>
      </c>
      <c r="O3166" s="15">
        <v>0</v>
      </c>
      <c r="P3166" s="15"/>
      <c r="Q3166" s="41">
        <f t="shared" si="200"/>
        <v>18.157305599999997</v>
      </c>
    </row>
    <row r="3167" spans="1:17">
      <c r="A3167" s="1" t="s">
        <v>4760</v>
      </c>
      <c r="B3167" s="1">
        <v>40304531</v>
      </c>
      <c r="C3167" s="3" t="s">
        <v>2605</v>
      </c>
      <c r="D3167" s="4" t="s">
        <v>3679</v>
      </c>
      <c r="E3167" s="7" t="s">
        <v>3713</v>
      </c>
      <c r="F3167" s="8">
        <f>VLOOKUP(D3167,'Parâmetro - Portes e Uco'!$A$8:$D$49,4,0)*E3167</f>
        <v>0.11823839999999999</v>
      </c>
      <c r="G3167" s="36"/>
      <c r="H3167" s="15"/>
      <c r="I3167" s="9"/>
      <c r="J3167" s="16">
        <v>0</v>
      </c>
      <c r="K3167" s="16"/>
      <c r="L3167" s="17">
        <v>0.27</v>
      </c>
      <c r="M3167" s="2">
        <v>84</v>
      </c>
      <c r="N3167" s="8">
        <f>(('Parâmetro - Portes e Uco'!$H$4*'TABELA HONORÁRIOS MÉDICOS201819'!M3167)/100)*'TABELA HONORÁRIOS MÉDICOS201819'!L3167</f>
        <v>3.3158159999999999</v>
      </c>
      <c r="O3167" s="15">
        <v>0</v>
      </c>
      <c r="P3167" s="15"/>
      <c r="Q3167" s="41">
        <f t="shared" si="200"/>
        <v>3.4340544</v>
      </c>
    </row>
    <row r="3168" spans="1:17">
      <c r="A3168" s="1" t="s">
        <v>4760</v>
      </c>
      <c r="B3168" s="1">
        <v>40304540</v>
      </c>
      <c r="C3168" s="3" t="s">
        <v>2606</v>
      </c>
      <c r="D3168" s="4" t="s">
        <v>3679</v>
      </c>
      <c r="E3168" s="7" t="s">
        <v>3713</v>
      </c>
      <c r="F3168" s="8">
        <f>VLOOKUP(D3168,'Parâmetro - Portes e Uco'!$A$8:$D$49,4,0)*E3168</f>
        <v>0.11823839999999999</v>
      </c>
      <c r="G3168" s="36"/>
      <c r="H3168" s="15"/>
      <c r="I3168" s="9"/>
      <c r="J3168" s="16">
        <v>0</v>
      </c>
      <c r="K3168" s="16"/>
      <c r="L3168" s="17">
        <v>0.56699999999999995</v>
      </c>
      <c r="M3168" s="2">
        <v>84</v>
      </c>
      <c r="N3168" s="8">
        <f>(('Parâmetro - Portes e Uco'!$H$4*'TABELA HONORÁRIOS MÉDICOS201819'!M3168)/100)*'TABELA HONORÁRIOS MÉDICOS201819'!L3168</f>
        <v>6.9632135999999987</v>
      </c>
      <c r="O3168" s="15">
        <v>0</v>
      </c>
      <c r="P3168" s="15"/>
      <c r="Q3168" s="41">
        <f t="shared" si="200"/>
        <v>7.0814519999999987</v>
      </c>
    </row>
    <row r="3169" spans="1:17">
      <c r="A3169" s="1" t="s">
        <v>4760</v>
      </c>
      <c r="B3169" s="1">
        <v>40304558</v>
      </c>
      <c r="C3169" s="3" t="s">
        <v>2607</v>
      </c>
      <c r="D3169" s="4" t="s">
        <v>3679</v>
      </c>
      <c r="E3169" s="7" t="s">
        <v>3713</v>
      </c>
      <c r="F3169" s="8">
        <f>VLOOKUP(D3169,'Parâmetro - Portes e Uco'!$A$8:$D$49,4,0)*E3169</f>
        <v>0.11823839999999999</v>
      </c>
      <c r="G3169" s="36"/>
      <c r="H3169" s="15"/>
      <c r="I3169" s="9"/>
      <c r="J3169" s="16">
        <v>0</v>
      </c>
      <c r="K3169" s="16"/>
      <c r="L3169" s="17">
        <v>0.56699999999999995</v>
      </c>
      <c r="M3169" s="2">
        <v>84</v>
      </c>
      <c r="N3169" s="8">
        <f>(('Parâmetro - Portes e Uco'!$H$4*'TABELA HONORÁRIOS MÉDICOS201819'!M3169)/100)*'TABELA HONORÁRIOS MÉDICOS201819'!L3169</f>
        <v>6.9632135999999987</v>
      </c>
      <c r="O3169" s="15">
        <v>0</v>
      </c>
      <c r="P3169" s="15"/>
      <c r="Q3169" s="41">
        <f t="shared" si="200"/>
        <v>7.0814519999999987</v>
      </c>
    </row>
    <row r="3170" spans="1:17">
      <c r="A3170" s="1" t="s">
        <v>4760</v>
      </c>
      <c r="B3170" s="1">
        <v>40304566</v>
      </c>
      <c r="C3170" s="3" t="s">
        <v>2608</v>
      </c>
      <c r="D3170" s="4" t="s">
        <v>3679</v>
      </c>
      <c r="E3170" s="7" t="s">
        <v>3713</v>
      </c>
      <c r="F3170" s="8">
        <f>VLOOKUP(D3170,'Parâmetro - Portes e Uco'!$A$8:$D$49,4,0)*E3170</f>
        <v>0.11823839999999999</v>
      </c>
      <c r="G3170" s="36"/>
      <c r="H3170" s="15"/>
      <c r="I3170" s="9"/>
      <c r="J3170" s="16">
        <v>0</v>
      </c>
      <c r="K3170" s="16"/>
      <c r="L3170" s="17">
        <v>0.27</v>
      </c>
      <c r="M3170" s="2">
        <v>84</v>
      </c>
      <c r="N3170" s="8">
        <f>(('Parâmetro - Portes e Uco'!$H$4*'TABELA HONORÁRIOS MÉDICOS201819'!M3170)/100)*'TABELA HONORÁRIOS MÉDICOS201819'!L3170</f>
        <v>3.3158159999999999</v>
      </c>
      <c r="O3170" s="15">
        <v>0</v>
      </c>
      <c r="P3170" s="15"/>
      <c r="Q3170" s="41">
        <f t="shared" si="200"/>
        <v>3.4340544</v>
      </c>
    </row>
    <row r="3171" spans="1:17">
      <c r="A3171" s="1" t="s">
        <v>4760</v>
      </c>
      <c r="B3171" s="1">
        <v>40304574</v>
      </c>
      <c r="C3171" s="3" t="s">
        <v>2609</v>
      </c>
      <c r="D3171" s="4" t="s">
        <v>3679</v>
      </c>
      <c r="E3171" s="7" t="s">
        <v>3715</v>
      </c>
      <c r="F3171" s="8">
        <f>VLOOKUP(D3171,'Parâmetro - Portes e Uco'!$A$8:$D$49,4,0)*E3171</f>
        <v>2.9559599999999997</v>
      </c>
      <c r="G3171" s="36"/>
      <c r="H3171" s="15"/>
      <c r="I3171" s="9"/>
      <c r="J3171" s="16">
        <v>0</v>
      </c>
      <c r="K3171" s="16"/>
      <c r="L3171" s="17">
        <v>9.2170000000000005</v>
      </c>
      <c r="M3171" s="2">
        <v>84</v>
      </c>
      <c r="N3171" s="8">
        <f>(('Parâmetro - Portes e Uco'!$H$4*'TABELA HONORÁRIOS MÉDICOS201819'!M3171)/100)*'TABELA HONORÁRIOS MÉDICOS201819'!L3171</f>
        <v>113.19213360000001</v>
      </c>
      <c r="O3171" s="15">
        <v>0</v>
      </c>
      <c r="P3171" s="15"/>
      <c r="Q3171" s="41">
        <f t="shared" si="200"/>
        <v>116.14809360000001</v>
      </c>
    </row>
    <row r="3172" spans="1:17">
      <c r="A3172" s="1" t="s">
        <v>4760</v>
      </c>
      <c r="B3172" s="1">
        <v>40304582</v>
      </c>
      <c r="C3172" s="3" t="s">
        <v>2611</v>
      </c>
      <c r="D3172" s="4" t="s">
        <v>3679</v>
      </c>
      <c r="E3172" s="7" t="s">
        <v>3713</v>
      </c>
      <c r="F3172" s="8">
        <f>VLOOKUP(D3172,'Parâmetro - Portes e Uco'!$A$8:$D$49,4,0)*E3172</f>
        <v>0.11823839999999999</v>
      </c>
      <c r="G3172" s="36"/>
      <c r="H3172" s="15"/>
      <c r="I3172" s="9"/>
      <c r="J3172" s="16">
        <v>0</v>
      </c>
      <c r="K3172" s="16"/>
      <c r="L3172" s="17">
        <v>0.27</v>
      </c>
      <c r="M3172" s="2">
        <v>84</v>
      </c>
      <c r="N3172" s="8">
        <f>(('Parâmetro - Portes e Uco'!$H$4*'TABELA HONORÁRIOS MÉDICOS201819'!M3172)/100)*'TABELA HONORÁRIOS MÉDICOS201819'!L3172</f>
        <v>3.3158159999999999</v>
      </c>
      <c r="O3172" s="15">
        <v>0</v>
      </c>
      <c r="P3172" s="15"/>
      <c r="Q3172" s="41">
        <f t="shared" si="200"/>
        <v>3.4340544</v>
      </c>
    </row>
    <row r="3173" spans="1:17">
      <c r="A3173" s="1" t="s">
        <v>4760</v>
      </c>
      <c r="B3173" s="1">
        <v>40304590</v>
      </c>
      <c r="C3173" s="3" t="s">
        <v>2613</v>
      </c>
      <c r="D3173" s="4" t="s">
        <v>3679</v>
      </c>
      <c r="E3173" s="7" t="s">
        <v>3713</v>
      </c>
      <c r="F3173" s="8">
        <f>VLOOKUP(D3173,'Parâmetro - Portes e Uco'!$A$8:$D$49,4,0)*E3173</f>
        <v>0.11823839999999999</v>
      </c>
      <c r="G3173" s="36"/>
      <c r="H3173" s="15"/>
      <c r="I3173" s="9"/>
      <c r="J3173" s="16">
        <v>0</v>
      </c>
      <c r="K3173" s="16"/>
      <c r="L3173" s="17">
        <v>0.56699999999999995</v>
      </c>
      <c r="M3173" s="2">
        <v>84</v>
      </c>
      <c r="N3173" s="8">
        <f>(('Parâmetro - Portes e Uco'!$H$4*'TABELA HONORÁRIOS MÉDICOS201819'!M3173)/100)*'TABELA HONORÁRIOS MÉDICOS201819'!L3173</f>
        <v>6.9632135999999987</v>
      </c>
      <c r="O3173" s="15">
        <v>0</v>
      </c>
      <c r="P3173" s="15"/>
      <c r="Q3173" s="41">
        <f t="shared" si="200"/>
        <v>7.0814519999999987</v>
      </c>
    </row>
    <row r="3174" spans="1:17">
      <c r="A3174" s="1" t="s">
        <v>4760</v>
      </c>
      <c r="B3174" s="1">
        <v>40304612</v>
      </c>
      <c r="C3174" s="3" t="s">
        <v>2615</v>
      </c>
      <c r="D3174" s="4" t="s">
        <v>3679</v>
      </c>
      <c r="E3174" s="7" t="s">
        <v>3714</v>
      </c>
      <c r="F3174" s="8">
        <f>VLOOKUP(D3174,'Parâmetro - Portes e Uco'!$A$8:$D$49,4,0)*E3174</f>
        <v>8.8678799999999995</v>
      </c>
      <c r="G3174" s="36"/>
      <c r="H3174" s="15"/>
      <c r="I3174" s="9"/>
      <c r="J3174" s="16">
        <v>0</v>
      </c>
      <c r="K3174" s="16"/>
      <c r="L3174" s="17">
        <v>1.5029999999999999</v>
      </c>
      <c r="M3174" s="2">
        <v>84</v>
      </c>
      <c r="N3174" s="8">
        <f>(('Parâmetro - Portes e Uco'!$H$4*'TABELA HONORÁRIOS MÉDICOS201819'!M3174)/100)*'TABELA HONORÁRIOS MÉDICOS201819'!L3174</f>
        <v>18.458042399999997</v>
      </c>
      <c r="O3174" s="15">
        <v>0</v>
      </c>
      <c r="P3174" s="15"/>
      <c r="Q3174" s="41">
        <f t="shared" si="200"/>
        <v>27.325922399999996</v>
      </c>
    </row>
    <row r="3175" spans="1:17">
      <c r="A3175" s="1" t="s">
        <v>4760</v>
      </c>
      <c r="B3175" s="1">
        <v>40304620</v>
      </c>
      <c r="C3175" s="3" t="s">
        <v>2616</v>
      </c>
      <c r="D3175" s="4" t="s">
        <v>3679</v>
      </c>
      <c r="E3175" s="7" t="s">
        <v>3713</v>
      </c>
      <c r="F3175" s="8">
        <f>VLOOKUP(D3175,'Parâmetro - Portes e Uco'!$A$8:$D$49,4,0)*E3175</f>
        <v>0.11823839999999999</v>
      </c>
      <c r="G3175" s="36"/>
      <c r="H3175" s="15"/>
      <c r="I3175" s="9"/>
      <c r="J3175" s="16">
        <v>0</v>
      </c>
      <c r="K3175" s="16"/>
      <c r="L3175" s="17">
        <v>0.81</v>
      </c>
      <c r="M3175" s="2">
        <v>84</v>
      </c>
      <c r="N3175" s="8">
        <f>(('Parâmetro - Portes e Uco'!$H$4*'TABELA HONORÁRIOS MÉDICOS201819'!M3175)/100)*'TABELA HONORÁRIOS MÉDICOS201819'!L3175</f>
        <v>9.9474479999999996</v>
      </c>
      <c r="O3175" s="15">
        <v>0</v>
      </c>
      <c r="P3175" s="15"/>
      <c r="Q3175" s="41">
        <f t="shared" si="200"/>
        <v>10.065686399999999</v>
      </c>
    </row>
    <row r="3176" spans="1:17">
      <c r="A3176" s="1" t="s">
        <v>4760</v>
      </c>
      <c r="B3176" s="1">
        <v>40304639</v>
      </c>
      <c r="C3176" s="3" t="s">
        <v>2617</v>
      </c>
      <c r="D3176" s="4" t="s">
        <v>3679</v>
      </c>
      <c r="E3176" s="7" t="s">
        <v>3713</v>
      </c>
      <c r="F3176" s="8">
        <f>VLOOKUP(D3176,'Parâmetro - Portes e Uco'!$A$8:$D$49,4,0)*E3176</f>
        <v>0.11823839999999999</v>
      </c>
      <c r="G3176" s="36"/>
      <c r="H3176" s="15"/>
      <c r="I3176" s="9"/>
      <c r="J3176" s="16">
        <v>0</v>
      </c>
      <c r="K3176" s="16"/>
      <c r="L3176" s="17">
        <v>0.56699999999999995</v>
      </c>
      <c r="M3176" s="2">
        <v>84</v>
      </c>
      <c r="N3176" s="8">
        <f>(('Parâmetro - Portes e Uco'!$H$4*'TABELA HONORÁRIOS MÉDICOS201819'!M3176)/100)*'TABELA HONORÁRIOS MÉDICOS201819'!L3176</f>
        <v>6.9632135999999987</v>
      </c>
      <c r="O3176" s="15">
        <v>0</v>
      </c>
      <c r="P3176" s="15"/>
      <c r="Q3176" s="41">
        <f t="shared" si="200"/>
        <v>7.0814519999999987</v>
      </c>
    </row>
    <row r="3177" spans="1:17">
      <c r="A3177" s="1" t="s">
        <v>4760</v>
      </c>
      <c r="B3177" s="1">
        <v>40304647</v>
      </c>
      <c r="C3177" s="3" t="s">
        <v>2618</v>
      </c>
      <c r="D3177" s="4" t="s">
        <v>3679</v>
      </c>
      <c r="E3177" s="7" t="s">
        <v>3716</v>
      </c>
      <c r="F3177" s="8">
        <f>VLOOKUP(D3177,'Parâmetro - Portes e Uco'!$A$8:$D$49,4,0)*E3177</f>
        <v>0.47295359999999997</v>
      </c>
      <c r="G3177" s="36"/>
      <c r="H3177" s="15"/>
      <c r="I3177" s="9"/>
      <c r="J3177" s="16">
        <v>0</v>
      </c>
      <c r="K3177" s="16"/>
      <c r="L3177" s="17">
        <v>0.38700000000000001</v>
      </c>
      <c r="M3177" s="2">
        <v>84</v>
      </c>
      <c r="N3177" s="8">
        <f>(('Parâmetro - Portes e Uco'!$H$4*'TABELA HONORÁRIOS MÉDICOS201819'!M3177)/100)*'TABELA HONORÁRIOS MÉDICOS201819'!L3177</f>
        <v>4.7526695999999999</v>
      </c>
      <c r="O3177" s="15">
        <v>0</v>
      </c>
      <c r="P3177" s="15"/>
      <c r="Q3177" s="41">
        <f t="shared" si="200"/>
        <v>5.2256232000000002</v>
      </c>
    </row>
    <row r="3178" spans="1:17">
      <c r="A3178" s="1" t="s">
        <v>4760</v>
      </c>
      <c r="B3178" s="1">
        <v>40304655</v>
      </c>
      <c r="C3178" s="3" t="s">
        <v>2619</v>
      </c>
      <c r="D3178" s="4" t="s">
        <v>3679</v>
      </c>
      <c r="E3178" s="7" t="s">
        <v>3712</v>
      </c>
      <c r="F3178" s="8">
        <f>VLOOKUP(D3178,'Parâmetro - Portes e Uco'!$A$8:$D$49,4,0)*E3178</f>
        <v>1.1823839999999999</v>
      </c>
      <c r="G3178" s="36"/>
      <c r="H3178" s="15"/>
      <c r="I3178" s="9"/>
      <c r="J3178" s="16">
        <v>0</v>
      </c>
      <c r="K3178" s="16"/>
      <c r="L3178" s="17">
        <v>8.0909999999999993</v>
      </c>
      <c r="M3178" s="2">
        <v>84</v>
      </c>
      <c r="N3178" s="8">
        <f>(('Parâmetro - Portes e Uco'!$H$4*'TABELA HONORÁRIOS MÉDICOS201819'!M3178)/100)*'TABELA HONORÁRIOS MÉDICOS201819'!L3178</f>
        <v>99.363952799999979</v>
      </c>
      <c r="O3178" s="15">
        <v>0</v>
      </c>
      <c r="P3178" s="15"/>
      <c r="Q3178" s="41">
        <f t="shared" si="200"/>
        <v>100.54633679999998</v>
      </c>
    </row>
    <row r="3179" spans="1:17">
      <c r="A3179" s="1" t="s">
        <v>4760</v>
      </c>
      <c r="B3179" s="1">
        <v>40304671</v>
      </c>
      <c r="C3179" s="3" t="s">
        <v>2540</v>
      </c>
      <c r="D3179" s="4" t="s">
        <v>3679</v>
      </c>
      <c r="E3179" s="7" t="s">
        <v>3717</v>
      </c>
      <c r="F3179" s="8">
        <f>VLOOKUP(D3179,'Parâmetro - Portes e Uco'!$A$8:$D$49,4,0)*E3179</f>
        <v>5.9119199999999994</v>
      </c>
      <c r="G3179" s="36"/>
      <c r="H3179" s="15"/>
      <c r="I3179" s="9"/>
      <c r="J3179" s="16">
        <v>0</v>
      </c>
      <c r="K3179" s="16"/>
      <c r="L3179" s="17">
        <v>14.984999999999999</v>
      </c>
      <c r="M3179" s="2">
        <v>84</v>
      </c>
      <c r="N3179" s="8">
        <f>(('Parâmetro - Portes e Uco'!$H$4*'TABELA HONORÁRIOS MÉDICOS201819'!M3179)/100)*'TABELA HONORÁRIOS MÉDICOS201819'!L3179</f>
        <v>184.02778799999999</v>
      </c>
      <c r="O3179" s="15">
        <v>0</v>
      </c>
      <c r="P3179" s="15"/>
      <c r="Q3179" s="41">
        <f t="shared" si="200"/>
        <v>189.939708</v>
      </c>
    </row>
    <row r="3180" spans="1:17">
      <c r="A3180" s="1" t="s">
        <v>4760</v>
      </c>
      <c r="B3180" s="1">
        <v>40304680</v>
      </c>
      <c r="C3180" s="3" t="s">
        <v>2563</v>
      </c>
      <c r="D3180" s="4" t="s">
        <v>3679</v>
      </c>
      <c r="E3180" s="7" t="s">
        <v>3712</v>
      </c>
      <c r="F3180" s="8">
        <f>VLOOKUP(D3180,'Parâmetro - Portes e Uco'!$A$8:$D$49,4,0)*E3180</f>
        <v>1.1823839999999999</v>
      </c>
      <c r="G3180" s="36"/>
      <c r="H3180" s="15"/>
      <c r="I3180" s="9"/>
      <c r="J3180" s="16">
        <v>0</v>
      </c>
      <c r="K3180" s="16"/>
      <c r="L3180" s="17">
        <v>5.0039999999999996</v>
      </c>
      <c r="M3180" s="2">
        <v>84</v>
      </c>
      <c r="N3180" s="8">
        <f>(('Parâmetro - Portes e Uco'!$H$4*'TABELA HONORÁRIOS MÉDICOS201819'!M3180)/100)*'TABELA HONORÁRIOS MÉDICOS201819'!L3180</f>
        <v>61.453123199999993</v>
      </c>
      <c r="O3180" s="15">
        <v>0</v>
      </c>
      <c r="P3180" s="15"/>
      <c r="Q3180" s="41">
        <f t="shared" ref="Q3180:Q3209" si="201">F3180+H3180+K3180+N3180+P3180</f>
        <v>62.635507199999992</v>
      </c>
    </row>
    <row r="3181" spans="1:17">
      <c r="A3181" s="1" t="s">
        <v>4760</v>
      </c>
      <c r="B3181" s="1">
        <v>40304698</v>
      </c>
      <c r="C3181" s="3" t="s">
        <v>2570</v>
      </c>
      <c r="D3181" s="4" t="s">
        <v>3679</v>
      </c>
      <c r="E3181" s="7" t="s">
        <v>3712</v>
      </c>
      <c r="F3181" s="8">
        <f>VLOOKUP(D3181,'Parâmetro - Portes e Uco'!$A$8:$D$49,4,0)*E3181</f>
        <v>1.1823839999999999</v>
      </c>
      <c r="G3181" s="36"/>
      <c r="H3181" s="15"/>
      <c r="I3181" s="9"/>
      <c r="J3181" s="16">
        <v>0</v>
      </c>
      <c r="K3181" s="16"/>
      <c r="L3181" s="17">
        <v>5.0039999999999996</v>
      </c>
      <c r="M3181" s="2">
        <v>84</v>
      </c>
      <c r="N3181" s="8">
        <f>(('Parâmetro - Portes e Uco'!$H$4*'TABELA HONORÁRIOS MÉDICOS201819'!M3181)/100)*'TABELA HONORÁRIOS MÉDICOS201819'!L3181</f>
        <v>61.453123199999993</v>
      </c>
      <c r="O3181" s="15">
        <v>0</v>
      </c>
      <c r="P3181" s="15"/>
      <c r="Q3181" s="41">
        <f t="shared" si="201"/>
        <v>62.635507199999992</v>
      </c>
    </row>
    <row r="3182" spans="1:17">
      <c r="A3182" s="1" t="s">
        <v>4760</v>
      </c>
      <c r="B3182" s="1">
        <v>40304701</v>
      </c>
      <c r="C3182" s="3" t="s">
        <v>2586</v>
      </c>
      <c r="D3182" s="4" t="s">
        <v>3679</v>
      </c>
      <c r="E3182" s="7" t="s">
        <v>3714</v>
      </c>
      <c r="F3182" s="8">
        <f>VLOOKUP(D3182,'Parâmetro - Portes e Uco'!$A$8:$D$49,4,0)*E3182</f>
        <v>8.8678799999999995</v>
      </c>
      <c r="G3182" s="36"/>
      <c r="H3182" s="15"/>
      <c r="I3182" s="9"/>
      <c r="J3182" s="16">
        <v>0</v>
      </c>
      <c r="K3182" s="16"/>
      <c r="L3182" s="17">
        <v>24.065999999999999</v>
      </c>
      <c r="M3182" s="2">
        <v>84</v>
      </c>
      <c r="N3182" s="8">
        <f>(('Parâmetro - Portes e Uco'!$H$4*'TABELA HONORÁRIOS MÉDICOS201819'!M3182)/100)*'TABELA HONORÁRIOS MÉDICOS201819'!L3182</f>
        <v>295.54973279999996</v>
      </c>
      <c r="O3182" s="15">
        <v>0</v>
      </c>
      <c r="P3182" s="15"/>
      <c r="Q3182" s="41">
        <f t="shared" si="201"/>
        <v>304.41761279999997</v>
      </c>
    </row>
    <row r="3183" spans="1:17" ht="22.5">
      <c r="A3183" s="1" t="s">
        <v>4760</v>
      </c>
      <c r="B3183" s="1">
        <v>40304710</v>
      </c>
      <c r="C3183" s="3" t="s">
        <v>2587</v>
      </c>
      <c r="D3183" s="4" t="s">
        <v>3679</v>
      </c>
      <c r="E3183" s="7" t="s">
        <v>3717</v>
      </c>
      <c r="F3183" s="8">
        <f>VLOOKUP(D3183,'Parâmetro - Portes e Uco'!$A$8:$D$49,4,0)*E3183</f>
        <v>5.9119199999999994</v>
      </c>
      <c r="G3183" s="36"/>
      <c r="H3183" s="15"/>
      <c r="I3183" s="9"/>
      <c r="J3183" s="16">
        <v>0</v>
      </c>
      <c r="K3183" s="16"/>
      <c r="L3183" s="17">
        <v>21.276</v>
      </c>
      <c r="M3183" s="2">
        <v>84</v>
      </c>
      <c r="N3183" s="8">
        <f>(('Parâmetro - Portes e Uco'!$H$4*'TABELA HONORÁRIOS MÉDICOS201819'!M3183)/100)*'TABELA HONORÁRIOS MÉDICOS201819'!L3183</f>
        <v>261.28630079999999</v>
      </c>
      <c r="O3183" s="15">
        <v>0</v>
      </c>
      <c r="P3183" s="15"/>
      <c r="Q3183" s="41">
        <f t="shared" si="201"/>
        <v>267.1982208</v>
      </c>
    </row>
    <row r="3184" spans="1:17" ht="22.5">
      <c r="A3184" s="1" t="s">
        <v>4760</v>
      </c>
      <c r="B3184" s="1">
        <v>40304728</v>
      </c>
      <c r="C3184" s="3" t="s">
        <v>2588</v>
      </c>
      <c r="D3184" s="4" t="s">
        <v>3679</v>
      </c>
      <c r="E3184" s="7" t="s">
        <v>3714</v>
      </c>
      <c r="F3184" s="8">
        <f>VLOOKUP(D3184,'Parâmetro - Portes e Uco'!$A$8:$D$49,4,0)*E3184</f>
        <v>8.8678799999999995</v>
      </c>
      <c r="G3184" s="36"/>
      <c r="H3184" s="15"/>
      <c r="I3184" s="9"/>
      <c r="J3184" s="16">
        <v>0</v>
      </c>
      <c r="K3184" s="16"/>
      <c r="L3184" s="17">
        <v>48.491999999999997</v>
      </c>
      <c r="M3184" s="2">
        <v>84</v>
      </c>
      <c r="N3184" s="8">
        <f>(('Parâmetro - Portes e Uco'!$H$4*'TABELA HONORÁRIOS MÉDICOS201819'!M3184)/100)*'TABELA HONORÁRIOS MÉDICOS201819'!L3184</f>
        <v>595.52055359999997</v>
      </c>
      <c r="O3184" s="15">
        <v>0</v>
      </c>
      <c r="P3184" s="15"/>
      <c r="Q3184" s="41">
        <f t="shared" si="201"/>
        <v>604.38843359999998</v>
      </c>
    </row>
    <row r="3185" spans="1:17" ht="22.5">
      <c r="A3185" s="1" t="s">
        <v>4760</v>
      </c>
      <c r="B3185" s="1">
        <v>40304736</v>
      </c>
      <c r="C3185" s="3" t="s">
        <v>2589</v>
      </c>
      <c r="D3185" s="4" t="s">
        <v>3679</v>
      </c>
      <c r="E3185" s="7" t="s">
        <v>3717</v>
      </c>
      <c r="F3185" s="8">
        <f>VLOOKUP(D3185,'Parâmetro - Portes e Uco'!$A$8:$D$49,4,0)*E3185</f>
        <v>5.9119199999999994</v>
      </c>
      <c r="G3185" s="36"/>
      <c r="H3185" s="15"/>
      <c r="I3185" s="9"/>
      <c r="J3185" s="16">
        <v>0</v>
      </c>
      <c r="K3185" s="16"/>
      <c r="L3185" s="17">
        <v>15.372</v>
      </c>
      <c r="M3185" s="2">
        <v>84</v>
      </c>
      <c r="N3185" s="8">
        <f>(('Parâmetro - Portes e Uco'!$H$4*'TABELA HONORÁRIOS MÉDICOS201819'!M3185)/100)*'TABELA HONORÁRIOS MÉDICOS201819'!L3185</f>
        <v>188.78045759999998</v>
      </c>
      <c r="O3185" s="15">
        <v>0</v>
      </c>
      <c r="P3185" s="15"/>
      <c r="Q3185" s="41">
        <f t="shared" si="201"/>
        <v>194.69237759999999</v>
      </c>
    </row>
    <row r="3186" spans="1:17">
      <c r="A3186" s="1" t="s">
        <v>4760</v>
      </c>
      <c r="B3186" s="1">
        <v>40304752</v>
      </c>
      <c r="C3186" s="3" t="s">
        <v>2561</v>
      </c>
      <c r="D3186" s="4" t="s">
        <v>3679</v>
      </c>
      <c r="E3186" s="7" t="s">
        <v>3717</v>
      </c>
      <c r="F3186" s="8">
        <f>VLOOKUP(D3186,'Parâmetro - Portes e Uco'!$A$8:$D$49,4,0)*E3186</f>
        <v>5.9119199999999994</v>
      </c>
      <c r="G3186" s="36"/>
      <c r="H3186" s="15"/>
      <c r="I3186" s="9"/>
      <c r="J3186" s="16">
        <v>0</v>
      </c>
      <c r="K3186" s="16"/>
      <c r="L3186" s="17">
        <v>11.385</v>
      </c>
      <c r="M3186" s="2">
        <v>84</v>
      </c>
      <c r="N3186" s="8">
        <f>(('Parâmetro - Portes e Uco'!$H$4*'TABELA HONORÁRIOS MÉDICOS201819'!M3186)/100)*'TABELA HONORÁRIOS MÉDICOS201819'!L3186</f>
        <v>139.81690799999998</v>
      </c>
      <c r="O3186" s="15">
        <v>0</v>
      </c>
      <c r="P3186" s="15"/>
      <c r="Q3186" s="41">
        <f t="shared" si="201"/>
        <v>145.72882799999999</v>
      </c>
    </row>
    <row r="3187" spans="1:17">
      <c r="A3187" s="1" t="s">
        <v>4760</v>
      </c>
      <c r="B3187" s="1">
        <v>40304760</v>
      </c>
      <c r="C3187" s="3" t="s">
        <v>2590</v>
      </c>
      <c r="D3187" s="4" t="s">
        <v>3679</v>
      </c>
      <c r="E3187" s="7" t="s">
        <v>3717</v>
      </c>
      <c r="F3187" s="8">
        <f>VLOOKUP(D3187,'Parâmetro - Portes e Uco'!$A$8:$D$49,4,0)*E3187</f>
        <v>5.9119199999999994</v>
      </c>
      <c r="G3187" s="36"/>
      <c r="H3187" s="15"/>
      <c r="I3187" s="9"/>
      <c r="J3187" s="16">
        <v>0</v>
      </c>
      <c r="K3187" s="16"/>
      <c r="L3187" s="17">
        <v>11.25</v>
      </c>
      <c r="M3187" s="2">
        <v>84</v>
      </c>
      <c r="N3187" s="8">
        <f>(('Parâmetro - Portes e Uco'!$H$4*'TABELA HONORÁRIOS MÉDICOS201819'!M3187)/100)*'TABELA HONORÁRIOS MÉDICOS201819'!L3187</f>
        <v>138.15899999999999</v>
      </c>
      <c r="O3187" s="15">
        <v>0</v>
      </c>
      <c r="P3187" s="15"/>
      <c r="Q3187" s="41">
        <f t="shared" si="201"/>
        <v>144.07092</v>
      </c>
    </row>
    <row r="3188" spans="1:17">
      <c r="A3188" s="1" t="s">
        <v>4760</v>
      </c>
      <c r="B3188" s="1">
        <v>40304787</v>
      </c>
      <c r="C3188" s="3" t="s">
        <v>2601</v>
      </c>
      <c r="D3188" s="4" t="s">
        <v>3679</v>
      </c>
      <c r="E3188" s="7" t="s">
        <v>3717</v>
      </c>
      <c r="F3188" s="8">
        <f>VLOOKUP(D3188,'Parâmetro - Portes e Uco'!$A$8:$D$49,4,0)*E3188</f>
        <v>5.9119199999999994</v>
      </c>
      <c r="G3188" s="36"/>
      <c r="H3188" s="15"/>
      <c r="I3188" s="9"/>
      <c r="J3188" s="16">
        <v>0</v>
      </c>
      <c r="K3188" s="16"/>
      <c r="L3188" s="17">
        <v>14.742000000000001</v>
      </c>
      <c r="M3188" s="2">
        <v>84</v>
      </c>
      <c r="N3188" s="8">
        <f>(('Parâmetro - Portes e Uco'!$H$4*'TABELA HONORÁRIOS MÉDICOS201819'!M3188)/100)*'TABELA HONORÁRIOS MÉDICOS201819'!L3188</f>
        <v>181.0435536</v>
      </c>
      <c r="O3188" s="15">
        <v>0</v>
      </c>
      <c r="P3188" s="15"/>
      <c r="Q3188" s="41">
        <f t="shared" si="201"/>
        <v>186.9554736</v>
      </c>
    </row>
    <row r="3189" spans="1:17">
      <c r="A3189" s="1" t="s">
        <v>4760</v>
      </c>
      <c r="B3189" s="1">
        <v>40304809</v>
      </c>
      <c r="C3189" s="3" t="s">
        <v>2550</v>
      </c>
      <c r="D3189" s="4" t="s">
        <v>3679</v>
      </c>
      <c r="E3189" s="7" t="s">
        <v>3713</v>
      </c>
      <c r="F3189" s="8">
        <f>VLOOKUP(D3189,'Parâmetro - Portes e Uco'!$A$8:$D$49,4,0)*E3189</f>
        <v>0.11823839999999999</v>
      </c>
      <c r="G3189" s="36"/>
      <c r="H3189" s="15"/>
      <c r="I3189" s="9"/>
      <c r="J3189" s="16">
        <v>0</v>
      </c>
      <c r="K3189" s="16"/>
      <c r="L3189" s="17">
        <v>1.35</v>
      </c>
      <c r="M3189" s="2">
        <v>84</v>
      </c>
      <c r="N3189" s="8">
        <f>(('Parâmetro - Portes e Uco'!$H$4*'TABELA HONORÁRIOS MÉDICOS201819'!M3189)/100)*'TABELA HONORÁRIOS MÉDICOS201819'!L3189</f>
        <v>16.579080000000001</v>
      </c>
      <c r="O3189" s="15">
        <v>0</v>
      </c>
      <c r="P3189" s="15"/>
      <c r="Q3189" s="41">
        <f t="shared" si="201"/>
        <v>16.6973184</v>
      </c>
    </row>
    <row r="3190" spans="1:17">
      <c r="A3190" s="1" t="s">
        <v>4760</v>
      </c>
      <c r="B3190" s="1">
        <v>40304817</v>
      </c>
      <c r="C3190" s="3" t="s">
        <v>2555</v>
      </c>
      <c r="D3190" s="4" t="s">
        <v>3679</v>
      </c>
      <c r="E3190" s="7" t="s">
        <v>3713</v>
      </c>
      <c r="F3190" s="8">
        <f>VLOOKUP(D3190,'Parâmetro - Portes e Uco'!$A$8:$D$49,4,0)*E3190</f>
        <v>0.11823839999999999</v>
      </c>
      <c r="G3190" s="36"/>
      <c r="H3190" s="15"/>
      <c r="I3190" s="9"/>
      <c r="J3190" s="16">
        <v>0</v>
      </c>
      <c r="K3190" s="16"/>
      <c r="L3190" s="17">
        <v>1.036</v>
      </c>
      <c r="M3190" s="2">
        <v>84</v>
      </c>
      <c r="N3190" s="8">
        <f>(('Parâmetro - Portes e Uco'!$H$4*'TABELA HONORÁRIOS MÉDICOS201819'!M3190)/100)*'TABELA HONORÁRIOS MÉDICOS201819'!L3190</f>
        <v>12.722908799999999</v>
      </c>
      <c r="O3190" s="15">
        <v>0</v>
      </c>
      <c r="P3190" s="15"/>
      <c r="Q3190" s="41">
        <f t="shared" si="201"/>
        <v>12.841147199999998</v>
      </c>
    </row>
    <row r="3191" spans="1:17">
      <c r="A3191" s="1" t="s">
        <v>4760</v>
      </c>
      <c r="B3191" s="1">
        <v>40304825</v>
      </c>
      <c r="C3191" s="3" t="s">
        <v>2556</v>
      </c>
      <c r="D3191" s="4" t="s">
        <v>3679</v>
      </c>
      <c r="E3191" s="7" t="s">
        <v>3712</v>
      </c>
      <c r="F3191" s="8">
        <f>VLOOKUP(D3191,'Parâmetro - Portes e Uco'!$A$8:$D$49,4,0)*E3191</f>
        <v>1.1823839999999999</v>
      </c>
      <c r="G3191" s="36"/>
      <c r="H3191" s="15"/>
      <c r="I3191" s="9"/>
      <c r="J3191" s="16">
        <v>0</v>
      </c>
      <c r="K3191" s="16"/>
      <c r="L3191" s="17">
        <v>3.4740000000000002</v>
      </c>
      <c r="M3191" s="2">
        <v>84</v>
      </c>
      <c r="N3191" s="8">
        <f>(('Parâmetro - Portes e Uco'!$H$4*'TABELA HONORÁRIOS MÉDICOS201819'!M3191)/100)*'TABELA HONORÁRIOS MÉDICOS201819'!L3191</f>
        <v>42.663499199999997</v>
      </c>
      <c r="O3191" s="15">
        <v>0</v>
      </c>
      <c r="P3191" s="15"/>
      <c r="Q3191" s="41">
        <f t="shared" si="201"/>
        <v>43.845883199999996</v>
      </c>
    </row>
    <row r="3192" spans="1:17" ht="33.75">
      <c r="A3192" s="1" t="s">
        <v>4760</v>
      </c>
      <c r="B3192" s="1">
        <v>40304850</v>
      </c>
      <c r="C3192" s="3" t="s">
        <v>2582</v>
      </c>
      <c r="D3192" s="4" t="s">
        <v>3679</v>
      </c>
      <c r="E3192" s="7" t="s">
        <v>3712</v>
      </c>
      <c r="F3192" s="8">
        <f>VLOOKUP(D3192,'Parâmetro - Portes e Uco'!$A$8:$D$49,4,0)*E3192</f>
        <v>1.1823839999999999</v>
      </c>
      <c r="G3192" s="36"/>
      <c r="H3192" s="15"/>
      <c r="I3192" s="9"/>
      <c r="J3192" s="16">
        <v>0</v>
      </c>
      <c r="K3192" s="16"/>
      <c r="L3192" s="17">
        <v>2.8</v>
      </c>
      <c r="M3192" s="2">
        <v>84</v>
      </c>
      <c r="N3192" s="8">
        <f>(('Parâmetro - Portes e Uco'!$H$4*'TABELA HONORÁRIOS MÉDICOS201819'!M3192)/100)*'TABELA HONORÁRIOS MÉDICOS201819'!L3192</f>
        <v>34.386239999999994</v>
      </c>
      <c r="O3192" s="15">
        <v>0</v>
      </c>
      <c r="P3192" s="15"/>
      <c r="Q3192" s="41">
        <f t="shared" si="201"/>
        <v>35.568623999999993</v>
      </c>
    </row>
    <row r="3193" spans="1:17">
      <c r="A3193" s="1" t="s">
        <v>4760</v>
      </c>
      <c r="B3193" s="1">
        <v>40304876</v>
      </c>
      <c r="C3193" s="3" t="s">
        <v>2610</v>
      </c>
      <c r="D3193" s="4" t="s">
        <v>3679</v>
      </c>
      <c r="E3193" s="7" t="s">
        <v>3713</v>
      </c>
      <c r="F3193" s="8">
        <f>VLOOKUP(D3193,'Parâmetro - Portes e Uco'!$A$8:$D$49,4,0)*E3193</f>
        <v>0.11823839999999999</v>
      </c>
      <c r="G3193" s="36"/>
      <c r="H3193" s="15"/>
      <c r="I3193" s="9"/>
      <c r="J3193" s="16">
        <v>0</v>
      </c>
      <c r="K3193" s="16"/>
      <c r="L3193" s="17">
        <v>0.48799999999999999</v>
      </c>
      <c r="M3193" s="2">
        <v>84</v>
      </c>
      <c r="N3193" s="8">
        <f>(('Parâmetro - Portes e Uco'!$H$4*'TABELA HONORÁRIOS MÉDICOS201819'!M3193)/100)*'TABELA HONORÁRIOS MÉDICOS201819'!L3193</f>
        <v>5.9930303999999994</v>
      </c>
      <c r="O3193" s="15">
        <v>0</v>
      </c>
      <c r="P3193" s="15"/>
      <c r="Q3193" s="41">
        <f t="shared" si="201"/>
        <v>6.1112687999999995</v>
      </c>
    </row>
    <row r="3194" spans="1:17">
      <c r="A3194" s="1" t="s">
        <v>4760</v>
      </c>
      <c r="B3194" s="1">
        <v>40304884</v>
      </c>
      <c r="C3194" s="3" t="s">
        <v>2552</v>
      </c>
      <c r="D3194" s="4" t="s">
        <v>3679</v>
      </c>
      <c r="E3194" s="7" t="s">
        <v>3716</v>
      </c>
      <c r="F3194" s="8">
        <f>VLOOKUP(D3194,'Parâmetro - Portes e Uco'!$A$8:$D$49,4,0)*E3194</f>
        <v>0.47295359999999997</v>
      </c>
      <c r="G3194" s="36"/>
      <c r="H3194" s="15"/>
      <c r="I3194" s="9"/>
      <c r="J3194" s="16">
        <v>0</v>
      </c>
      <c r="K3194" s="16"/>
      <c r="L3194" s="17">
        <v>1.8540000000000001</v>
      </c>
      <c r="M3194" s="2">
        <v>84</v>
      </c>
      <c r="N3194" s="8">
        <f>(('Parâmetro - Portes e Uco'!$H$4*'TABELA HONORÁRIOS MÉDICOS201819'!M3194)/100)*'TABELA HONORÁRIOS MÉDICOS201819'!L3194</f>
        <v>22.768603200000001</v>
      </c>
      <c r="O3194" s="15">
        <v>0</v>
      </c>
      <c r="P3194" s="15"/>
      <c r="Q3194" s="41">
        <f t="shared" si="201"/>
        <v>23.241556800000001</v>
      </c>
    </row>
    <row r="3195" spans="1:17">
      <c r="A3195" s="1" t="s">
        <v>4760</v>
      </c>
      <c r="B3195" s="1">
        <v>40304892</v>
      </c>
      <c r="C3195" s="3" t="s">
        <v>2595</v>
      </c>
      <c r="D3195" s="4" t="s">
        <v>3679</v>
      </c>
      <c r="E3195" s="7" t="s">
        <v>3712</v>
      </c>
      <c r="F3195" s="8">
        <f>VLOOKUP(D3195,'Parâmetro - Portes e Uco'!$A$8:$D$49,4,0)*E3195</f>
        <v>1.1823839999999999</v>
      </c>
      <c r="G3195" s="36"/>
      <c r="H3195" s="15"/>
      <c r="I3195" s="9"/>
      <c r="J3195" s="16">
        <v>0</v>
      </c>
      <c r="K3195" s="16"/>
      <c r="L3195" s="17">
        <v>5.0039999999999996</v>
      </c>
      <c r="M3195" s="2">
        <v>84</v>
      </c>
      <c r="N3195" s="8">
        <f>(('Parâmetro - Portes e Uco'!$H$4*'TABELA HONORÁRIOS MÉDICOS201819'!M3195)/100)*'TABELA HONORÁRIOS MÉDICOS201819'!L3195</f>
        <v>61.453123199999993</v>
      </c>
      <c r="O3195" s="15">
        <v>0</v>
      </c>
      <c r="P3195" s="15"/>
      <c r="Q3195" s="41">
        <f t="shared" si="201"/>
        <v>62.635507199999992</v>
      </c>
    </row>
    <row r="3196" spans="1:17">
      <c r="A3196" s="1" t="s">
        <v>4760</v>
      </c>
      <c r="B3196" s="1">
        <v>40304906</v>
      </c>
      <c r="C3196" s="3" t="s">
        <v>2553</v>
      </c>
      <c r="D3196" s="4" t="s">
        <v>3679</v>
      </c>
      <c r="E3196" s="7" t="s">
        <v>3712</v>
      </c>
      <c r="F3196" s="8">
        <f>VLOOKUP(D3196,'Parâmetro - Portes e Uco'!$A$8:$D$49,4,0)*E3196</f>
        <v>1.1823839999999999</v>
      </c>
      <c r="G3196" s="36"/>
      <c r="H3196" s="15"/>
      <c r="I3196" s="9"/>
      <c r="J3196" s="16">
        <v>0</v>
      </c>
      <c r="K3196" s="16"/>
      <c r="L3196" s="17">
        <v>8.0909999999999993</v>
      </c>
      <c r="M3196" s="2">
        <v>84</v>
      </c>
      <c r="N3196" s="8">
        <f>(('Parâmetro - Portes e Uco'!$H$4*'TABELA HONORÁRIOS MÉDICOS201819'!M3196)/100)*'TABELA HONORÁRIOS MÉDICOS201819'!L3196</f>
        <v>99.363952799999979</v>
      </c>
      <c r="O3196" s="15">
        <v>0</v>
      </c>
      <c r="P3196" s="15"/>
      <c r="Q3196" s="41">
        <f t="shared" si="201"/>
        <v>100.54633679999998</v>
      </c>
    </row>
    <row r="3197" spans="1:17">
      <c r="A3197" s="1" t="s">
        <v>4760</v>
      </c>
      <c r="B3197" s="1">
        <v>40304914</v>
      </c>
      <c r="C3197" s="3" t="s">
        <v>2614</v>
      </c>
      <c r="D3197" s="4" t="s">
        <v>3679</v>
      </c>
      <c r="E3197" s="7" t="s">
        <v>3713</v>
      </c>
      <c r="F3197" s="8">
        <f>VLOOKUP(D3197,'Parâmetro - Portes e Uco'!$A$8:$D$49,4,0)*E3197</f>
        <v>0.11823839999999999</v>
      </c>
      <c r="G3197" s="36"/>
      <c r="H3197" s="15"/>
      <c r="I3197" s="9"/>
      <c r="J3197" s="16">
        <v>0</v>
      </c>
      <c r="K3197" s="16"/>
      <c r="L3197" s="17">
        <v>0.27</v>
      </c>
      <c r="M3197" s="2">
        <v>84</v>
      </c>
      <c r="N3197" s="8">
        <f>(('Parâmetro - Portes e Uco'!$H$4*'TABELA HONORÁRIOS MÉDICOS201819'!M3197)/100)*'TABELA HONORÁRIOS MÉDICOS201819'!L3197</f>
        <v>3.3158159999999999</v>
      </c>
      <c r="O3197" s="15">
        <v>0</v>
      </c>
      <c r="P3197" s="15"/>
      <c r="Q3197" s="41">
        <f t="shared" si="201"/>
        <v>3.4340544</v>
      </c>
    </row>
    <row r="3198" spans="1:17" ht="33.75">
      <c r="A3198" s="1" t="s">
        <v>4760</v>
      </c>
      <c r="B3198" s="1">
        <v>40304922</v>
      </c>
      <c r="C3198" s="3" t="s">
        <v>2549</v>
      </c>
      <c r="D3198" s="4" t="s">
        <v>3679</v>
      </c>
      <c r="E3198" s="7" t="s">
        <v>3713</v>
      </c>
      <c r="F3198" s="8">
        <f>VLOOKUP(D3198,'Parâmetro - Portes e Uco'!$A$8:$D$49,4,0)*E3198</f>
        <v>0.11823839999999999</v>
      </c>
      <c r="G3198" s="36"/>
      <c r="H3198" s="15"/>
      <c r="I3198" s="9"/>
      <c r="J3198" s="16">
        <v>0</v>
      </c>
      <c r="K3198" s="16"/>
      <c r="L3198" s="17">
        <v>2.484</v>
      </c>
      <c r="M3198" s="2">
        <v>84</v>
      </c>
      <c r="N3198" s="8">
        <f>(('Parâmetro - Portes e Uco'!$H$4*'TABELA HONORÁRIOS MÉDICOS201819'!M3198)/100)*'TABELA HONORÁRIOS MÉDICOS201819'!L3198</f>
        <v>30.505507199999997</v>
      </c>
      <c r="O3198" s="15">
        <v>0</v>
      </c>
      <c r="P3198" s="15"/>
      <c r="Q3198" s="41">
        <f t="shared" si="201"/>
        <v>30.623745599999996</v>
      </c>
    </row>
    <row r="3199" spans="1:17">
      <c r="A3199" s="1" t="s">
        <v>4760</v>
      </c>
      <c r="B3199" s="1">
        <v>40304930</v>
      </c>
      <c r="C3199" s="3" t="s">
        <v>2546</v>
      </c>
      <c r="D3199" s="4" t="s">
        <v>3679</v>
      </c>
      <c r="E3199" s="7"/>
      <c r="F3199" s="8">
        <f>VLOOKUP(D3199,'Parâmetro - Portes e Uco'!$A$8:$D$49,4,0)</f>
        <v>11.823839999999999</v>
      </c>
      <c r="G3199" s="36"/>
      <c r="H3199" s="15"/>
      <c r="I3199" s="9"/>
      <c r="J3199" s="16">
        <v>0</v>
      </c>
      <c r="K3199" s="16"/>
      <c r="L3199" s="17">
        <v>8.27</v>
      </c>
      <c r="M3199" s="2">
        <v>84</v>
      </c>
      <c r="N3199" s="8">
        <f>(('Parâmetro - Portes e Uco'!$H$4*'TABELA HONORÁRIOS MÉDICOS201819'!M3199)/100)*'TABELA HONORÁRIOS MÉDICOS201819'!L3199</f>
        <v>101.56221599999999</v>
      </c>
      <c r="O3199" s="15">
        <v>0</v>
      </c>
      <c r="P3199" s="15"/>
      <c r="Q3199" s="41">
        <f t="shared" si="201"/>
        <v>113.386056</v>
      </c>
    </row>
    <row r="3200" spans="1:17">
      <c r="A3200" s="1" t="s">
        <v>4760</v>
      </c>
      <c r="B3200" s="1">
        <v>40304949</v>
      </c>
      <c r="C3200" s="3" t="s">
        <v>2592</v>
      </c>
      <c r="D3200" s="4" t="s">
        <v>3679</v>
      </c>
      <c r="E3200" s="7"/>
      <c r="F3200" s="8">
        <f>VLOOKUP(D3200,'Parâmetro - Portes e Uco'!$A$8:$D$49,4,0)</f>
        <v>11.823839999999999</v>
      </c>
      <c r="G3200" s="36"/>
      <c r="H3200" s="15"/>
      <c r="I3200" s="9"/>
      <c r="J3200" s="16">
        <v>0</v>
      </c>
      <c r="K3200" s="16"/>
      <c r="L3200" s="17">
        <v>8.27</v>
      </c>
      <c r="M3200" s="2">
        <v>84</v>
      </c>
      <c r="N3200" s="8">
        <f>(('Parâmetro - Portes e Uco'!$H$4*'TABELA HONORÁRIOS MÉDICOS201819'!M3200)/100)*'TABELA HONORÁRIOS MÉDICOS201819'!L3200</f>
        <v>101.56221599999999</v>
      </c>
      <c r="O3200" s="15">
        <v>0</v>
      </c>
      <c r="P3200" s="15"/>
      <c r="Q3200" s="41">
        <f t="shared" si="201"/>
        <v>113.386056</v>
      </c>
    </row>
    <row r="3201" spans="1:17">
      <c r="A3201" s="1" t="s">
        <v>4760</v>
      </c>
      <c r="B3201" s="1">
        <v>40304973</v>
      </c>
      <c r="C3201" s="3" t="s">
        <v>4336</v>
      </c>
      <c r="D3201" s="4" t="s">
        <v>3679</v>
      </c>
      <c r="E3201" s="7">
        <v>0.25</v>
      </c>
      <c r="F3201" s="8">
        <f>VLOOKUP(D3201,'Parâmetro - Portes e Uco'!$A$8:$D$49,4,0)*E3201</f>
        <v>2.9559599999999997</v>
      </c>
      <c r="G3201" s="36"/>
      <c r="H3201" s="15"/>
      <c r="I3201" s="9"/>
      <c r="J3201" s="16">
        <v>0</v>
      </c>
      <c r="K3201" s="16"/>
      <c r="L3201" s="17">
        <v>10.188000000000001</v>
      </c>
      <c r="M3201" s="2">
        <v>84</v>
      </c>
      <c r="N3201" s="8">
        <f>(('Parâmetro - Portes e Uco'!$H$4*'TABELA HONORÁRIOS MÉDICOS201819'!M3201)/100)*'TABELA HONORÁRIOS MÉDICOS201819'!L3201</f>
        <v>125.1167904</v>
      </c>
      <c r="O3201" s="15">
        <v>0</v>
      </c>
      <c r="P3201" s="15"/>
      <c r="Q3201" s="41">
        <f t="shared" si="201"/>
        <v>128.07275039999999</v>
      </c>
    </row>
    <row r="3202" spans="1:17">
      <c r="A3202" s="1" t="s">
        <v>4758</v>
      </c>
      <c r="B3202" s="1">
        <v>40319121</v>
      </c>
      <c r="C3202" s="3" t="s">
        <v>4064</v>
      </c>
      <c r="D3202" s="4" t="s">
        <v>3678</v>
      </c>
      <c r="E3202" s="7"/>
      <c r="F3202" s="8">
        <f>VLOOKUP(D3202,'Parâmetro - Portes e Uco'!$A$8:$D$49,4,0)</f>
        <v>35.471519999999998</v>
      </c>
      <c r="G3202" s="36"/>
      <c r="H3202" s="15"/>
      <c r="I3202" s="9"/>
      <c r="J3202" s="16">
        <v>0</v>
      </c>
      <c r="K3202" s="16"/>
      <c r="L3202" s="17">
        <v>2.7130000000000001</v>
      </c>
      <c r="M3202" s="2">
        <v>100</v>
      </c>
      <c r="N3202" s="8">
        <f>(('Parâmetro - Portes e Uco'!$H$4*'TABELA HONORÁRIOS MÉDICOS201819'!M3202)/100)*'TABELA HONORÁRIOS MÉDICOS201819'!L3202</f>
        <v>39.664059999999999</v>
      </c>
      <c r="O3202" s="15" t="s">
        <v>3721</v>
      </c>
      <c r="P3202" s="15"/>
      <c r="Q3202" s="41">
        <f t="shared" si="201"/>
        <v>75.135580000000004</v>
      </c>
    </row>
    <row r="3203" spans="1:17">
      <c r="A3203" s="1" t="s">
        <v>4760</v>
      </c>
      <c r="B3203" s="1">
        <v>40319130</v>
      </c>
      <c r="C3203" s="3" t="s">
        <v>4004</v>
      </c>
      <c r="D3203" s="4" t="s">
        <v>3679</v>
      </c>
      <c r="E3203" s="7">
        <v>0.04</v>
      </c>
      <c r="F3203" s="8">
        <f>VLOOKUP(D3203,'Parâmetro - Portes e Uco'!$A$8:$D$49,4,0)*E3203</f>
        <v>0.47295359999999997</v>
      </c>
      <c r="G3203" s="36"/>
      <c r="H3203" s="15"/>
      <c r="I3203" s="9"/>
      <c r="J3203" s="16">
        <v>0</v>
      </c>
      <c r="K3203" s="16"/>
      <c r="L3203" s="17">
        <v>2.7909999999999999</v>
      </c>
      <c r="M3203" s="2">
        <v>100</v>
      </c>
      <c r="N3203" s="8">
        <f>(('Parâmetro - Portes e Uco'!$H$4*'TABELA HONORÁRIOS MÉDICOS201819'!M3203)/100)*'TABELA HONORÁRIOS MÉDICOS201819'!L3203</f>
        <v>40.804419999999993</v>
      </c>
      <c r="O3203" s="15">
        <v>0</v>
      </c>
      <c r="P3203" s="15"/>
      <c r="Q3203" s="41">
        <f t="shared" si="201"/>
        <v>41.27737359999999</v>
      </c>
    </row>
    <row r="3204" spans="1:17">
      <c r="A3204" s="1" t="s">
        <v>4760</v>
      </c>
      <c r="B3204" s="1">
        <v>40319270</v>
      </c>
      <c r="C3204" s="3" t="s">
        <v>2612</v>
      </c>
      <c r="D3204" s="4" t="s">
        <v>3679</v>
      </c>
      <c r="E3204" s="7" t="s">
        <v>3717</v>
      </c>
      <c r="F3204" s="8">
        <f>VLOOKUP(D3204,'Parâmetro - Portes e Uco'!$A$8:$D$49,4,0)*E3204</f>
        <v>5.9119199999999994</v>
      </c>
      <c r="G3204" s="36"/>
      <c r="H3204" s="15"/>
      <c r="I3204" s="9"/>
      <c r="J3204" s="16">
        <v>0</v>
      </c>
      <c r="K3204" s="16"/>
      <c r="L3204" s="17">
        <v>10</v>
      </c>
      <c r="M3204" s="2">
        <v>100</v>
      </c>
      <c r="N3204" s="8">
        <f>(('Parâmetro - Portes e Uco'!$H$4*'TABELA HONORÁRIOS MÉDICOS201819'!M3204)/100)*'TABELA HONORÁRIOS MÉDICOS201819'!L3204</f>
        <v>146.19999999999999</v>
      </c>
      <c r="O3204" s="15">
        <v>0</v>
      </c>
      <c r="P3204" s="15"/>
      <c r="Q3204" s="41">
        <f t="shared" si="201"/>
        <v>152.11192</v>
      </c>
    </row>
    <row r="3205" spans="1:17" ht="22.5">
      <c r="A3205" s="1" t="s">
        <v>4760</v>
      </c>
      <c r="B3205" s="1">
        <v>40319318</v>
      </c>
      <c r="C3205" s="3" t="s">
        <v>2537</v>
      </c>
      <c r="D3205" s="4" t="s">
        <v>3681</v>
      </c>
      <c r="E3205" s="7"/>
      <c r="F3205" s="8">
        <f>VLOOKUP(D3205,'Parâmetro - Portes e Uco'!$A$8:$D$49,4,0)</f>
        <v>73.782719999999998</v>
      </c>
      <c r="G3205" s="36"/>
      <c r="H3205" s="15"/>
      <c r="I3205" s="9"/>
      <c r="J3205" s="16">
        <v>0</v>
      </c>
      <c r="K3205" s="16"/>
      <c r="L3205" s="17">
        <v>33.380000000000003</v>
      </c>
      <c r="M3205" s="2">
        <v>100</v>
      </c>
      <c r="N3205" s="8">
        <f>(('Parâmetro - Portes e Uco'!$H$4*'TABELA HONORÁRIOS MÉDICOS201819'!M3205)/100)*'TABELA HONORÁRIOS MÉDICOS201819'!L3205</f>
        <v>488.01560000000001</v>
      </c>
      <c r="O3205" s="15">
        <v>0</v>
      </c>
      <c r="P3205" s="15"/>
      <c r="Q3205" s="41">
        <f t="shared" si="201"/>
        <v>561.79831999999999</v>
      </c>
    </row>
    <row r="3206" spans="1:17">
      <c r="A3206" s="1" t="s">
        <v>4760</v>
      </c>
      <c r="B3206" s="1">
        <v>40319326</v>
      </c>
      <c r="C3206" s="3" t="s">
        <v>2604</v>
      </c>
      <c r="D3206" s="4" t="s">
        <v>3679</v>
      </c>
      <c r="E3206" s="7"/>
      <c r="F3206" s="8">
        <f>VLOOKUP(D3206,'Parâmetro - Portes e Uco'!$A$8:$D$49,4,0)</f>
        <v>11.823839999999999</v>
      </c>
      <c r="G3206" s="36"/>
      <c r="H3206" s="15"/>
      <c r="I3206" s="9"/>
      <c r="J3206" s="16">
        <v>0</v>
      </c>
      <c r="K3206" s="16"/>
      <c r="L3206" s="17">
        <v>16.625</v>
      </c>
      <c r="M3206" s="2">
        <v>100</v>
      </c>
      <c r="N3206" s="8">
        <f>(('Parâmetro - Portes e Uco'!$H$4*'TABELA HONORÁRIOS MÉDICOS201819'!M3206)/100)*'TABELA HONORÁRIOS MÉDICOS201819'!L3206</f>
        <v>243.05749999999998</v>
      </c>
      <c r="O3206" s="15">
        <v>0</v>
      </c>
      <c r="P3206" s="15"/>
      <c r="Q3206" s="41">
        <f t="shared" si="201"/>
        <v>254.88133999999997</v>
      </c>
    </row>
    <row r="3207" spans="1:17">
      <c r="A3207" s="1" t="s">
        <v>4760</v>
      </c>
      <c r="B3207" s="1">
        <v>40319334</v>
      </c>
      <c r="C3207" s="3" t="s">
        <v>4337</v>
      </c>
      <c r="D3207" s="4" t="s">
        <v>3679</v>
      </c>
      <c r="E3207" s="7">
        <v>0.1</v>
      </c>
      <c r="F3207" s="8">
        <f>VLOOKUP(D3207,'Parâmetro - Portes e Uco'!$A$8:$D$49,4,0)*E3207</f>
        <v>1.1823839999999999</v>
      </c>
      <c r="G3207" s="36"/>
      <c r="H3207" s="15"/>
      <c r="I3207" s="9"/>
      <c r="J3207" s="16">
        <v>0</v>
      </c>
      <c r="K3207" s="16"/>
      <c r="L3207" s="17">
        <v>7.05</v>
      </c>
      <c r="M3207" s="2">
        <v>100</v>
      </c>
      <c r="N3207" s="8">
        <f>(('Parâmetro - Portes e Uco'!$H$4*'TABELA HONORÁRIOS MÉDICOS201819'!M3207)/100)*'TABELA HONORÁRIOS MÉDICOS201819'!L3207</f>
        <v>103.071</v>
      </c>
      <c r="O3207" s="15">
        <v>0</v>
      </c>
      <c r="P3207" s="15"/>
      <c r="Q3207" s="41">
        <f t="shared" si="201"/>
        <v>104.253384</v>
      </c>
    </row>
    <row r="3208" spans="1:17">
      <c r="A3208" s="1" t="s">
        <v>4760</v>
      </c>
      <c r="B3208" s="1">
        <v>40319369</v>
      </c>
      <c r="C3208" s="3" t="s">
        <v>4338</v>
      </c>
      <c r="D3208" s="4" t="s">
        <v>3679</v>
      </c>
      <c r="E3208" s="7">
        <v>0.1</v>
      </c>
      <c r="F3208" s="8">
        <f>VLOOKUP(D3208,'Parâmetro - Portes e Uco'!$A$8:$D$49,4,0)*E3208</f>
        <v>1.1823839999999999</v>
      </c>
      <c r="G3208" s="36"/>
      <c r="H3208" s="15"/>
      <c r="I3208" s="9"/>
      <c r="J3208" s="16">
        <v>0</v>
      </c>
      <c r="K3208" s="16"/>
      <c r="L3208" s="17">
        <v>8.2840000000000007</v>
      </c>
      <c r="M3208" s="2">
        <v>100</v>
      </c>
      <c r="N3208" s="8">
        <f>(('Parâmetro - Portes e Uco'!$H$4*'TABELA HONORÁRIOS MÉDICOS201819'!M3208)/100)*'TABELA HONORÁRIOS MÉDICOS201819'!L3208</f>
        <v>121.11208000000001</v>
      </c>
      <c r="O3208" s="15">
        <v>0</v>
      </c>
      <c r="P3208" s="15"/>
      <c r="Q3208" s="41">
        <f t="shared" si="201"/>
        <v>122.294464</v>
      </c>
    </row>
    <row r="3209" spans="1:17">
      <c r="A3209" s="1" t="s">
        <v>4760</v>
      </c>
      <c r="B3209" s="1">
        <v>40319393</v>
      </c>
      <c r="C3209" s="3" t="s">
        <v>4339</v>
      </c>
      <c r="D3209" s="4" t="s">
        <v>3679</v>
      </c>
      <c r="E3209" s="7">
        <v>0.1</v>
      </c>
      <c r="F3209" s="8">
        <f>VLOOKUP(D3209,'Parâmetro - Portes e Uco'!$A$8:$D$49,4,0)*E3209</f>
        <v>1.1823839999999999</v>
      </c>
      <c r="G3209" s="36"/>
      <c r="H3209" s="15"/>
      <c r="I3209" s="9"/>
      <c r="J3209" s="16">
        <v>0</v>
      </c>
      <c r="K3209" s="16"/>
      <c r="L3209" s="17">
        <v>13.369</v>
      </c>
      <c r="M3209" s="2">
        <v>100</v>
      </c>
      <c r="N3209" s="8">
        <f>(('Parâmetro - Portes e Uco'!$H$4*'TABELA HONORÁRIOS MÉDICOS201819'!M3209)/100)*'TABELA HONORÁRIOS MÉDICOS201819'!L3209</f>
        <v>195.45478</v>
      </c>
      <c r="O3209" s="15">
        <v>0</v>
      </c>
      <c r="P3209" s="15"/>
      <c r="Q3209" s="41">
        <f t="shared" si="201"/>
        <v>196.63716400000001</v>
      </c>
    </row>
    <row r="3210" spans="1:17">
      <c r="A3210" s="3"/>
      <c r="B3210" s="135">
        <v>40304990</v>
      </c>
      <c r="C3210" s="263" t="s">
        <v>3750</v>
      </c>
      <c r="D3210" s="264"/>
      <c r="E3210" s="264"/>
      <c r="F3210" s="264"/>
      <c r="G3210" s="264"/>
      <c r="H3210" s="264"/>
      <c r="I3210" s="264"/>
      <c r="J3210" s="264"/>
      <c r="K3210" s="264"/>
      <c r="L3210" s="264"/>
      <c r="M3210" s="266"/>
      <c r="N3210" s="264"/>
      <c r="O3210" s="264"/>
      <c r="P3210" s="264"/>
      <c r="Q3210" s="265"/>
    </row>
    <row r="3211" spans="1:17">
      <c r="A3211" s="3"/>
      <c r="B3211" s="259" t="s">
        <v>4340</v>
      </c>
      <c r="C3211" s="260"/>
      <c r="D3211" s="260"/>
      <c r="E3211" s="260"/>
      <c r="F3211" s="260"/>
      <c r="G3211" s="260"/>
      <c r="H3211" s="260"/>
      <c r="I3211" s="260"/>
      <c r="J3211" s="260"/>
      <c r="K3211" s="260"/>
      <c r="L3211" s="260"/>
      <c r="M3211" s="261"/>
      <c r="N3211" s="260"/>
      <c r="O3211" s="260"/>
      <c r="P3211" s="260"/>
      <c r="Q3211" s="262"/>
    </row>
    <row r="3212" spans="1:17">
      <c r="A3212" s="3"/>
      <c r="B3212" s="259" t="s">
        <v>4341</v>
      </c>
      <c r="C3212" s="260"/>
      <c r="D3212" s="260"/>
      <c r="E3212" s="260"/>
      <c r="F3212" s="260"/>
      <c r="G3212" s="260"/>
      <c r="H3212" s="260"/>
      <c r="I3212" s="260"/>
      <c r="J3212" s="260"/>
      <c r="K3212" s="260"/>
      <c r="L3212" s="260"/>
      <c r="M3212" s="261"/>
      <c r="N3212" s="260"/>
      <c r="O3212" s="260"/>
      <c r="P3212" s="260"/>
      <c r="Q3212" s="262"/>
    </row>
    <row r="3213" spans="1:17">
      <c r="A3213" s="3"/>
      <c r="B3213" s="135">
        <v>40305007</v>
      </c>
      <c r="C3213" s="263" t="s">
        <v>3910</v>
      </c>
      <c r="D3213" s="264"/>
      <c r="E3213" s="264"/>
      <c r="F3213" s="264"/>
      <c r="G3213" s="264"/>
      <c r="H3213" s="264"/>
      <c r="I3213" s="264"/>
      <c r="J3213" s="264"/>
      <c r="K3213" s="264"/>
      <c r="L3213" s="264"/>
      <c r="M3213" s="266"/>
      <c r="N3213" s="264"/>
      <c r="O3213" s="264"/>
      <c r="P3213" s="264"/>
      <c r="Q3213" s="265"/>
    </row>
    <row r="3214" spans="1:17">
      <c r="A3214" s="1" t="s">
        <v>4760</v>
      </c>
      <c r="B3214" s="1">
        <v>40305015</v>
      </c>
      <c r="C3214" s="3" t="s">
        <v>2620</v>
      </c>
      <c r="D3214" s="4" t="s">
        <v>3679</v>
      </c>
      <c r="E3214" s="7" t="s">
        <v>3712</v>
      </c>
      <c r="F3214" s="8">
        <f>VLOOKUP(D3214,'Parâmetro - Portes e Uco'!$A$8:$D$49,4,0)*E3214</f>
        <v>1.1823839999999999</v>
      </c>
      <c r="G3214" s="36"/>
      <c r="H3214" s="15"/>
      <c r="I3214" s="9"/>
      <c r="J3214" s="16">
        <v>0</v>
      </c>
      <c r="K3214" s="16"/>
      <c r="L3214" s="17">
        <v>5.33</v>
      </c>
      <c r="M3214" s="2">
        <v>84</v>
      </c>
      <c r="N3214" s="8">
        <f>(('Parâmetro - Portes e Uco'!$H$4*'TABELA HONORÁRIOS MÉDICOS201819'!M3214)/100)*'TABELA HONORÁRIOS MÉDICOS201819'!L3214</f>
        <v>65.456664000000004</v>
      </c>
      <c r="O3214" s="15">
        <v>0</v>
      </c>
      <c r="P3214" s="15"/>
      <c r="Q3214" s="41">
        <f t="shared" ref="Q3214:Q3268" si="202">F3214+H3214+K3214+N3214+P3214</f>
        <v>66.639048000000003</v>
      </c>
    </row>
    <row r="3215" spans="1:17">
      <c r="A3215" s="1" t="s">
        <v>4760</v>
      </c>
      <c r="B3215" s="1">
        <v>40305066</v>
      </c>
      <c r="C3215" s="3" t="s">
        <v>2623</v>
      </c>
      <c r="D3215" s="4" t="s">
        <v>3679</v>
      </c>
      <c r="E3215" s="7" t="s">
        <v>3716</v>
      </c>
      <c r="F3215" s="8">
        <f>VLOOKUP(D3215,'Parâmetro - Portes e Uco'!$A$8:$D$49,4,0)*E3215</f>
        <v>0.47295359999999997</v>
      </c>
      <c r="G3215" s="36"/>
      <c r="H3215" s="15"/>
      <c r="I3215" s="9"/>
      <c r="J3215" s="16">
        <v>0</v>
      </c>
      <c r="K3215" s="16"/>
      <c r="L3215" s="17">
        <v>2.33</v>
      </c>
      <c r="M3215" s="2">
        <v>84</v>
      </c>
      <c r="N3215" s="8">
        <f>(('Parâmetro - Portes e Uco'!$H$4*'TABELA HONORÁRIOS MÉDICOS201819'!M3215)/100)*'TABELA HONORÁRIOS MÉDICOS201819'!L3215</f>
        <v>28.614263999999999</v>
      </c>
      <c r="O3215" s="15">
        <v>0</v>
      </c>
      <c r="P3215" s="15"/>
      <c r="Q3215" s="41">
        <f t="shared" si="202"/>
        <v>29.087217599999999</v>
      </c>
    </row>
    <row r="3216" spans="1:17">
      <c r="A3216" s="1" t="s">
        <v>4760</v>
      </c>
      <c r="B3216" s="1">
        <v>40305074</v>
      </c>
      <c r="C3216" s="3" t="s">
        <v>2624</v>
      </c>
      <c r="D3216" s="4" t="s">
        <v>3679</v>
      </c>
      <c r="E3216" s="7" t="s">
        <v>3716</v>
      </c>
      <c r="F3216" s="8">
        <f>VLOOKUP(D3216,'Parâmetro - Portes e Uco'!$A$8:$D$49,4,0)*E3216</f>
        <v>0.47295359999999997</v>
      </c>
      <c r="G3216" s="36"/>
      <c r="H3216" s="15"/>
      <c r="I3216" s="9"/>
      <c r="J3216" s="16">
        <v>0</v>
      </c>
      <c r="K3216" s="16"/>
      <c r="L3216" s="17">
        <v>1.67</v>
      </c>
      <c r="M3216" s="2">
        <v>84</v>
      </c>
      <c r="N3216" s="8">
        <f>(('Parâmetro - Portes e Uco'!$H$4*'TABELA HONORÁRIOS MÉDICOS201819'!M3216)/100)*'TABELA HONORÁRIOS MÉDICOS201819'!L3216</f>
        <v>20.508935999999999</v>
      </c>
      <c r="O3216" s="15">
        <v>0</v>
      </c>
      <c r="P3216" s="15"/>
      <c r="Q3216" s="41">
        <f t="shared" si="202"/>
        <v>20.981889599999999</v>
      </c>
    </row>
    <row r="3217" spans="1:17">
      <c r="A3217" s="1" t="s">
        <v>4760</v>
      </c>
      <c r="B3217" s="1">
        <v>40305082</v>
      </c>
      <c r="C3217" s="3" t="s">
        <v>2625</v>
      </c>
      <c r="D3217" s="4" t="s">
        <v>3679</v>
      </c>
      <c r="E3217" s="7" t="s">
        <v>3716</v>
      </c>
      <c r="F3217" s="8">
        <f>VLOOKUP(D3217,'Parâmetro - Portes e Uco'!$A$8:$D$49,4,0)*E3217</f>
        <v>0.47295359999999997</v>
      </c>
      <c r="G3217" s="36"/>
      <c r="H3217" s="15"/>
      <c r="I3217" s="9"/>
      <c r="J3217" s="16">
        <v>0</v>
      </c>
      <c r="K3217" s="16"/>
      <c r="L3217" s="17">
        <v>1.67</v>
      </c>
      <c r="M3217" s="2">
        <v>84</v>
      </c>
      <c r="N3217" s="8">
        <f>(('Parâmetro - Portes e Uco'!$H$4*'TABELA HONORÁRIOS MÉDICOS201819'!M3217)/100)*'TABELA HONORÁRIOS MÉDICOS201819'!L3217</f>
        <v>20.508935999999999</v>
      </c>
      <c r="O3217" s="15">
        <v>0</v>
      </c>
      <c r="P3217" s="15"/>
      <c r="Q3217" s="41">
        <f t="shared" si="202"/>
        <v>20.981889599999999</v>
      </c>
    </row>
    <row r="3218" spans="1:17">
      <c r="A3218" s="1" t="s">
        <v>4760</v>
      </c>
      <c r="B3218" s="1">
        <v>40305090</v>
      </c>
      <c r="C3218" s="3" t="s">
        <v>2627</v>
      </c>
      <c r="D3218" s="4" t="s">
        <v>3679</v>
      </c>
      <c r="E3218" s="7" t="s">
        <v>3712</v>
      </c>
      <c r="F3218" s="8">
        <f>VLOOKUP(D3218,'Parâmetro - Portes e Uco'!$A$8:$D$49,4,0)*E3218</f>
        <v>1.1823839999999999</v>
      </c>
      <c r="G3218" s="36"/>
      <c r="H3218" s="15"/>
      <c r="I3218" s="9"/>
      <c r="J3218" s="16">
        <v>0</v>
      </c>
      <c r="K3218" s="16"/>
      <c r="L3218" s="17">
        <v>10.99</v>
      </c>
      <c r="M3218" s="2">
        <v>84</v>
      </c>
      <c r="N3218" s="8">
        <f>(('Parâmetro - Portes e Uco'!$H$4*'TABELA HONORÁRIOS MÉDICOS201819'!M3218)/100)*'TABELA HONORÁRIOS MÉDICOS201819'!L3218</f>
        <v>134.965992</v>
      </c>
      <c r="O3218" s="15">
        <v>0</v>
      </c>
      <c r="P3218" s="15"/>
      <c r="Q3218" s="41">
        <f t="shared" si="202"/>
        <v>136.14837600000001</v>
      </c>
    </row>
    <row r="3219" spans="1:17">
      <c r="A3219" s="1" t="s">
        <v>4760</v>
      </c>
      <c r="B3219" s="1">
        <v>40305112</v>
      </c>
      <c r="C3219" s="3" t="s">
        <v>2629</v>
      </c>
      <c r="D3219" s="4" t="s">
        <v>3679</v>
      </c>
      <c r="E3219" s="7" t="s">
        <v>3716</v>
      </c>
      <c r="F3219" s="8">
        <f>VLOOKUP(D3219,'Parâmetro - Portes e Uco'!$A$8:$D$49,4,0)*E3219</f>
        <v>0.47295359999999997</v>
      </c>
      <c r="G3219" s="36"/>
      <c r="H3219" s="15"/>
      <c r="I3219" s="9"/>
      <c r="J3219" s="16">
        <v>0</v>
      </c>
      <c r="K3219" s="16"/>
      <c r="L3219" s="17">
        <v>2.33</v>
      </c>
      <c r="M3219" s="2">
        <v>84</v>
      </c>
      <c r="N3219" s="8">
        <f>(('Parâmetro - Portes e Uco'!$H$4*'TABELA HONORÁRIOS MÉDICOS201819'!M3219)/100)*'TABELA HONORÁRIOS MÉDICOS201819'!L3219</f>
        <v>28.614263999999999</v>
      </c>
      <c r="O3219" s="15">
        <v>0</v>
      </c>
      <c r="P3219" s="15"/>
      <c r="Q3219" s="41">
        <f t="shared" si="202"/>
        <v>29.087217599999999</v>
      </c>
    </row>
    <row r="3220" spans="1:17">
      <c r="A3220" s="1" t="s">
        <v>4760</v>
      </c>
      <c r="B3220" s="1">
        <v>40305120</v>
      </c>
      <c r="C3220" s="3" t="s">
        <v>2630</v>
      </c>
      <c r="D3220" s="4" t="s">
        <v>3679</v>
      </c>
      <c r="E3220" s="7" t="s">
        <v>3716</v>
      </c>
      <c r="F3220" s="8">
        <f>VLOOKUP(D3220,'Parâmetro - Portes e Uco'!$A$8:$D$49,4,0)*E3220</f>
        <v>0.47295359999999997</v>
      </c>
      <c r="G3220" s="36"/>
      <c r="H3220" s="15"/>
      <c r="I3220" s="9"/>
      <c r="J3220" s="16">
        <v>0</v>
      </c>
      <c r="K3220" s="16"/>
      <c r="L3220" s="17">
        <v>2.33</v>
      </c>
      <c r="M3220" s="2">
        <v>84</v>
      </c>
      <c r="N3220" s="8">
        <f>(('Parâmetro - Portes e Uco'!$H$4*'TABELA HONORÁRIOS MÉDICOS201819'!M3220)/100)*'TABELA HONORÁRIOS MÉDICOS201819'!L3220</f>
        <v>28.614263999999999</v>
      </c>
      <c r="O3220" s="15">
        <v>0</v>
      </c>
      <c r="P3220" s="15"/>
      <c r="Q3220" s="41">
        <f t="shared" si="202"/>
        <v>29.087217599999999</v>
      </c>
    </row>
    <row r="3221" spans="1:17">
      <c r="A3221" s="1" t="s">
        <v>4760</v>
      </c>
      <c r="B3221" s="1">
        <v>40305163</v>
      </c>
      <c r="C3221" s="3" t="s">
        <v>2635</v>
      </c>
      <c r="D3221" s="4" t="s">
        <v>3679</v>
      </c>
      <c r="E3221" s="7" t="s">
        <v>3712</v>
      </c>
      <c r="F3221" s="8">
        <f>VLOOKUP(D3221,'Parâmetro - Portes e Uco'!$A$8:$D$49,4,0)*E3221</f>
        <v>1.1823839999999999</v>
      </c>
      <c r="G3221" s="36"/>
      <c r="H3221" s="15"/>
      <c r="I3221" s="9"/>
      <c r="J3221" s="16">
        <v>0</v>
      </c>
      <c r="K3221" s="16"/>
      <c r="L3221" s="17">
        <v>2.33</v>
      </c>
      <c r="M3221" s="2">
        <v>84</v>
      </c>
      <c r="N3221" s="8">
        <f>(('Parâmetro - Portes e Uco'!$H$4*'TABELA HONORÁRIOS MÉDICOS201819'!M3221)/100)*'TABELA HONORÁRIOS MÉDICOS201819'!L3221</f>
        <v>28.614263999999999</v>
      </c>
      <c r="O3221" s="15">
        <v>0</v>
      </c>
      <c r="P3221" s="15"/>
      <c r="Q3221" s="41">
        <f t="shared" si="202"/>
        <v>29.796647999999998</v>
      </c>
    </row>
    <row r="3222" spans="1:17">
      <c r="A3222" s="1" t="s">
        <v>4760</v>
      </c>
      <c r="B3222" s="1">
        <v>40305210</v>
      </c>
      <c r="C3222" s="3" t="s">
        <v>2648</v>
      </c>
      <c r="D3222" s="4" t="s">
        <v>3679</v>
      </c>
      <c r="E3222" s="7" t="s">
        <v>3713</v>
      </c>
      <c r="F3222" s="8">
        <f>VLOOKUP(D3222,'Parâmetro - Portes e Uco'!$A$8:$D$49,4,0)*E3222</f>
        <v>0.11823839999999999</v>
      </c>
      <c r="G3222" s="36"/>
      <c r="H3222" s="15"/>
      <c r="I3222" s="9"/>
      <c r="J3222" s="16">
        <v>0</v>
      </c>
      <c r="K3222" s="16"/>
      <c r="L3222" s="17">
        <v>2.33</v>
      </c>
      <c r="M3222" s="2">
        <v>84</v>
      </c>
      <c r="N3222" s="8">
        <f>(('Parâmetro - Portes e Uco'!$H$4*'TABELA HONORÁRIOS MÉDICOS201819'!M3222)/100)*'TABELA HONORÁRIOS MÉDICOS201819'!L3222</f>
        <v>28.614263999999999</v>
      </c>
      <c r="O3222" s="15">
        <v>0</v>
      </c>
      <c r="P3222" s="15"/>
      <c r="Q3222" s="41">
        <f t="shared" si="202"/>
        <v>28.732502399999998</v>
      </c>
    </row>
    <row r="3223" spans="1:17">
      <c r="A3223" s="1" t="s">
        <v>4760</v>
      </c>
      <c r="B3223" s="1">
        <v>40305228</v>
      </c>
      <c r="C3223" s="3" t="s">
        <v>2651</v>
      </c>
      <c r="D3223" s="4" t="s">
        <v>3679</v>
      </c>
      <c r="E3223" s="7"/>
      <c r="F3223" s="8">
        <f>VLOOKUP(D3223,'Parâmetro - Portes e Uco'!$A$8:$D$49,4,0)</f>
        <v>11.823839999999999</v>
      </c>
      <c r="G3223" s="36"/>
      <c r="H3223" s="15"/>
      <c r="I3223" s="9"/>
      <c r="J3223" s="16">
        <v>0</v>
      </c>
      <c r="K3223" s="16"/>
      <c r="L3223" s="17">
        <v>2.33</v>
      </c>
      <c r="M3223" s="2">
        <v>84</v>
      </c>
      <c r="N3223" s="8">
        <f>(('Parâmetro - Portes e Uco'!$H$4*'TABELA HONORÁRIOS MÉDICOS201819'!M3223)/100)*'TABELA HONORÁRIOS MÉDICOS201819'!L3223</f>
        <v>28.614263999999999</v>
      </c>
      <c r="O3223" s="15">
        <v>0</v>
      </c>
      <c r="P3223" s="15"/>
      <c r="Q3223" s="41">
        <f t="shared" si="202"/>
        <v>40.438103999999996</v>
      </c>
    </row>
    <row r="3224" spans="1:17">
      <c r="A3224" s="1" t="s">
        <v>4760</v>
      </c>
      <c r="B3224" s="1">
        <v>40305236</v>
      </c>
      <c r="C3224" s="3" t="s">
        <v>2652</v>
      </c>
      <c r="D3224" s="4" t="s">
        <v>3679</v>
      </c>
      <c r="E3224" s="7"/>
      <c r="F3224" s="8">
        <f>VLOOKUP(D3224,'Parâmetro - Portes e Uco'!$A$8:$D$49,4,0)</f>
        <v>11.823839999999999</v>
      </c>
      <c r="G3224" s="36"/>
      <c r="H3224" s="15"/>
      <c r="I3224" s="9"/>
      <c r="J3224" s="16">
        <v>0</v>
      </c>
      <c r="K3224" s="16"/>
      <c r="L3224" s="17">
        <v>10.99</v>
      </c>
      <c r="M3224" s="2">
        <v>84</v>
      </c>
      <c r="N3224" s="8">
        <f>(('Parâmetro - Portes e Uco'!$H$4*'TABELA HONORÁRIOS MÉDICOS201819'!M3224)/100)*'TABELA HONORÁRIOS MÉDICOS201819'!L3224</f>
        <v>134.965992</v>
      </c>
      <c r="O3224" s="15">
        <v>0</v>
      </c>
      <c r="P3224" s="15"/>
      <c r="Q3224" s="41">
        <f t="shared" si="202"/>
        <v>146.78983199999999</v>
      </c>
    </row>
    <row r="3225" spans="1:17" ht="22.5">
      <c r="A3225" s="1" t="s">
        <v>4760</v>
      </c>
      <c r="B3225" s="1">
        <v>40305279</v>
      </c>
      <c r="C3225" s="3" t="s">
        <v>2655</v>
      </c>
      <c r="D3225" s="4" t="s">
        <v>3679</v>
      </c>
      <c r="E3225" s="7" t="s">
        <v>3717</v>
      </c>
      <c r="F3225" s="8">
        <f>VLOOKUP(D3225,'Parâmetro - Portes e Uco'!$A$8:$D$49,4,0)*E3225</f>
        <v>5.9119199999999994</v>
      </c>
      <c r="G3225" s="36"/>
      <c r="H3225" s="15"/>
      <c r="I3225" s="9"/>
      <c r="J3225" s="16">
        <v>0</v>
      </c>
      <c r="K3225" s="16"/>
      <c r="L3225" s="17">
        <v>18.71</v>
      </c>
      <c r="M3225" s="2">
        <v>84</v>
      </c>
      <c r="N3225" s="8">
        <f>(('Parâmetro - Portes e Uco'!$H$4*'TABELA HONORÁRIOS MÉDICOS201819'!M3225)/100)*'TABELA HONORÁRIOS MÉDICOS201819'!L3225</f>
        <v>229.77376799999999</v>
      </c>
      <c r="O3225" s="15">
        <v>0</v>
      </c>
      <c r="P3225" s="15"/>
      <c r="Q3225" s="41">
        <f t="shared" si="202"/>
        <v>235.685688</v>
      </c>
    </row>
    <row r="3226" spans="1:17">
      <c r="A3226" s="1" t="s">
        <v>4760</v>
      </c>
      <c r="B3226" s="1">
        <v>40305287</v>
      </c>
      <c r="C3226" s="3" t="s">
        <v>2657</v>
      </c>
      <c r="D3226" s="4" t="s">
        <v>3679</v>
      </c>
      <c r="E3226" s="7" t="s">
        <v>3712</v>
      </c>
      <c r="F3226" s="8">
        <f>VLOOKUP(D3226,'Parâmetro - Portes e Uco'!$A$8:$D$49,4,0)*E3226</f>
        <v>1.1823839999999999</v>
      </c>
      <c r="G3226" s="36"/>
      <c r="H3226" s="15"/>
      <c r="I3226" s="9"/>
      <c r="J3226" s="16">
        <v>0</v>
      </c>
      <c r="K3226" s="16"/>
      <c r="L3226" s="17">
        <v>5.33</v>
      </c>
      <c r="M3226" s="2">
        <v>84</v>
      </c>
      <c r="N3226" s="8">
        <f>(('Parâmetro - Portes e Uco'!$H$4*'TABELA HONORÁRIOS MÉDICOS201819'!M3226)/100)*'TABELA HONORÁRIOS MÉDICOS201819'!L3226</f>
        <v>65.456664000000004</v>
      </c>
      <c r="O3226" s="15">
        <v>0</v>
      </c>
      <c r="P3226" s="15"/>
      <c r="Q3226" s="41">
        <f t="shared" si="202"/>
        <v>66.639048000000003</v>
      </c>
    </row>
    <row r="3227" spans="1:17">
      <c r="A3227" s="1" t="s">
        <v>4760</v>
      </c>
      <c r="B3227" s="1">
        <v>40305295</v>
      </c>
      <c r="C3227" s="3" t="s">
        <v>2658</v>
      </c>
      <c r="D3227" s="4" t="s">
        <v>3679</v>
      </c>
      <c r="E3227" s="7" t="s">
        <v>3712</v>
      </c>
      <c r="F3227" s="8">
        <f>VLOOKUP(D3227,'Parâmetro - Portes e Uco'!$A$8:$D$49,4,0)*E3227</f>
        <v>1.1823839999999999</v>
      </c>
      <c r="G3227" s="36"/>
      <c r="H3227" s="15"/>
      <c r="I3227" s="9"/>
      <c r="J3227" s="16">
        <v>0</v>
      </c>
      <c r="K3227" s="16"/>
      <c r="L3227" s="17">
        <v>5.33</v>
      </c>
      <c r="M3227" s="2">
        <v>84</v>
      </c>
      <c r="N3227" s="8">
        <f>(('Parâmetro - Portes e Uco'!$H$4*'TABELA HONORÁRIOS MÉDICOS201819'!M3227)/100)*'TABELA HONORÁRIOS MÉDICOS201819'!L3227</f>
        <v>65.456664000000004</v>
      </c>
      <c r="O3227" s="15">
        <v>0</v>
      </c>
      <c r="P3227" s="15"/>
      <c r="Q3227" s="41">
        <f t="shared" si="202"/>
        <v>66.639048000000003</v>
      </c>
    </row>
    <row r="3228" spans="1:17">
      <c r="A3228" s="1" t="s">
        <v>4760</v>
      </c>
      <c r="B3228" s="1">
        <v>40305341</v>
      </c>
      <c r="C3228" s="3" t="s">
        <v>2665</v>
      </c>
      <c r="D3228" s="4" t="s">
        <v>3679</v>
      </c>
      <c r="E3228" s="7" t="s">
        <v>3715</v>
      </c>
      <c r="F3228" s="8">
        <f>VLOOKUP(D3228,'Parâmetro - Portes e Uco'!$A$8:$D$49,4,0)*E3228</f>
        <v>2.9559599999999997</v>
      </c>
      <c r="G3228" s="36"/>
      <c r="H3228" s="15"/>
      <c r="I3228" s="9"/>
      <c r="J3228" s="16">
        <v>0</v>
      </c>
      <c r="K3228" s="16"/>
      <c r="L3228" s="17">
        <v>6.66</v>
      </c>
      <c r="M3228" s="2">
        <v>84</v>
      </c>
      <c r="N3228" s="8">
        <f>(('Parâmetro - Portes e Uco'!$H$4*'TABELA HONORÁRIOS MÉDICOS201819'!M3228)/100)*'TABELA HONORÁRIOS MÉDICOS201819'!L3228</f>
        <v>81.790127999999996</v>
      </c>
      <c r="O3228" s="15">
        <v>0</v>
      </c>
      <c r="P3228" s="15"/>
      <c r="Q3228" s="41">
        <f t="shared" si="202"/>
        <v>84.746088</v>
      </c>
    </row>
    <row r="3229" spans="1:17">
      <c r="A3229" s="1" t="s">
        <v>4760</v>
      </c>
      <c r="B3229" s="1">
        <v>40305368</v>
      </c>
      <c r="C3229" s="3" t="s">
        <v>2669</v>
      </c>
      <c r="D3229" s="4" t="s">
        <v>3679</v>
      </c>
      <c r="E3229" s="7" t="s">
        <v>3712</v>
      </c>
      <c r="F3229" s="8">
        <f>VLOOKUP(D3229,'Parâmetro - Portes e Uco'!$A$8:$D$49,4,0)*E3229</f>
        <v>1.1823839999999999</v>
      </c>
      <c r="G3229" s="36"/>
      <c r="H3229" s="15"/>
      <c r="I3229" s="9"/>
      <c r="J3229" s="16">
        <v>0</v>
      </c>
      <c r="K3229" s="16"/>
      <c r="L3229" s="17">
        <v>4</v>
      </c>
      <c r="M3229" s="2">
        <v>84</v>
      </c>
      <c r="N3229" s="8">
        <f>(('Parâmetro - Portes e Uco'!$H$4*'TABELA HONORÁRIOS MÉDICOS201819'!M3229)/100)*'TABELA HONORÁRIOS MÉDICOS201819'!L3229</f>
        <v>49.123199999999997</v>
      </c>
      <c r="O3229" s="15">
        <v>0</v>
      </c>
      <c r="P3229" s="15"/>
      <c r="Q3229" s="41">
        <f t="shared" si="202"/>
        <v>50.305583999999996</v>
      </c>
    </row>
    <row r="3230" spans="1:17">
      <c r="A3230" s="1" t="s">
        <v>4760</v>
      </c>
      <c r="B3230" s="1">
        <v>40305384</v>
      </c>
      <c r="C3230" s="3" t="s">
        <v>2671</v>
      </c>
      <c r="D3230" s="4" t="s">
        <v>3679</v>
      </c>
      <c r="E3230" s="7" t="s">
        <v>3712</v>
      </c>
      <c r="F3230" s="8">
        <f>VLOOKUP(D3230,'Parâmetro - Portes e Uco'!$A$8:$D$49,4,0)*E3230</f>
        <v>1.1823839999999999</v>
      </c>
      <c r="G3230" s="36"/>
      <c r="H3230" s="15"/>
      <c r="I3230" s="9"/>
      <c r="J3230" s="16">
        <v>0</v>
      </c>
      <c r="K3230" s="16"/>
      <c r="L3230" s="17">
        <v>4</v>
      </c>
      <c r="M3230" s="2">
        <v>84</v>
      </c>
      <c r="N3230" s="8">
        <f>(('Parâmetro - Portes e Uco'!$H$4*'TABELA HONORÁRIOS MÉDICOS201819'!M3230)/100)*'TABELA HONORÁRIOS MÉDICOS201819'!L3230</f>
        <v>49.123199999999997</v>
      </c>
      <c r="O3230" s="15">
        <v>0</v>
      </c>
      <c r="P3230" s="15"/>
      <c r="Q3230" s="41">
        <f t="shared" si="202"/>
        <v>50.305583999999996</v>
      </c>
    </row>
    <row r="3231" spans="1:17" ht="22.5">
      <c r="A3231" s="1" t="s">
        <v>4760</v>
      </c>
      <c r="B3231" s="1">
        <v>40305406</v>
      </c>
      <c r="C3231" s="3" t="s">
        <v>2674</v>
      </c>
      <c r="D3231" s="4" t="s">
        <v>3679</v>
      </c>
      <c r="E3231" s="7" t="s">
        <v>3712</v>
      </c>
      <c r="F3231" s="8">
        <f>VLOOKUP(D3231,'Parâmetro - Portes e Uco'!$A$8:$D$49,4,0)*E3231</f>
        <v>1.1823839999999999</v>
      </c>
      <c r="G3231" s="36"/>
      <c r="H3231" s="15"/>
      <c r="I3231" s="9"/>
      <c r="J3231" s="16">
        <v>0</v>
      </c>
      <c r="K3231" s="16"/>
      <c r="L3231" s="17">
        <v>5.33</v>
      </c>
      <c r="M3231" s="2">
        <v>84</v>
      </c>
      <c r="N3231" s="8">
        <f>(('Parâmetro - Portes e Uco'!$H$4*'TABELA HONORÁRIOS MÉDICOS201819'!M3231)/100)*'TABELA HONORÁRIOS MÉDICOS201819'!L3231</f>
        <v>65.456664000000004</v>
      </c>
      <c r="O3231" s="15">
        <v>0</v>
      </c>
      <c r="P3231" s="15"/>
      <c r="Q3231" s="41">
        <f t="shared" si="202"/>
        <v>66.639048000000003</v>
      </c>
    </row>
    <row r="3232" spans="1:17">
      <c r="A3232" s="1" t="s">
        <v>4760</v>
      </c>
      <c r="B3232" s="1">
        <v>40305449</v>
      </c>
      <c r="C3232" s="3" t="s">
        <v>2680</v>
      </c>
      <c r="D3232" s="4" t="s">
        <v>3679</v>
      </c>
      <c r="E3232" s="7" t="s">
        <v>3715</v>
      </c>
      <c r="F3232" s="8">
        <f>VLOOKUP(D3232,'Parâmetro - Portes e Uco'!$A$8:$D$49,4,0)*E3232</f>
        <v>2.9559599999999997</v>
      </c>
      <c r="G3232" s="36"/>
      <c r="H3232" s="15"/>
      <c r="I3232" s="9"/>
      <c r="J3232" s="16">
        <v>0</v>
      </c>
      <c r="K3232" s="16"/>
      <c r="L3232" s="17">
        <v>6.66</v>
      </c>
      <c r="M3232" s="2">
        <v>84</v>
      </c>
      <c r="N3232" s="8">
        <f>(('Parâmetro - Portes e Uco'!$H$4*'TABELA HONORÁRIOS MÉDICOS201819'!M3232)/100)*'TABELA HONORÁRIOS MÉDICOS201819'!L3232</f>
        <v>81.790127999999996</v>
      </c>
      <c r="O3232" s="15">
        <v>0</v>
      </c>
      <c r="P3232" s="15"/>
      <c r="Q3232" s="41">
        <f t="shared" si="202"/>
        <v>84.746088</v>
      </c>
    </row>
    <row r="3233" spans="1:17">
      <c r="A3233" s="1" t="s">
        <v>4760</v>
      </c>
      <c r="B3233" s="1">
        <v>40305465</v>
      </c>
      <c r="C3233" s="3" t="s">
        <v>2682</v>
      </c>
      <c r="D3233" s="4" t="s">
        <v>3679</v>
      </c>
      <c r="E3233" s="7" t="s">
        <v>3715</v>
      </c>
      <c r="F3233" s="8">
        <f>VLOOKUP(D3233,'Parâmetro - Portes e Uco'!$A$8:$D$49,4,0)*E3233</f>
        <v>2.9559599999999997</v>
      </c>
      <c r="G3233" s="36"/>
      <c r="H3233" s="15"/>
      <c r="I3233" s="9"/>
      <c r="J3233" s="16">
        <v>0</v>
      </c>
      <c r="K3233" s="16"/>
      <c r="L3233" s="17">
        <v>6.66</v>
      </c>
      <c r="M3233" s="2">
        <v>84</v>
      </c>
      <c r="N3233" s="8">
        <f>(('Parâmetro - Portes e Uco'!$H$4*'TABELA HONORÁRIOS MÉDICOS201819'!M3233)/100)*'TABELA HONORÁRIOS MÉDICOS201819'!L3233</f>
        <v>81.790127999999996</v>
      </c>
      <c r="O3233" s="15">
        <v>0</v>
      </c>
      <c r="P3233" s="15"/>
      <c r="Q3233" s="41">
        <f t="shared" si="202"/>
        <v>84.746088</v>
      </c>
    </row>
    <row r="3234" spans="1:17">
      <c r="A3234" s="1" t="s">
        <v>4760</v>
      </c>
      <c r="B3234" s="1">
        <v>40305503</v>
      </c>
      <c r="C3234" s="3" t="s">
        <v>2684</v>
      </c>
      <c r="D3234" s="4" t="s">
        <v>3679</v>
      </c>
      <c r="E3234" s="7" t="s">
        <v>3716</v>
      </c>
      <c r="F3234" s="8">
        <f>VLOOKUP(D3234,'Parâmetro - Portes e Uco'!$A$8:$D$49,4,0)*E3234</f>
        <v>0.47295359999999997</v>
      </c>
      <c r="G3234" s="36"/>
      <c r="H3234" s="15"/>
      <c r="I3234" s="9"/>
      <c r="J3234" s="16">
        <v>0</v>
      </c>
      <c r="K3234" s="16"/>
      <c r="L3234" s="17">
        <v>1.67</v>
      </c>
      <c r="M3234" s="2">
        <v>84</v>
      </c>
      <c r="N3234" s="8">
        <f>(('Parâmetro - Portes e Uco'!$H$4*'TABELA HONORÁRIOS MÉDICOS201819'!M3234)/100)*'TABELA HONORÁRIOS MÉDICOS201819'!L3234</f>
        <v>20.508935999999999</v>
      </c>
      <c r="O3234" s="15">
        <v>0</v>
      </c>
      <c r="P3234" s="15"/>
      <c r="Q3234" s="41">
        <f t="shared" si="202"/>
        <v>20.981889599999999</v>
      </c>
    </row>
    <row r="3235" spans="1:17" ht="22.5">
      <c r="A3235" s="1" t="s">
        <v>4760</v>
      </c>
      <c r="B3235" s="1">
        <v>40305546</v>
      </c>
      <c r="C3235" s="3" t="s">
        <v>2687</v>
      </c>
      <c r="D3235" s="4" t="s">
        <v>3670</v>
      </c>
      <c r="E3235" s="7"/>
      <c r="F3235" s="8">
        <f>VLOOKUP(D3235,'Parâmetro - Portes e Uco'!$A$8:$D$49,4,0)</f>
        <v>62.342399999999998</v>
      </c>
      <c r="G3235" s="36"/>
      <c r="H3235" s="15"/>
      <c r="I3235" s="9"/>
      <c r="J3235" s="16">
        <v>0</v>
      </c>
      <c r="K3235" s="16"/>
      <c r="L3235" s="17">
        <v>1.67</v>
      </c>
      <c r="M3235" s="2">
        <v>84</v>
      </c>
      <c r="N3235" s="8">
        <f>(('Parâmetro - Portes e Uco'!$H$4*'TABELA HONORÁRIOS MÉDICOS201819'!M3235)/100)*'TABELA HONORÁRIOS MÉDICOS201819'!L3235</f>
        <v>20.508935999999999</v>
      </c>
      <c r="O3235" s="15">
        <v>0</v>
      </c>
      <c r="P3235" s="15"/>
      <c r="Q3235" s="41">
        <f t="shared" si="202"/>
        <v>82.851336000000003</v>
      </c>
    </row>
    <row r="3236" spans="1:17" ht="22.5">
      <c r="A3236" s="1" t="s">
        <v>4760</v>
      </c>
      <c r="B3236" s="1">
        <v>40305554</v>
      </c>
      <c r="C3236" s="3" t="s">
        <v>2688</v>
      </c>
      <c r="D3236" s="4" t="s">
        <v>3670</v>
      </c>
      <c r="E3236" s="7"/>
      <c r="F3236" s="8">
        <f>VLOOKUP(D3236,'Parâmetro - Portes e Uco'!$A$8:$D$49,4,0)</f>
        <v>62.342399999999998</v>
      </c>
      <c r="G3236" s="36"/>
      <c r="H3236" s="15"/>
      <c r="I3236" s="9"/>
      <c r="J3236" s="16">
        <v>0</v>
      </c>
      <c r="K3236" s="16"/>
      <c r="L3236" s="17">
        <v>1.67</v>
      </c>
      <c r="M3236" s="2">
        <v>84</v>
      </c>
      <c r="N3236" s="8">
        <f>(('Parâmetro - Portes e Uco'!$H$4*'TABELA HONORÁRIOS MÉDICOS201819'!M3236)/100)*'TABELA HONORÁRIOS MÉDICOS201819'!L3236</f>
        <v>20.508935999999999</v>
      </c>
      <c r="O3236" s="15">
        <v>0</v>
      </c>
      <c r="P3236" s="15"/>
      <c r="Q3236" s="41">
        <f t="shared" si="202"/>
        <v>82.851336000000003</v>
      </c>
    </row>
    <row r="3237" spans="1:17" ht="22.5">
      <c r="A3237" s="1" t="s">
        <v>4760</v>
      </c>
      <c r="B3237" s="1">
        <v>40305562</v>
      </c>
      <c r="C3237" s="3" t="s">
        <v>2689</v>
      </c>
      <c r="D3237" s="4" t="s">
        <v>3670</v>
      </c>
      <c r="E3237" s="7"/>
      <c r="F3237" s="8">
        <f>VLOOKUP(D3237,'Parâmetro - Portes e Uco'!$A$8:$D$49,4,0)</f>
        <v>62.342399999999998</v>
      </c>
      <c r="G3237" s="36"/>
      <c r="H3237" s="15"/>
      <c r="I3237" s="9"/>
      <c r="J3237" s="16">
        <v>0</v>
      </c>
      <c r="K3237" s="16"/>
      <c r="L3237" s="17">
        <v>1.67</v>
      </c>
      <c r="M3237" s="2">
        <v>84</v>
      </c>
      <c r="N3237" s="8">
        <f>(('Parâmetro - Portes e Uco'!$H$4*'TABELA HONORÁRIOS MÉDICOS201819'!M3237)/100)*'TABELA HONORÁRIOS MÉDICOS201819'!L3237</f>
        <v>20.508935999999999</v>
      </c>
      <c r="O3237" s="15">
        <v>0</v>
      </c>
      <c r="P3237" s="15"/>
      <c r="Q3237" s="41">
        <f t="shared" si="202"/>
        <v>82.851336000000003</v>
      </c>
    </row>
    <row r="3238" spans="1:17" ht="22.5">
      <c r="A3238" s="1" t="s">
        <v>4760</v>
      </c>
      <c r="B3238" s="1">
        <v>40305570</v>
      </c>
      <c r="C3238" s="3" t="s">
        <v>2690</v>
      </c>
      <c r="D3238" s="4" t="s">
        <v>3670</v>
      </c>
      <c r="E3238" s="7"/>
      <c r="F3238" s="8">
        <f>VLOOKUP(D3238,'Parâmetro - Portes e Uco'!$A$8:$D$49,4,0)</f>
        <v>62.342399999999998</v>
      </c>
      <c r="G3238" s="36"/>
      <c r="H3238" s="15"/>
      <c r="I3238" s="9"/>
      <c r="J3238" s="16">
        <v>0</v>
      </c>
      <c r="K3238" s="16"/>
      <c r="L3238" s="17">
        <v>1.57</v>
      </c>
      <c r="M3238" s="2">
        <v>84</v>
      </c>
      <c r="N3238" s="8">
        <f>(('Parâmetro - Portes e Uco'!$H$4*'TABELA HONORÁRIOS MÉDICOS201819'!M3238)/100)*'TABELA HONORÁRIOS MÉDICOS201819'!L3238</f>
        <v>19.280856</v>
      </c>
      <c r="O3238" s="15">
        <v>0</v>
      </c>
      <c r="P3238" s="15"/>
      <c r="Q3238" s="41">
        <f t="shared" si="202"/>
        <v>81.623255999999998</v>
      </c>
    </row>
    <row r="3239" spans="1:17" ht="22.5">
      <c r="A3239" s="1" t="s">
        <v>4760</v>
      </c>
      <c r="B3239" s="1">
        <v>40305589</v>
      </c>
      <c r="C3239" s="3" t="s">
        <v>2691</v>
      </c>
      <c r="D3239" s="4" t="s">
        <v>3679</v>
      </c>
      <c r="E3239" s="7" t="s">
        <v>3715</v>
      </c>
      <c r="F3239" s="8">
        <f>VLOOKUP(D3239,'Parâmetro - Portes e Uco'!$A$8:$D$49,4,0)*E3239</f>
        <v>2.9559599999999997</v>
      </c>
      <c r="G3239" s="36"/>
      <c r="H3239" s="15"/>
      <c r="I3239" s="9"/>
      <c r="J3239" s="16">
        <v>0</v>
      </c>
      <c r="K3239" s="16"/>
      <c r="L3239" s="17">
        <v>6.66</v>
      </c>
      <c r="M3239" s="2">
        <v>84</v>
      </c>
      <c r="N3239" s="8">
        <f>(('Parâmetro - Portes e Uco'!$H$4*'TABELA HONORÁRIOS MÉDICOS201819'!M3239)/100)*'TABELA HONORÁRIOS MÉDICOS201819'!L3239</f>
        <v>81.790127999999996</v>
      </c>
      <c r="O3239" s="15">
        <v>0</v>
      </c>
      <c r="P3239" s="15"/>
      <c r="Q3239" s="41">
        <f t="shared" si="202"/>
        <v>84.746088</v>
      </c>
    </row>
    <row r="3240" spans="1:17">
      <c r="A3240" s="1" t="s">
        <v>4760</v>
      </c>
      <c r="B3240" s="1">
        <v>40305597</v>
      </c>
      <c r="C3240" s="3" t="s">
        <v>2661</v>
      </c>
      <c r="D3240" s="4" t="s">
        <v>3679</v>
      </c>
      <c r="E3240" s="7" t="s">
        <v>3716</v>
      </c>
      <c r="F3240" s="8">
        <f>VLOOKUP(D3240,'Parâmetro - Portes e Uco'!$A$8:$D$49,4,0)*E3240</f>
        <v>0.47295359999999997</v>
      </c>
      <c r="G3240" s="36"/>
      <c r="H3240" s="15"/>
      <c r="I3240" s="9"/>
      <c r="J3240" s="16">
        <v>0</v>
      </c>
      <c r="K3240" s="16"/>
      <c r="L3240" s="17">
        <v>1.8</v>
      </c>
      <c r="M3240" s="2">
        <v>84</v>
      </c>
      <c r="N3240" s="8">
        <f>(('Parâmetro - Portes e Uco'!$H$4*'TABELA HONORÁRIOS MÉDICOS201819'!M3240)/100)*'TABELA HONORÁRIOS MÉDICOS201819'!L3240</f>
        <v>22.105439999999998</v>
      </c>
      <c r="O3240" s="15">
        <v>0</v>
      </c>
      <c r="P3240" s="15"/>
      <c r="Q3240" s="41">
        <f t="shared" si="202"/>
        <v>22.578393599999998</v>
      </c>
    </row>
    <row r="3241" spans="1:17">
      <c r="A3241" s="1" t="s">
        <v>4760</v>
      </c>
      <c r="B3241" s="1">
        <v>40305627</v>
      </c>
      <c r="C3241" s="3" t="s">
        <v>2692</v>
      </c>
      <c r="D3241" s="4" t="s">
        <v>3679</v>
      </c>
      <c r="E3241" s="7" t="s">
        <v>3713</v>
      </c>
      <c r="F3241" s="8">
        <f>VLOOKUP(D3241,'Parâmetro - Portes e Uco'!$A$8:$D$49,4,0)*E3241</f>
        <v>0.11823839999999999</v>
      </c>
      <c r="G3241" s="36"/>
      <c r="H3241" s="15"/>
      <c r="I3241" s="9"/>
      <c r="J3241" s="16">
        <v>0</v>
      </c>
      <c r="K3241" s="16"/>
      <c r="L3241" s="17">
        <v>6.1230000000000002</v>
      </c>
      <c r="M3241" s="2">
        <v>84</v>
      </c>
      <c r="N3241" s="8">
        <f>(('Parâmetro - Portes e Uco'!$H$4*'TABELA HONORÁRIOS MÉDICOS201819'!M3241)/100)*'TABELA HONORÁRIOS MÉDICOS201819'!L3241</f>
        <v>75.195338399999997</v>
      </c>
      <c r="O3241" s="15">
        <v>0</v>
      </c>
      <c r="P3241" s="15"/>
      <c r="Q3241" s="41">
        <f t="shared" si="202"/>
        <v>75.313576799999993</v>
      </c>
    </row>
    <row r="3242" spans="1:17">
      <c r="A3242" s="1" t="s">
        <v>4760</v>
      </c>
      <c r="B3242" s="1">
        <v>40305740</v>
      </c>
      <c r="C3242" s="3" t="s">
        <v>2621</v>
      </c>
      <c r="D3242" s="4" t="s">
        <v>3679</v>
      </c>
      <c r="E3242" s="7" t="s">
        <v>3715</v>
      </c>
      <c r="F3242" s="8">
        <f>VLOOKUP(D3242,'Parâmetro - Portes e Uco'!$A$8:$D$49,4,0)*E3242</f>
        <v>2.9559599999999997</v>
      </c>
      <c r="G3242" s="36"/>
      <c r="H3242" s="15"/>
      <c r="I3242" s="9"/>
      <c r="J3242" s="16">
        <v>0</v>
      </c>
      <c r="K3242" s="16"/>
      <c r="L3242" s="17">
        <v>5.9939999999999998</v>
      </c>
      <c r="M3242" s="2">
        <v>84</v>
      </c>
      <c r="N3242" s="8">
        <f>(('Parâmetro - Portes e Uco'!$H$4*'TABELA HONORÁRIOS MÉDICOS201819'!M3242)/100)*'TABELA HONORÁRIOS MÉDICOS201819'!L3242</f>
        <v>73.611115199999986</v>
      </c>
      <c r="O3242" s="15">
        <v>0</v>
      </c>
      <c r="P3242" s="15"/>
      <c r="Q3242" s="41">
        <f t="shared" si="202"/>
        <v>76.567075199999991</v>
      </c>
    </row>
    <row r="3243" spans="1:17" ht="22.5">
      <c r="A3243" s="1" t="s">
        <v>4760</v>
      </c>
      <c r="B3243" s="1">
        <v>40305767</v>
      </c>
      <c r="C3243" s="3" t="s">
        <v>2672</v>
      </c>
      <c r="D3243" s="4" t="s">
        <v>3679</v>
      </c>
      <c r="E3243" s="7" t="s">
        <v>3713</v>
      </c>
      <c r="F3243" s="8">
        <f>VLOOKUP(D3243,'Parâmetro - Portes e Uco'!$A$8:$D$49,4,0)*E3243</f>
        <v>0.11823839999999999</v>
      </c>
      <c r="G3243" s="36"/>
      <c r="H3243" s="15"/>
      <c r="I3243" s="9"/>
      <c r="J3243" s="16">
        <v>0</v>
      </c>
      <c r="K3243" s="16"/>
      <c r="L3243" s="17">
        <v>2.0409999999999999</v>
      </c>
      <c r="M3243" s="2">
        <v>84</v>
      </c>
      <c r="N3243" s="8">
        <f>(('Parâmetro - Portes e Uco'!$H$4*'TABELA HONORÁRIOS MÉDICOS201819'!M3243)/100)*'TABELA HONORÁRIOS MÉDICOS201819'!L3243</f>
        <v>25.065112799999998</v>
      </c>
      <c r="O3243" s="15">
        <v>0</v>
      </c>
      <c r="P3243" s="15"/>
      <c r="Q3243" s="41">
        <f t="shared" si="202"/>
        <v>25.183351199999997</v>
      </c>
    </row>
    <row r="3244" spans="1:17">
      <c r="A3244" s="1" t="s">
        <v>4760</v>
      </c>
      <c r="B3244" s="1">
        <v>40305775</v>
      </c>
      <c r="C3244" s="3" t="s">
        <v>2678</v>
      </c>
      <c r="D3244" s="4" t="s">
        <v>3679</v>
      </c>
      <c r="E3244" s="7" t="s">
        <v>3712</v>
      </c>
      <c r="F3244" s="8">
        <f>VLOOKUP(D3244,'Parâmetro - Portes e Uco'!$A$8:$D$49,4,0)*E3244</f>
        <v>1.1823839999999999</v>
      </c>
      <c r="G3244" s="36"/>
      <c r="H3244" s="15"/>
      <c r="I3244" s="9"/>
      <c r="J3244" s="16">
        <v>0</v>
      </c>
      <c r="K3244" s="16"/>
      <c r="L3244" s="17">
        <v>6.93</v>
      </c>
      <c r="M3244" s="2">
        <v>84</v>
      </c>
      <c r="N3244" s="8">
        <f>(('Parâmetro - Portes e Uco'!$H$4*'TABELA HONORÁRIOS MÉDICOS201819'!M3244)/100)*'TABELA HONORÁRIOS MÉDICOS201819'!L3244</f>
        <v>85.105943999999994</v>
      </c>
      <c r="O3244" s="15">
        <v>0</v>
      </c>
      <c r="P3244" s="15"/>
      <c r="Q3244" s="41">
        <f t="shared" si="202"/>
        <v>86.288327999999993</v>
      </c>
    </row>
    <row r="3245" spans="1:17">
      <c r="A3245" s="1" t="s">
        <v>4760</v>
      </c>
      <c r="B3245" s="1">
        <v>40305783</v>
      </c>
      <c r="C3245" s="3" t="s">
        <v>2626</v>
      </c>
      <c r="D3245" s="4" t="s">
        <v>3679</v>
      </c>
      <c r="E3245" s="7" t="s">
        <v>3715</v>
      </c>
      <c r="F3245" s="8">
        <f>VLOOKUP(D3245,'Parâmetro - Portes e Uco'!$A$8:$D$49,4,0)*E3245</f>
        <v>2.9559599999999997</v>
      </c>
      <c r="G3245" s="36"/>
      <c r="H3245" s="15"/>
      <c r="I3245" s="9"/>
      <c r="J3245" s="16">
        <v>0</v>
      </c>
      <c r="K3245" s="16"/>
      <c r="L3245" s="17">
        <v>5.9939999999999998</v>
      </c>
      <c r="M3245" s="2">
        <v>84</v>
      </c>
      <c r="N3245" s="8">
        <f>(('Parâmetro - Portes e Uco'!$H$4*'TABELA HONORÁRIOS MÉDICOS201819'!M3245)/100)*'TABELA HONORÁRIOS MÉDICOS201819'!L3245</f>
        <v>73.611115199999986</v>
      </c>
      <c r="O3245" s="15">
        <v>0</v>
      </c>
      <c r="P3245" s="15"/>
      <c r="Q3245" s="41">
        <f t="shared" si="202"/>
        <v>76.567075199999991</v>
      </c>
    </row>
    <row r="3246" spans="1:17">
      <c r="A3246" s="1" t="s">
        <v>4760</v>
      </c>
      <c r="B3246" s="1">
        <v>40316017</v>
      </c>
      <c r="C3246" s="3" t="s">
        <v>2622</v>
      </c>
      <c r="D3246" s="4" t="s">
        <v>3679</v>
      </c>
      <c r="E3246" s="7" t="s">
        <v>3713</v>
      </c>
      <c r="F3246" s="8">
        <f>VLOOKUP(D3246,'Parâmetro - Portes e Uco'!$A$8:$D$49,4,0)*E3246</f>
        <v>0.11823839999999999</v>
      </c>
      <c r="G3246" s="36"/>
      <c r="H3246" s="15"/>
      <c r="I3246" s="9"/>
      <c r="J3246" s="16">
        <v>0</v>
      </c>
      <c r="K3246" s="16"/>
      <c r="L3246" s="17">
        <v>3</v>
      </c>
      <c r="M3246" s="2">
        <v>84</v>
      </c>
      <c r="N3246" s="8">
        <f>(('Parâmetro - Portes e Uco'!$H$4*'TABELA HONORÁRIOS MÉDICOS201819'!M3246)/100)*'TABELA HONORÁRIOS MÉDICOS201819'!L3246</f>
        <v>36.842399999999998</v>
      </c>
      <c r="O3246" s="15">
        <v>0</v>
      </c>
      <c r="P3246" s="15"/>
      <c r="Q3246" s="41">
        <f t="shared" si="202"/>
        <v>36.960638400000001</v>
      </c>
    </row>
    <row r="3247" spans="1:17" ht="22.5">
      <c r="A3247" s="1" t="s">
        <v>4760</v>
      </c>
      <c r="B3247" s="1">
        <v>40316025</v>
      </c>
      <c r="C3247" s="3" t="s">
        <v>2628</v>
      </c>
      <c r="D3247" s="4" t="s">
        <v>3679</v>
      </c>
      <c r="E3247" s="7" t="s">
        <v>3712</v>
      </c>
      <c r="F3247" s="8">
        <f>VLOOKUP(D3247,'Parâmetro - Portes e Uco'!$A$8:$D$49,4,0)*E3247</f>
        <v>1.1823839999999999</v>
      </c>
      <c r="G3247" s="36"/>
      <c r="H3247" s="15"/>
      <c r="I3247" s="9"/>
      <c r="J3247" s="16">
        <v>0</v>
      </c>
      <c r="K3247" s="16"/>
      <c r="L3247" s="17">
        <v>4</v>
      </c>
      <c r="M3247" s="2">
        <v>84</v>
      </c>
      <c r="N3247" s="8">
        <f>(('Parâmetro - Portes e Uco'!$H$4*'TABELA HONORÁRIOS MÉDICOS201819'!M3247)/100)*'TABELA HONORÁRIOS MÉDICOS201819'!L3247</f>
        <v>49.123199999999997</v>
      </c>
      <c r="O3247" s="15">
        <v>0</v>
      </c>
      <c r="P3247" s="15"/>
      <c r="Q3247" s="41">
        <f t="shared" si="202"/>
        <v>50.305583999999996</v>
      </c>
    </row>
    <row r="3248" spans="1:17">
      <c r="A3248" s="1" t="s">
        <v>4760</v>
      </c>
      <c r="B3248" s="1">
        <v>40316033</v>
      </c>
      <c r="C3248" s="3" t="s">
        <v>2631</v>
      </c>
      <c r="D3248" s="4" t="s">
        <v>3679</v>
      </c>
      <c r="E3248" s="7" t="s">
        <v>3712</v>
      </c>
      <c r="F3248" s="8">
        <f>VLOOKUP(D3248,'Parâmetro - Portes e Uco'!$A$8:$D$49,4,0)*E3248</f>
        <v>1.1823839999999999</v>
      </c>
      <c r="G3248" s="36"/>
      <c r="H3248" s="15"/>
      <c r="I3248" s="9"/>
      <c r="J3248" s="16">
        <v>0</v>
      </c>
      <c r="K3248" s="16"/>
      <c r="L3248" s="17">
        <v>2.33</v>
      </c>
      <c r="M3248" s="2">
        <v>84</v>
      </c>
      <c r="N3248" s="8">
        <f>(('Parâmetro - Portes e Uco'!$H$4*'TABELA HONORÁRIOS MÉDICOS201819'!M3248)/100)*'TABELA HONORÁRIOS MÉDICOS201819'!L3248</f>
        <v>28.614263999999999</v>
      </c>
      <c r="O3248" s="15">
        <v>0</v>
      </c>
      <c r="P3248" s="15"/>
      <c r="Q3248" s="41">
        <f t="shared" si="202"/>
        <v>29.796647999999998</v>
      </c>
    </row>
    <row r="3249" spans="1:17">
      <c r="A3249" s="1" t="s">
        <v>4760</v>
      </c>
      <c r="B3249" s="1">
        <v>40316041</v>
      </c>
      <c r="C3249" s="3" t="s">
        <v>2632</v>
      </c>
      <c r="D3249" s="4" t="s">
        <v>3679</v>
      </c>
      <c r="E3249" s="7" t="s">
        <v>3716</v>
      </c>
      <c r="F3249" s="8">
        <f>VLOOKUP(D3249,'Parâmetro - Portes e Uco'!$A$8:$D$49,4,0)*E3249</f>
        <v>0.47295359999999997</v>
      </c>
      <c r="G3249" s="36"/>
      <c r="H3249" s="15"/>
      <c r="I3249" s="9"/>
      <c r="J3249" s="16">
        <v>0</v>
      </c>
      <c r="K3249" s="16"/>
      <c r="L3249" s="17">
        <v>6</v>
      </c>
      <c r="M3249" s="2">
        <v>84</v>
      </c>
      <c r="N3249" s="8">
        <f>(('Parâmetro - Portes e Uco'!$H$4*'TABELA HONORÁRIOS MÉDICOS201819'!M3249)/100)*'TABELA HONORÁRIOS MÉDICOS201819'!L3249</f>
        <v>73.684799999999996</v>
      </c>
      <c r="O3249" s="15">
        <v>0</v>
      </c>
      <c r="P3249" s="15"/>
      <c r="Q3249" s="41">
        <f t="shared" si="202"/>
        <v>74.157753599999992</v>
      </c>
    </row>
    <row r="3250" spans="1:17">
      <c r="A3250" s="1" t="s">
        <v>4760</v>
      </c>
      <c r="B3250" s="1">
        <v>40316050</v>
      </c>
      <c r="C3250" s="3" t="s">
        <v>2633</v>
      </c>
      <c r="D3250" s="4" t="s">
        <v>3679</v>
      </c>
      <c r="E3250" s="7" t="s">
        <v>3716</v>
      </c>
      <c r="F3250" s="8">
        <f>VLOOKUP(D3250,'Parâmetro - Portes e Uco'!$A$8:$D$49,4,0)*E3250</f>
        <v>0.47295359999999997</v>
      </c>
      <c r="G3250" s="36"/>
      <c r="H3250" s="15"/>
      <c r="I3250" s="9"/>
      <c r="J3250" s="16">
        <v>0</v>
      </c>
      <c r="K3250" s="16"/>
      <c r="L3250" s="17">
        <v>3.9</v>
      </c>
      <c r="M3250" s="2">
        <v>84</v>
      </c>
      <c r="N3250" s="8">
        <f>(('Parâmetro - Portes e Uco'!$H$4*'TABELA HONORÁRIOS MÉDICOS201819'!M3250)/100)*'TABELA HONORÁRIOS MÉDICOS201819'!L3250</f>
        <v>47.895119999999999</v>
      </c>
      <c r="O3250" s="15">
        <v>0</v>
      </c>
      <c r="P3250" s="15"/>
      <c r="Q3250" s="41">
        <f t="shared" si="202"/>
        <v>48.368073599999995</v>
      </c>
    </row>
    <row r="3251" spans="1:17">
      <c r="A3251" s="1" t="s">
        <v>4760</v>
      </c>
      <c r="B3251" s="1">
        <v>40316068</v>
      </c>
      <c r="C3251" s="3" t="s">
        <v>2634</v>
      </c>
      <c r="D3251" s="4" t="s">
        <v>3679</v>
      </c>
      <c r="E3251" s="7" t="s">
        <v>3716</v>
      </c>
      <c r="F3251" s="8">
        <f>VLOOKUP(D3251,'Parâmetro - Portes e Uco'!$A$8:$D$49,4,0)*E3251</f>
        <v>0.47295359999999997</v>
      </c>
      <c r="G3251" s="36"/>
      <c r="H3251" s="15"/>
      <c r="I3251" s="9"/>
      <c r="J3251" s="16">
        <v>0</v>
      </c>
      <c r="K3251" s="16"/>
      <c r="L3251" s="17">
        <v>2.8439999999999999</v>
      </c>
      <c r="M3251" s="2">
        <v>84</v>
      </c>
      <c r="N3251" s="8">
        <f>(('Parâmetro - Portes e Uco'!$H$4*'TABELA HONORÁRIOS MÉDICOS201819'!M3251)/100)*'TABELA HONORÁRIOS MÉDICOS201819'!L3251</f>
        <v>34.926595199999994</v>
      </c>
      <c r="O3251" s="15">
        <v>0</v>
      </c>
      <c r="P3251" s="15"/>
      <c r="Q3251" s="41">
        <f t="shared" si="202"/>
        <v>35.399548799999991</v>
      </c>
    </row>
    <row r="3252" spans="1:17">
      <c r="A3252" s="1" t="s">
        <v>4760</v>
      </c>
      <c r="B3252" s="1">
        <v>40316076</v>
      </c>
      <c r="C3252" s="3" t="s">
        <v>2636</v>
      </c>
      <c r="D3252" s="4" t="s">
        <v>3679</v>
      </c>
      <c r="E3252" s="7" t="s">
        <v>3716</v>
      </c>
      <c r="F3252" s="8">
        <f>VLOOKUP(D3252,'Parâmetro - Portes e Uco'!$A$8:$D$49,4,0)*E3252</f>
        <v>0.47295359999999997</v>
      </c>
      <c r="G3252" s="36"/>
      <c r="H3252" s="15"/>
      <c r="I3252" s="9"/>
      <c r="J3252" s="16">
        <v>0</v>
      </c>
      <c r="K3252" s="16"/>
      <c r="L3252" s="17">
        <v>4.7919999999999998</v>
      </c>
      <c r="M3252" s="2">
        <v>84</v>
      </c>
      <c r="N3252" s="8">
        <f>(('Parâmetro - Portes e Uco'!$H$4*'TABELA HONORÁRIOS MÉDICOS201819'!M3252)/100)*'TABELA HONORÁRIOS MÉDICOS201819'!L3252</f>
        <v>58.849593599999992</v>
      </c>
      <c r="O3252" s="15">
        <v>0</v>
      </c>
      <c r="P3252" s="15"/>
      <c r="Q3252" s="41">
        <f t="shared" si="202"/>
        <v>59.322547199999988</v>
      </c>
    </row>
    <row r="3253" spans="1:17">
      <c r="A3253" s="1" t="s">
        <v>4760</v>
      </c>
      <c r="B3253" s="1">
        <v>40316084</v>
      </c>
      <c r="C3253" s="3" t="s">
        <v>2637</v>
      </c>
      <c r="D3253" s="4" t="s">
        <v>3679</v>
      </c>
      <c r="E3253" s="7" t="s">
        <v>3715</v>
      </c>
      <c r="F3253" s="8">
        <f>VLOOKUP(D3253,'Parâmetro - Portes e Uco'!$A$8:$D$49,4,0)*E3253</f>
        <v>2.9559599999999997</v>
      </c>
      <c r="G3253" s="36"/>
      <c r="H3253" s="15"/>
      <c r="I3253" s="9"/>
      <c r="J3253" s="16">
        <v>0</v>
      </c>
      <c r="K3253" s="16"/>
      <c r="L3253" s="17">
        <v>6.66</v>
      </c>
      <c r="M3253" s="2">
        <v>84</v>
      </c>
      <c r="N3253" s="8">
        <f>(('Parâmetro - Portes e Uco'!$H$4*'TABELA HONORÁRIOS MÉDICOS201819'!M3253)/100)*'TABELA HONORÁRIOS MÉDICOS201819'!L3253</f>
        <v>81.790127999999996</v>
      </c>
      <c r="O3253" s="15">
        <v>0</v>
      </c>
      <c r="P3253" s="15"/>
      <c r="Q3253" s="41">
        <f t="shared" si="202"/>
        <v>84.746088</v>
      </c>
    </row>
    <row r="3254" spans="1:17">
      <c r="A3254" s="1" t="s">
        <v>4760</v>
      </c>
      <c r="B3254" s="1">
        <v>40316092</v>
      </c>
      <c r="C3254" s="3" t="s">
        <v>2638</v>
      </c>
      <c r="D3254" s="4" t="s">
        <v>3679</v>
      </c>
      <c r="E3254" s="7" t="s">
        <v>3716</v>
      </c>
      <c r="F3254" s="8">
        <f>VLOOKUP(D3254,'Parâmetro - Portes e Uco'!$A$8:$D$49,4,0)*E3254</f>
        <v>0.47295359999999997</v>
      </c>
      <c r="G3254" s="36"/>
      <c r="H3254" s="15"/>
      <c r="I3254" s="9"/>
      <c r="J3254" s="16">
        <v>0</v>
      </c>
      <c r="K3254" s="16"/>
      <c r="L3254" s="17">
        <v>2.484</v>
      </c>
      <c r="M3254" s="2">
        <v>84</v>
      </c>
      <c r="N3254" s="8">
        <f>(('Parâmetro - Portes e Uco'!$H$4*'TABELA HONORÁRIOS MÉDICOS201819'!M3254)/100)*'TABELA HONORÁRIOS MÉDICOS201819'!L3254</f>
        <v>30.505507199999997</v>
      </c>
      <c r="O3254" s="15">
        <v>0</v>
      </c>
      <c r="P3254" s="15"/>
      <c r="Q3254" s="41">
        <f t="shared" si="202"/>
        <v>30.978460799999997</v>
      </c>
    </row>
    <row r="3255" spans="1:17">
      <c r="A3255" s="1" t="s">
        <v>4760</v>
      </c>
      <c r="B3255" s="1">
        <v>40316106</v>
      </c>
      <c r="C3255" s="3" t="s">
        <v>2639</v>
      </c>
      <c r="D3255" s="4" t="s">
        <v>3679</v>
      </c>
      <c r="E3255" s="7" t="s">
        <v>3716</v>
      </c>
      <c r="F3255" s="8">
        <f>VLOOKUP(D3255,'Parâmetro - Portes e Uco'!$A$8:$D$49,4,0)*E3255</f>
        <v>0.47295359999999997</v>
      </c>
      <c r="G3255" s="36"/>
      <c r="H3255" s="15"/>
      <c r="I3255" s="9"/>
      <c r="J3255" s="16">
        <v>0</v>
      </c>
      <c r="K3255" s="16"/>
      <c r="L3255" s="17">
        <v>3.9</v>
      </c>
      <c r="M3255" s="2">
        <v>84</v>
      </c>
      <c r="N3255" s="8">
        <f>(('Parâmetro - Portes e Uco'!$H$4*'TABELA HONORÁRIOS MÉDICOS201819'!M3255)/100)*'TABELA HONORÁRIOS MÉDICOS201819'!L3255</f>
        <v>47.895119999999999</v>
      </c>
      <c r="O3255" s="15">
        <v>0</v>
      </c>
      <c r="P3255" s="15"/>
      <c r="Q3255" s="41">
        <f t="shared" si="202"/>
        <v>48.368073599999995</v>
      </c>
    </row>
    <row r="3256" spans="1:17">
      <c r="A3256" s="1" t="s">
        <v>4760</v>
      </c>
      <c r="B3256" s="1">
        <v>40316114</v>
      </c>
      <c r="C3256" s="3" t="s">
        <v>2640</v>
      </c>
      <c r="D3256" s="4" t="s">
        <v>3679</v>
      </c>
      <c r="E3256" s="7" t="s">
        <v>3716</v>
      </c>
      <c r="F3256" s="8">
        <f>VLOOKUP(D3256,'Parâmetro - Portes e Uco'!$A$8:$D$49,4,0)*E3256</f>
        <v>0.47295359999999997</v>
      </c>
      <c r="G3256" s="36"/>
      <c r="H3256" s="15"/>
      <c r="I3256" s="9"/>
      <c r="J3256" s="16">
        <v>0</v>
      </c>
      <c r="K3256" s="16"/>
      <c r="L3256" s="17">
        <v>2.6</v>
      </c>
      <c r="M3256" s="2">
        <v>84</v>
      </c>
      <c r="N3256" s="8">
        <f>(('Parâmetro - Portes e Uco'!$H$4*'TABELA HONORÁRIOS MÉDICOS201819'!M3256)/100)*'TABELA HONORÁRIOS MÉDICOS201819'!L3256</f>
        <v>31.93008</v>
      </c>
      <c r="O3256" s="15">
        <v>0</v>
      </c>
      <c r="P3256" s="15"/>
      <c r="Q3256" s="41">
        <f t="shared" si="202"/>
        <v>32.403033600000001</v>
      </c>
    </row>
    <row r="3257" spans="1:17">
      <c r="A3257" s="1" t="s">
        <v>4760</v>
      </c>
      <c r="B3257" s="1">
        <v>40316122</v>
      </c>
      <c r="C3257" s="3" t="s">
        <v>2641</v>
      </c>
      <c r="D3257" s="4" t="s">
        <v>3679</v>
      </c>
      <c r="E3257" s="7" t="s">
        <v>3712</v>
      </c>
      <c r="F3257" s="8">
        <f>VLOOKUP(D3257,'Parâmetro - Portes e Uco'!$A$8:$D$49,4,0)*E3257</f>
        <v>1.1823839999999999</v>
      </c>
      <c r="G3257" s="36"/>
      <c r="H3257" s="15"/>
      <c r="I3257" s="9"/>
      <c r="J3257" s="16">
        <v>0</v>
      </c>
      <c r="K3257" s="16"/>
      <c r="L3257" s="17">
        <v>3.294</v>
      </c>
      <c r="M3257" s="2">
        <v>84</v>
      </c>
      <c r="N3257" s="8">
        <f>(('Parâmetro - Portes e Uco'!$H$4*'TABELA HONORÁRIOS MÉDICOS201819'!M3257)/100)*'TABELA HONORÁRIOS MÉDICOS201819'!L3257</f>
        <v>40.452955199999998</v>
      </c>
      <c r="O3257" s="15">
        <v>0</v>
      </c>
      <c r="P3257" s="15"/>
      <c r="Q3257" s="41">
        <f t="shared" si="202"/>
        <v>41.635339199999997</v>
      </c>
    </row>
    <row r="3258" spans="1:17" ht="22.5">
      <c r="A3258" s="1" t="s">
        <v>4760</v>
      </c>
      <c r="B3258" s="1">
        <v>40316130</v>
      </c>
      <c r="C3258" s="3" t="s">
        <v>2642</v>
      </c>
      <c r="D3258" s="4" t="s">
        <v>3679</v>
      </c>
      <c r="E3258" s="7" t="s">
        <v>3716</v>
      </c>
      <c r="F3258" s="8">
        <f>VLOOKUP(D3258,'Parâmetro - Portes e Uco'!$A$8:$D$49,4,0)*E3258</f>
        <v>0.47295359999999997</v>
      </c>
      <c r="G3258" s="36"/>
      <c r="H3258" s="15"/>
      <c r="I3258" s="9"/>
      <c r="J3258" s="16">
        <v>0</v>
      </c>
      <c r="K3258" s="16"/>
      <c r="L3258" s="17">
        <v>3.16</v>
      </c>
      <c r="M3258" s="2">
        <v>84</v>
      </c>
      <c r="N3258" s="8">
        <f>(('Parâmetro - Portes e Uco'!$H$4*'TABELA HONORÁRIOS MÉDICOS201819'!M3258)/100)*'TABELA HONORÁRIOS MÉDICOS201819'!L3258</f>
        <v>38.807327999999998</v>
      </c>
      <c r="O3258" s="15">
        <v>0</v>
      </c>
      <c r="P3258" s="15"/>
      <c r="Q3258" s="41">
        <f t="shared" si="202"/>
        <v>39.280281599999995</v>
      </c>
    </row>
    <row r="3259" spans="1:17">
      <c r="A3259" s="1" t="s">
        <v>4760</v>
      </c>
      <c r="B3259" s="1">
        <v>40316149</v>
      </c>
      <c r="C3259" s="3" t="s">
        <v>2643</v>
      </c>
      <c r="D3259" s="4" t="s">
        <v>3679</v>
      </c>
      <c r="E3259" s="7" t="s">
        <v>3716</v>
      </c>
      <c r="F3259" s="8">
        <f>VLOOKUP(D3259,'Parâmetro - Portes e Uco'!$A$8:$D$49,4,0)*E3259</f>
        <v>0.47295359999999997</v>
      </c>
      <c r="G3259" s="36"/>
      <c r="H3259" s="15"/>
      <c r="I3259" s="9"/>
      <c r="J3259" s="16">
        <v>0</v>
      </c>
      <c r="K3259" s="16"/>
      <c r="L3259" s="17">
        <v>2.4300000000000002</v>
      </c>
      <c r="M3259" s="2">
        <v>84</v>
      </c>
      <c r="N3259" s="8">
        <f>(('Parâmetro - Portes e Uco'!$H$4*'TABELA HONORÁRIOS MÉDICOS201819'!M3259)/100)*'TABELA HONORÁRIOS MÉDICOS201819'!L3259</f>
        <v>29.842344000000001</v>
      </c>
      <c r="O3259" s="15">
        <v>0</v>
      </c>
      <c r="P3259" s="15"/>
      <c r="Q3259" s="41">
        <f t="shared" si="202"/>
        <v>30.315297600000001</v>
      </c>
    </row>
    <row r="3260" spans="1:17">
      <c r="A3260" s="1" t="s">
        <v>4760</v>
      </c>
      <c r="B3260" s="1">
        <v>40316157</v>
      </c>
      <c r="C3260" s="3" t="s">
        <v>2644</v>
      </c>
      <c r="D3260" s="4" t="s">
        <v>3679</v>
      </c>
      <c r="E3260" s="7" t="s">
        <v>3716</v>
      </c>
      <c r="F3260" s="8">
        <f>VLOOKUP(D3260,'Parâmetro - Portes e Uco'!$A$8:$D$49,4,0)*E3260</f>
        <v>0.47295359999999997</v>
      </c>
      <c r="G3260" s="36"/>
      <c r="H3260" s="15"/>
      <c r="I3260" s="9"/>
      <c r="J3260" s="16">
        <v>0</v>
      </c>
      <c r="K3260" s="16"/>
      <c r="L3260" s="17">
        <v>3.13</v>
      </c>
      <c r="M3260" s="2">
        <v>84</v>
      </c>
      <c r="N3260" s="8">
        <f>(('Parâmetro - Portes e Uco'!$H$4*'TABELA HONORÁRIOS MÉDICOS201819'!M3260)/100)*'TABELA HONORÁRIOS MÉDICOS201819'!L3260</f>
        <v>38.438903999999994</v>
      </c>
      <c r="O3260" s="15">
        <v>0</v>
      </c>
      <c r="P3260" s="15"/>
      <c r="Q3260" s="41">
        <f t="shared" si="202"/>
        <v>38.91185759999999</v>
      </c>
    </row>
    <row r="3261" spans="1:17">
      <c r="A3261" s="1" t="s">
        <v>4760</v>
      </c>
      <c r="B3261" s="1">
        <v>40316165</v>
      </c>
      <c r="C3261" s="3" t="s">
        <v>2645</v>
      </c>
      <c r="D3261" s="4" t="s">
        <v>3679</v>
      </c>
      <c r="E3261" s="7" t="s">
        <v>3712</v>
      </c>
      <c r="F3261" s="8">
        <f>VLOOKUP(D3261,'Parâmetro - Portes e Uco'!$A$8:$D$49,4,0)*E3261</f>
        <v>1.1823839999999999</v>
      </c>
      <c r="G3261" s="36"/>
      <c r="H3261" s="15"/>
      <c r="I3261" s="9"/>
      <c r="J3261" s="16">
        <v>0</v>
      </c>
      <c r="K3261" s="16"/>
      <c r="L3261" s="17">
        <v>6.93</v>
      </c>
      <c r="M3261" s="2">
        <v>84</v>
      </c>
      <c r="N3261" s="8">
        <f>(('Parâmetro - Portes e Uco'!$H$4*'TABELA HONORÁRIOS MÉDICOS201819'!M3261)/100)*'TABELA HONORÁRIOS MÉDICOS201819'!L3261</f>
        <v>85.105943999999994</v>
      </c>
      <c r="O3261" s="15">
        <v>0</v>
      </c>
      <c r="P3261" s="15"/>
      <c r="Q3261" s="41">
        <f t="shared" si="202"/>
        <v>86.288327999999993</v>
      </c>
    </row>
    <row r="3262" spans="1:17">
      <c r="A3262" s="1" t="s">
        <v>4760</v>
      </c>
      <c r="B3262" s="1">
        <v>40316173</v>
      </c>
      <c r="C3262" s="3" t="s">
        <v>2646</v>
      </c>
      <c r="D3262" s="4" t="s">
        <v>3679</v>
      </c>
      <c r="E3262" s="7" t="s">
        <v>3712</v>
      </c>
      <c r="F3262" s="8">
        <f>VLOOKUP(D3262,'Parâmetro - Portes e Uco'!$A$8:$D$49,4,0)*E3262</f>
        <v>1.1823839999999999</v>
      </c>
      <c r="G3262" s="36"/>
      <c r="H3262" s="15"/>
      <c r="I3262" s="9"/>
      <c r="J3262" s="16">
        <v>0</v>
      </c>
      <c r="K3262" s="16"/>
      <c r="L3262" s="17">
        <v>1.96</v>
      </c>
      <c r="M3262" s="2">
        <v>84</v>
      </c>
      <c r="N3262" s="8">
        <f>(('Parâmetro - Portes e Uco'!$H$4*'TABELA HONORÁRIOS MÉDICOS201819'!M3262)/100)*'TABELA HONORÁRIOS MÉDICOS201819'!L3262</f>
        <v>24.070367999999998</v>
      </c>
      <c r="O3262" s="15">
        <v>0</v>
      </c>
      <c r="P3262" s="15"/>
      <c r="Q3262" s="41">
        <f t="shared" si="202"/>
        <v>25.252751999999997</v>
      </c>
    </row>
    <row r="3263" spans="1:17">
      <c r="A3263" s="1" t="s">
        <v>4760</v>
      </c>
      <c r="B3263" s="1">
        <v>40316181</v>
      </c>
      <c r="C3263" s="3" t="s">
        <v>2647</v>
      </c>
      <c r="D3263" s="4" t="s">
        <v>3679</v>
      </c>
      <c r="E3263" s="7" t="s">
        <v>3712</v>
      </c>
      <c r="F3263" s="8">
        <f>VLOOKUP(D3263,'Parâmetro - Portes e Uco'!$A$8:$D$49,4,0)*E3263</f>
        <v>1.1823839999999999</v>
      </c>
      <c r="G3263" s="36"/>
      <c r="H3263" s="15"/>
      <c r="I3263" s="9"/>
      <c r="J3263" s="16">
        <v>0</v>
      </c>
      <c r="K3263" s="16"/>
      <c r="L3263" s="17">
        <v>4</v>
      </c>
      <c r="M3263" s="2">
        <v>84</v>
      </c>
      <c r="N3263" s="8">
        <f>(('Parâmetro - Portes e Uco'!$H$4*'TABELA HONORÁRIOS MÉDICOS201819'!M3263)/100)*'TABELA HONORÁRIOS MÉDICOS201819'!L3263</f>
        <v>49.123199999999997</v>
      </c>
      <c r="O3263" s="15">
        <v>0</v>
      </c>
      <c r="P3263" s="15"/>
      <c r="Q3263" s="41">
        <f t="shared" si="202"/>
        <v>50.305583999999996</v>
      </c>
    </row>
    <row r="3264" spans="1:17">
      <c r="A3264" s="1" t="s">
        <v>4760</v>
      </c>
      <c r="B3264" s="1">
        <v>40316190</v>
      </c>
      <c r="C3264" s="3" t="s">
        <v>2649</v>
      </c>
      <c r="D3264" s="4" t="s">
        <v>3679</v>
      </c>
      <c r="E3264" s="7" t="s">
        <v>3713</v>
      </c>
      <c r="F3264" s="8">
        <f>VLOOKUP(D3264,'Parâmetro - Portes e Uco'!$A$8:$D$49,4,0)*E3264</f>
        <v>0.11823839999999999</v>
      </c>
      <c r="G3264" s="36"/>
      <c r="H3264" s="15"/>
      <c r="I3264" s="9"/>
      <c r="J3264" s="16">
        <v>0</v>
      </c>
      <c r="K3264" s="16"/>
      <c r="L3264" s="17">
        <v>3.03</v>
      </c>
      <c r="M3264" s="2">
        <v>84</v>
      </c>
      <c r="N3264" s="8">
        <f>(('Parâmetro - Portes e Uco'!$H$4*'TABELA HONORÁRIOS MÉDICOS201819'!M3264)/100)*'TABELA HONORÁRIOS MÉDICOS201819'!L3264</f>
        <v>37.210823999999995</v>
      </c>
      <c r="O3264" s="15">
        <v>0</v>
      </c>
      <c r="P3264" s="15"/>
      <c r="Q3264" s="41">
        <f t="shared" si="202"/>
        <v>37.329062399999998</v>
      </c>
    </row>
    <row r="3265" spans="1:17">
      <c r="A3265" s="1" t="s">
        <v>4760</v>
      </c>
      <c r="B3265" s="1">
        <v>40316203</v>
      </c>
      <c r="C3265" s="3" t="s">
        <v>2650</v>
      </c>
      <c r="D3265" s="4" t="s">
        <v>3679</v>
      </c>
      <c r="E3265" s="7" t="s">
        <v>3713</v>
      </c>
      <c r="F3265" s="8">
        <f>VLOOKUP(D3265,'Parâmetro - Portes e Uco'!$A$8:$D$49,4,0)*E3265</f>
        <v>0.11823839999999999</v>
      </c>
      <c r="G3265" s="36"/>
      <c r="H3265" s="15"/>
      <c r="I3265" s="9"/>
      <c r="J3265" s="16">
        <v>0</v>
      </c>
      <c r="K3265" s="16"/>
      <c r="L3265" s="17">
        <v>2.33</v>
      </c>
      <c r="M3265" s="2">
        <v>84</v>
      </c>
      <c r="N3265" s="8">
        <f>(('Parâmetro - Portes e Uco'!$H$4*'TABELA HONORÁRIOS MÉDICOS201819'!M3265)/100)*'TABELA HONORÁRIOS MÉDICOS201819'!L3265</f>
        <v>28.614263999999999</v>
      </c>
      <c r="O3265" s="15">
        <v>0</v>
      </c>
      <c r="P3265" s="15"/>
      <c r="Q3265" s="41">
        <f t="shared" si="202"/>
        <v>28.732502399999998</v>
      </c>
    </row>
    <row r="3266" spans="1:17">
      <c r="A3266" s="1" t="s">
        <v>4760</v>
      </c>
      <c r="B3266" s="1">
        <v>40316211</v>
      </c>
      <c r="C3266" s="3" t="s">
        <v>2653</v>
      </c>
      <c r="D3266" s="4" t="s">
        <v>3679</v>
      </c>
      <c r="E3266" s="7" t="s">
        <v>3716</v>
      </c>
      <c r="F3266" s="8">
        <f>VLOOKUP(D3266,'Parâmetro - Portes e Uco'!$A$8:$D$49,4,0)*E3266</f>
        <v>0.47295359999999997</v>
      </c>
      <c r="G3266" s="36"/>
      <c r="H3266" s="15"/>
      <c r="I3266" s="9"/>
      <c r="J3266" s="16">
        <v>0</v>
      </c>
      <c r="K3266" s="16"/>
      <c r="L3266" s="17">
        <v>3.9</v>
      </c>
      <c r="M3266" s="2">
        <v>84</v>
      </c>
      <c r="N3266" s="8">
        <f>(('Parâmetro - Portes e Uco'!$H$4*'TABELA HONORÁRIOS MÉDICOS201819'!M3266)/100)*'TABELA HONORÁRIOS MÉDICOS201819'!L3266</f>
        <v>47.895119999999999</v>
      </c>
      <c r="O3266" s="15">
        <v>0</v>
      </c>
      <c r="P3266" s="15"/>
      <c r="Q3266" s="41">
        <f t="shared" si="202"/>
        <v>48.368073599999995</v>
      </c>
    </row>
    <row r="3267" spans="1:17">
      <c r="A3267" s="1" t="s">
        <v>4760</v>
      </c>
      <c r="B3267" s="1">
        <v>40316220</v>
      </c>
      <c r="C3267" s="3" t="s">
        <v>2654</v>
      </c>
      <c r="D3267" s="4" t="s">
        <v>3679</v>
      </c>
      <c r="E3267" s="7" t="s">
        <v>3716</v>
      </c>
      <c r="F3267" s="8">
        <f>VLOOKUP(D3267,'Parâmetro - Portes e Uco'!$A$8:$D$49,4,0)*E3267</f>
        <v>0.47295359999999997</v>
      </c>
      <c r="G3267" s="36"/>
      <c r="H3267" s="15"/>
      <c r="I3267" s="9"/>
      <c r="J3267" s="16">
        <v>0</v>
      </c>
      <c r="K3267" s="16"/>
      <c r="L3267" s="17">
        <v>4.7919999999999998</v>
      </c>
      <c r="M3267" s="2">
        <v>84</v>
      </c>
      <c r="N3267" s="8">
        <f>(('Parâmetro - Portes e Uco'!$H$4*'TABELA HONORÁRIOS MÉDICOS201819'!M3267)/100)*'TABELA HONORÁRIOS MÉDICOS201819'!L3267</f>
        <v>58.849593599999992</v>
      </c>
      <c r="O3267" s="15">
        <v>0</v>
      </c>
      <c r="P3267" s="15"/>
      <c r="Q3267" s="41">
        <f t="shared" si="202"/>
        <v>59.322547199999988</v>
      </c>
    </row>
    <row r="3268" spans="1:17" ht="22.5">
      <c r="A3268" s="1" t="s">
        <v>4760</v>
      </c>
      <c r="B3268" s="1">
        <v>40316238</v>
      </c>
      <c r="C3268" s="3" t="s">
        <v>2656</v>
      </c>
      <c r="D3268" s="4" t="s">
        <v>3679</v>
      </c>
      <c r="E3268" s="7" t="s">
        <v>3712</v>
      </c>
      <c r="F3268" s="8">
        <f>VLOOKUP(D3268,'Parâmetro - Portes e Uco'!$A$8:$D$49,4,0)*E3268</f>
        <v>1.1823839999999999</v>
      </c>
      <c r="G3268" s="36"/>
      <c r="H3268" s="15"/>
      <c r="I3268" s="9"/>
      <c r="J3268" s="16">
        <v>0</v>
      </c>
      <c r="K3268" s="16"/>
      <c r="L3268" s="17">
        <v>3.2669999999999999</v>
      </c>
      <c r="M3268" s="2">
        <v>84</v>
      </c>
      <c r="N3268" s="8">
        <f>(('Parâmetro - Portes e Uco'!$H$4*'TABELA HONORÁRIOS MÉDICOS201819'!M3268)/100)*'TABELA HONORÁRIOS MÉDICOS201819'!L3268</f>
        <v>40.121373599999998</v>
      </c>
      <c r="O3268" s="15">
        <v>0</v>
      </c>
      <c r="P3268" s="15"/>
      <c r="Q3268" s="41">
        <f t="shared" si="202"/>
        <v>41.303757599999997</v>
      </c>
    </row>
    <row r="3269" spans="1:17">
      <c r="A3269" s="1" t="s">
        <v>4760</v>
      </c>
      <c r="B3269" s="1">
        <v>40316246</v>
      </c>
      <c r="C3269" s="3" t="s">
        <v>2659</v>
      </c>
      <c r="D3269" s="4" t="s">
        <v>3679</v>
      </c>
      <c r="E3269" s="7" t="s">
        <v>3713</v>
      </c>
      <c r="F3269" s="8">
        <f>VLOOKUP(D3269,'Parâmetro - Portes e Uco'!$A$8:$D$49,4,0)*E3269</f>
        <v>0.11823839999999999</v>
      </c>
      <c r="G3269" s="36"/>
      <c r="H3269" s="15"/>
      <c r="I3269" s="9"/>
      <c r="J3269" s="16">
        <v>0</v>
      </c>
      <c r="K3269" s="16"/>
      <c r="L3269" s="17">
        <v>3.03</v>
      </c>
      <c r="M3269" s="2">
        <v>84</v>
      </c>
      <c r="N3269" s="8">
        <f>(('Parâmetro - Portes e Uco'!$H$4*'TABELA HONORÁRIOS MÉDICOS201819'!M3269)/100)*'TABELA HONORÁRIOS MÉDICOS201819'!L3269</f>
        <v>37.210823999999995</v>
      </c>
      <c r="O3269" s="15">
        <v>0</v>
      </c>
      <c r="P3269" s="15"/>
      <c r="Q3269" s="41">
        <f t="shared" ref="Q3269:Q3315" si="203">F3269+H3269+K3269+N3269+P3269</f>
        <v>37.329062399999998</v>
      </c>
    </row>
    <row r="3270" spans="1:17">
      <c r="A3270" s="1" t="s">
        <v>4760</v>
      </c>
      <c r="B3270" s="1">
        <v>40316254</v>
      </c>
      <c r="C3270" s="3" t="s">
        <v>2660</v>
      </c>
      <c r="D3270" s="4" t="s">
        <v>3679</v>
      </c>
      <c r="E3270" s="7" t="s">
        <v>3716</v>
      </c>
      <c r="F3270" s="8">
        <f>VLOOKUP(D3270,'Parâmetro - Portes e Uco'!$A$8:$D$49,4,0)*E3270</f>
        <v>0.47295359999999997</v>
      </c>
      <c r="G3270" s="36"/>
      <c r="H3270" s="15"/>
      <c r="I3270" s="9"/>
      <c r="J3270" s="16">
        <v>0</v>
      </c>
      <c r="K3270" s="16"/>
      <c r="L3270" s="17">
        <v>3.9</v>
      </c>
      <c r="M3270" s="2">
        <v>84</v>
      </c>
      <c r="N3270" s="8">
        <f>(('Parâmetro - Portes e Uco'!$H$4*'TABELA HONORÁRIOS MÉDICOS201819'!M3270)/100)*'TABELA HONORÁRIOS MÉDICOS201819'!L3270</f>
        <v>47.895119999999999</v>
      </c>
      <c r="O3270" s="15">
        <v>0</v>
      </c>
      <c r="P3270" s="15"/>
      <c r="Q3270" s="41">
        <f t="shared" si="203"/>
        <v>48.368073599999995</v>
      </c>
    </row>
    <row r="3271" spans="1:17">
      <c r="A3271" s="1" t="s">
        <v>4760</v>
      </c>
      <c r="B3271" s="1">
        <v>40316262</v>
      </c>
      <c r="C3271" s="3" t="s">
        <v>2662</v>
      </c>
      <c r="D3271" s="4" t="s">
        <v>3679</v>
      </c>
      <c r="E3271" s="7" t="s">
        <v>3716</v>
      </c>
      <c r="F3271" s="8">
        <f>VLOOKUP(D3271,'Parâmetro - Portes e Uco'!$A$8:$D$49,4,0)*E3271</f>
        <v>0.47295359999999997</v>
      </c>
      <c r="G3271" s="36"/>
      <c r="H3271" s="15"/>
      <c r="I3271" s="9"/>
      <c r="J3271" s="16">
        <v>0</v>
      </c>
      <c r="K3271" s="16"/>
      <c r="L3271" s="17">
        <v>3.9</v>
      </c>
      <c r="M3271" s="2">
        <v>84</v>
      </c>
      <c r="N3271" s="8">
        <f>(('Parâmetro - Portes e Uco'!$H$4*'TABELA HONORÁRIOS MÉDICOS201819'!M3271)/100)*'TABELA HONORÁRIOS MÉDICOS201819'!L3271</f>
        <v>47.895119999999999</v>
      </c>
      <c r="O3271" s="15">
        <v>0</v>
      </c>
      <c r="P3271" s="15"/>
      <c r="Q3271" s="41">
        <f t="shared" si="203"/>
        <v>48.368073599999995</v>
      </c>
    </row>
    <row r="3272" spans="1:17">
      <c r="A3272" s="1" t="s">
        <v>4760</v>
      </c>
      <c r="B3272" s="1">
        <v>40316270</v>
      </c>
      <c r="C3272" s="3" t="s">
        <v>2663</v>
      </c>
      <c r="D3272" s="4" t="s">
        <v>3679</v>
      </c>
      <c r="E3272" s="7" t="s">
        <v>3713</v>
      </c>
      <c r="F3272" s="8">
        <f>VLOOKUP(D3272,'Parâmetro - Portes e Uco'!$A$8:$D$49,4,0)*E3272</f>
        <v>0.11823839999999999</v>
      </c>
      <c r="G3272" s="36"/>
      <c r="H3272" s="15"/>
      <c r="I3272" s="9"/>
      <c r="J3272" s="16">
        <v>0</v>
      </c>
      <c r="K3272" s="16"/>
      <c r="L3272" s="17">
        <v>2.097</v>
      </c>
      <c r="M3272" s="2">
        <v>84</v>
      </c>
      <c r="N3272" s="8">
        <f>(('Parâmetro - Portes e Uco'!$H$4*'TABELA HONORÁRIOS MÉDICOS201819'!M3272)/100)*'TABELA HONORÁRIOS MÉDICOS201819'!L3272</f>
        <v>25.752837599999999</v>
      </c>
      <c r="O3272" s="15">
        <v>0</v>
      </c>
      <c r="P3272" s="15"/>
      <c r="Q3272" s="41">
        <f t="shared" si="203"/>
        <v>25.871075999999999</v>
      </c>
    </row>
    <row r="3273" spans="1:17">
      <c r="A3273" s="1" t="s">
        <v>4760</v>
      </c>
      <c r="B3273" s="1">
        <v>40316289</v>
      </c>
      <c r="C3273" s="3" t="s">
        <v>2664</v>
      </c>
      <c r="D3273" s="4" t="s">
        <v>3679</v>
      </c>
      <c r="E3273" s="7" t="s">
        <v>3713</v>
      </c>
      <c r="F3273" s="8">
        <f>VLOOKUP(D3273,'Parâmetro - Portes e Uco'!$A$8:$D$49,4,0)*E3273</f>
        <v>0.11823839999999999</v>
      </c>
      <c r="G3273" s="36"/>
      <c r="H3273" s="15"/>
      <c r="I3273" s="9"/>
      <c r="J3273" s="16">
        <v>0</v>
      </c>
      <c r="K3273" s="16"/>
      <c r="L3273" s="17">
        <v>2.17</v>
      </c>
      <c r="M3273" s="2">
        <v>84</v>
      </c>
      <c r="N3273" s="8">
        <f>(('Parâmetro - Portes e Uco'!$H$4*'TABELA HONORÁRIOS MÉDICOS201819'!M3273)/100)*'TABELA HONORÁRIOS MÉDICOS201819'!L3273</f>
        <v>26.649335999999998</v>
      </c>
      <c r="O3273" s="15">
        <v>0</v>
      </c>
      <c r="P3273" s="15"/>
      <c r="Q3273" s="41">
        <f t="shared" si="203"/>
        <v>26.767574399999997</v>
      </c>
    </row>
    <row r="3274" spans="1:17">
      <c r="A3274" s="1" t="s">
        <v>4760</v>
      </c>
      <c r="B3274" s="1">
        <v>40316297</v>
      </c>
      <c r="C3274" s="3" t="s">
        <v>2666</v>
      </c>
      <c r="D3274" s="4" t="s">
        <v>3679</v>
      </c>
      <c r="E3274" s="7" t="s">
        <v>3716</v>
      </c>
      <c r="F3274" s="8">
        <f>VLOOKUP(D3274,'Parâmetro - Portes e Uco'!$A$8:$D$49,4,0)*E3274</f>
        <v>0.47295359999999997</v>
      </c>
      <c r="G3274" s="36"/>
      <c r="H3274" s="15"/>
      <c r="I3274" s="9"/>
      <c r="J3274" s="16">
        <v>0</v>
      </c>
      <c r="K3274" s="16"/>
      <c r="L3274" s="17">
        <v>3.9</v>
      </c>
      <c r="M3274" s="2">
        <v>84</v>
      </c>
      <c r="N3274" s="8">
        <f>(('Parâmetro - Portes e Uco'!$H$4*'TABELA HONORÁRIOS MÉDICOS201819'!M3274)/100)*'TABELA HONORÁRIOS MÉDICOS201819'!L3274</f>
        <v>47.895119999999999</v>
      </c>
      <c r="O3274" s="15">
        <v>0</v>
      </c>
      <c r="P3274" s="15"/>
      <c r="Q3274" s="41">
        <f t="shared" si="203"/>
        <v>48.368073599999995</v>
      </c>
    </row>
    <row r="3275" spans="1:17" ht="22.5">
      <c r="A3275" s="1" t="s">
        <v>4760</v>
      </c>
      <c r="B3275" s="1">
        <v>40316300</v>
      </c>
      <c r="C3275" s="3" t="s">
        <v>2667</v>
      </c>
      <c r="D3275" s="4" t="s">
        <v>3679</v>
      </c>
      <c r="E3275" s="7" t="s">
        <v>3712</v>
      </c>
      <c r="F3275" s="8">
        <f>VLOOKUP(D3275,'Parâmetro - Portes e Uco'!$A$8:$D$49,4,0)*E3275</f>
        <v>1.1823839999999999</v>
      </c>
      <c r="G3275" s="36"/>
      <c r="H3275" s="15"/>
      <c r="I3275" s="9"/>
      <c r="J3275" s="16">
        <v>0</v>
      </c>
      <c r="K3275" s="16"/>
      <c r="L3275" s="17">
        <v>5.33</v>
      </c>
      <c r="M3275" s="2">
        <v>84</v>
      </c>
      <c r="N3275" s="8">
        <f>(('Parâmetro - Portes e Uco'!$H$4*'TABELA HONORÁRIOS MÉDICOS201819'!M3275)/100)*'TABELA HONORÁRIOS MÉDICOS201819'!L3275</f>
        <v>65.456664000000004</v>
      </c>
      <c r="O3275" s="15">
        <v>0</v>
      </c>
      <c r="P3275" s="15"/>
      <c r="Q3275" s="41">
        <f t="shared" si="203"/>
        <v>66.639048000000003</v>
      </c>
    </row>
    <row r="3276" spans="1:17">
      <c r="A3276" s="1" t="s">
        <v>4760</v>
      </c>
      <c r="B3276" s="1">
        <v>40316319</v>
      </c>
      <c r="C3276" s="3" t="s">
        <v>2668</v>
      </c>
      <c r="D3276" s="4" t="s">
        <v>3679</v>
      </c>
      <c r="E3276" s="7" t="s">
        <v>3712</v>
      </c>
      <c r="F3276" s="8">
        <f>VLOOKUP(D3276,'Parâmetro - Portes e Uco'!$A$8:$D$49,4,0)*E3276</f>
        <v>1.1823839999999999</v>
      </c>
      <c r="G3276" s="36"/>
      <c r="H3276" s="15"/>
      <c r="I3276" s="9"/>
      <c r="J3276" s="16">
        <v>0</v>
      </c>
      <c r="K3276" s="16"/>
      <c r="L3276" s="17">
        <v>4</v>
      </c>
      <c r="M3276" s="2">
        <v>84</v>
      </c>
      <c r="N3276" s="8">
        <f>(('Parâmetro - Portes e Uco'!$H$4*'TABELA HONORÁRIOS MÉDICOS201819'!M3276)/100)*'TABELA HONORÁRIOS MÉDICOS201819'!L3276</f>
        <v>49.123199999999997</v>
      </c>
      <c r="O3276" s="15">
        <v>0</v>
      </c>
      <c r="P3276" s="15"/>
      <c r="Q3276" s="41">
        <f t="shared" si="203"/>
        <v>50.305583999999996</v>
      </c>
    </row>
    <row r="3277" spans="1:17">
      <c r="A3277" s="1" t="s">
        <v>4760</v>
      </c>
      <c r="B3277" s="1">
        <v>40316327</v>
      </c>
      <c r="C3277" s="3" t="s">
        <v>2670</v>
      </c>
      <c r="D3277" s="4" t="s">
        <v>3679</v>
      </c>
      <c r="E3277" s="7" t="s">
        <v>3713</v>
      </c>
      <c r="F3277" s="8">
        <f>VLOOKUP(D3277,'Parâmetro - Portes e Uco'!$A$8:$D$49,4,0)*E3277</f>
        <v>0.11823839999999999</v>
      </c>
      <c r="G3277" s="36"/>
      <c r="H3277" s="15"/>
      <c r="I3277" s="9"/>
      <c r="J3277" s="16">
        <v>0</v>
      </c>
      <c r="K3277" s="16"/>
      <c r="L3277" s="17">
        <v>1.67</v>
      </c>
      <c r="M3277" s="2">
        <v>84</v>
      </c>
      <c r="N3277" s="8">
        <f>(('Parâmetro - Portes e Uco'!$H$4*'TABELA HONORÁRIOS MÉDICOS201819'!M3277)/100)*'TABELA HONORÁRIOS MÉDICOS201819'!L3277</f>
        <v>20.508935999999999</v>
      </c>
      <c r="O3277" s="15">
        <v>0</v>
      </c>
      <c r="P3277" s="15"/>
      <c r="Q3277" s="41">
        <f t="shared" si="203"/>
        <v>20.627174399999998</v>
      </c>
    </row>
    <row r="3278" spans="1:17">
      <c r="A3278" s="1" t="s">
        <v>4760</v>
      </c>
      <c r="B3278" s="1">
        <v>40316335</v>
      </c>
      <c r="C3278" s="3" t="s">
        <v>2673</v>
      </c>
      <c r="D3278" s="4" t="s">
        <v>3679</v>
      </c>
      <c r="E3278" s="7" t="s">
        <v>3713</v>
      </c>
      <c r="F3278" s="8">
        <f>VLOOKUP(D3278,'Parâmetro - Portes e Uco'!$A$8:$D$49,4,0)*E3278</f>
        <v>0.11823839999999999</v>
      </c>
      <c r="G3278" s="36"/>
      <c r="H3278" s="15"/>
      <c r="I3278" s="9"/>
      <c r="J3278" s="16">
        <v>0</v>
      </c>
      <c r="K3278" s="16"/>
      <c r="L3278" s="17">
        <v>2.17</v>
      </c>
      <c r="M3278" s="2">
        <v>84</v>
      </c>
      <c r="N3278" s="8">
        <f>(('Parâmetro - Portes e Uco'!$H$4*'TABELA HONORÁRIOS MÉDICOS201819'!M3278)/100)*'TABELA HONORÁRIOS MÉDICOS201819'!L3278</f>
        <v>26.649335999999998</v>
      </c>
      <c r="O3278" s="15">
        <v>0</v>
      </c>
      <c r="P3278" s="15"/>
      <c r="Q3278" s="41">
        <f t="shared" si="203"/>
        <v>26.767574399999997</v>
      </c>
    </row>
    <row r="3279" spans="1:17">
      <c r="A3279" s="1" t="s">
        <v>4760</v>
      </c>
      <c r="B3279" s="1">
        <v>40316343</v>
      </c>
      <c r="C3279" s="3" t="s">
        <v>2675</v>
      </c>
      <c r="D3279" s="4" t="s">
        <v>3679</v>
      </c>
      <c r="E3279" s="7" t="s">
        <v>3716</v>
      </c>
      <c r="F3279" s="8">
        <f>VLOOKUP(D3279,'Parâmetro - Portes e Uco'!$A$8:$D$49,4,0)*E3279</f>
        <v>0.47295359999999997</v>
      </c>
      <c r="G3279" s="36"/>
      <c r="H3279" s="15"/>
      <c r="I3279" s="9"/>
      <c r="J3279" s="16">
        <v>0</v>
      </c>
      <c r="K3279" s="16"/>
      <c r="L3279" s="17">
        <v>2.0409999999999999</v>
      </c>
      <c r="M3279" s="2">
        <v>84</v>
      </c>
      <c r="N3279" s="8">
        <f>(('Parâmetro - Portes e Uco'!$H$4*'TABELA HONORÁRIOS MÉDICOS201819'!M3279)/100)*'TABELA HONORÁRIOS MÉDICOS201819'!L3279</f>
        <v>25.065112799999998</v>
      </c>
      <c r="O3279" s="15">
        <v>0</v>
      </c>
      <c r="P3279" s="15"/>
      <c r="Q3279" s="41">
        <f t="shared" si="203"/>
        <v>25.538066399999998</v>
      </c>
    </row>
    <row r="3280" spans="1:17">
      <c r="A3280" s="1" t="s">
        <v>4760</v>
      </c>
      <c r="B3280" s="1">
        <v>40316351</v>
      </c>
      <c r="C3280" s="3" t="s">
        <v>2676</v>
      </c>
      <c r="D3280" s="4" t="s">
        <v>3679</v>
      </c>
      <c r="E3280" s="7" t="s">
        <v>3713</v>
      </c>
      <c r="F3280" s="8">
        <f>VLOOKUP(D3280,'Parâmetro - Portes e Uco'!$A$8:$D$49,4,0)*E3280</f>
        <v>0.11823839999999999</v>
      </c>
      <c r="G3280" s="36"/>
      <c r="H3280" s="15"/>
      <c r="I3280" s="9"/>
      <c r="J3280" s="16">
        <v>0</v>
      </c>
      <c r="K3280" s="16"/>
      <c r="L3280" s="17">
        <v>2.5529999999999999</v>
      </c>
      <c r="M3280" s="2">
        <v>84</v>
      </c>
      <c r="N3280" s="8">
        <f>(('Parâmetro - Portes e Uco'!$H$4*'TABELA HONORÁRIOS MÉDICOS201819'!M3280)/100)*'TABELA HONORÁRIOS MÉDICOS201819'!L3280</f>
        <v>31.352882399999999</v>
      </c>
      <c r="O3280" s="15">
        <v>0</v>
      </c>
      <c r="P3280" s="15"/>
      <c r="Q3280" s="41">
        <f t="shared" si="203"/>
        <v>31.471120799999998</v>
      </c>
    </row>
    <row r="3281" spans="1:17">
      <c r="A3281" s="1" t="s">
        <v>4760</v>
      </c>
      <c r="B3281" s="1">
        <v>40316360</v>
      </c>
      <c r="C3281" s="3" t="s">
        <v>2677</v>
      </c>
      <c r="D3281" s="4" t="s">
        <v>3679</v>
      </c>
      <c r="E3281" s="7" t="s">
        <v>3713</v>
      </c>
      <c r="F3281" s="8">
        <f>VLOOKUP(D3281,'Parâmetro - Portes e Uco'!$A$8:$D$49,4,0)*E3281</f>
        <v>0.11823839999999999</v>
      </c>
      <c r="G3281" s="36"/>
      <c r="H3281" s="15"/>
      <c r="I3281" s="9"/>
      <c r="J3281" s="16">
        <v>0</v>
      </c>
      <c r="K3281" s="16"/>
      <c r="L3281" s="17">
        <v>2.17</v>
      </c>
      <c r="M3281" s="2">
        <v>84</v>
      </c>
      <c r="N3281" s="8">
        <f>(('Parâmetro - Portes e Uco'!$H$4*'TABELA HONORÁRIOS MÉDICOS201819'!M3281)/100)*'TABELA HONORÁRIOS MÉDICOS201819'!L3281</f>
        <v>26.649335999999998</v>
      </c>
      <c r="O3281" s="15">
        <v>0</v>
      </c>
      <c r="P3281" s="15"/>
      <c r="Q3281" s="41">
        <f t="shared" si="203"/>
        <v>26.767574399999997</v>
      </c>
    </row>
    <row r="3282" spans="1:17" ht="22.5">
      <c r="A3282" s="1" t="s">
        <v>4760</v>
      </c>
      <c r="B3282" s="1">
        <v>40316378</v>
      </c>
      <c r="C3282" s="3" t="s">
        <v>2679</v>
      </c>
      <c r="D3282" s="4" t="s">
        <v>3679</v>
      </c>
      <c r="E3282" s="7" t="s">
        <v>3712</v>
      </c>
      <c r="F3282" s="8">
        <f>VLOOKUP(D3282,'Parâmetro - Portes e Uco'!$A$8:$D$49,4,0)*E3282</f>
        <v>1.1823839999999999</v>
      </c>
      <c r="G3282" s="36"/>
      <c r="H3282" s="15"/>
      <c r="I3282" s="9"/>
      <c r="J3282" s="16">
        <v>0</v>
      </c>
      <c r="K3282" s="16"/>
      <c r="L3282" s="17">
        <v>3.294</v>
      </c>
      <c r="M3282" s="2">
        <v>84</v>
      </c>
      <c r="N3282" s="8">
        <f>(('Parâmetro - Portes e Uco'!$H$4*'TABELA HONORÁRIOS MÉDICOS201819'!M3282)/100)*'TABELA HONORÁRIOS MÉDICOS201819'!L3282</f>
        <v>40.452955199999998</v>
      </c>
      <c r="O3282" s="15">
        <v>0</v>
      </c>
      <c r="P3282" s="15"/>
      <c r="Q3282" s="41">
        <f t="shared" si="203"/>
        <v>41.635339199999997</v>
      </c>
    </row>
    <row r="3283" spans="1:17">
      <c r="A3283" s="1" t="s">
        <v>4760</v>
      </c>
      <c r="B3283" s="1">
        <v>40316386</v>
      </c>
      <c r="C3283" s="3" t="s">
        <v>2681</v>
      </c>
      <c r="D3283" s="4" t="s">
        <v>3679</v>
      </c>
      <c r="E3283" s="7" t="s">
        <v>3712</v>
      </c>
      <c r="F3283" s="8">
        <f>VLOOKUP(D3283,'Parâmetro - Portes e Uco'!$A$8:$D$49,4,0)*E3283</f>
        <v>1.1823839999999999</v>
      </c>
      <c r="G3283" s="36"/>
      <c r="H3283" s="15"/>
      <c r="I3283" s="9"/>
      <c r="J3283" s="16">
        <v>0</v>
      </c>
      <c r="K3283" s="16"/>
      <c r="L3283" s="17">
        <v>5.33</v>
      </c>
      <c r="M3283" s="2">
        <v>84</v>
      </c>
      <c r="N3283" s="8">
        <f>(('Parâmetro - Portes e Uco'!$H$4*'TABELA HONORÁRIOS MÉDICOS201819'!M3283)/100)*'TABELA HONORÁRIOS MÉDICOS201819'!L3283</f>
        <v>65.456664000000004</v>
      </c>
      <c r="O3283" s="15">
        <v>0</v>
      </c>
      <c r="P3283" s="15"/>
      <c r="Q3283" s="41">
        <f t="shared" si="203"/>
        <v>66.639048000000003</v>
      </c>
    </row>
    <row r="3284" spans="1:17">
      <c r="A3284" s="1" t="s">
        <v>4760</v>
      </c>
      <c r="B3284" s="1">
        <v>40316394</v>
      </c>
      <c r="C3284" s="3" t="s">
        <v>2683</v>
      </c>
      <c r="D3284" s="4" t="s">
        <v>3679</v>
      </c>
      <c r="E3284" s="7" t="s">
        <v>3716</v>
      </c>
      <c r="F3284" s="8">
        <f>VLOOKUP(D3284,'Parâmetro - Portes e Uco'!$A$8:$D$49,4,0)*E3284</f>
        <v>0.47295359999999997</v>
      </c>
      <c r="G3284" s="36"/>
      <c r="H3284" s="15"/>
      <c r="I3284" s="9"/>
      <c r="J3284" s="16">
        <v>0</v>
      </c>
      <c r="K3284" s="16"/>
      <c r="L3284" s="17">
        <v>2.33</v>
      </c>
      <c r="M3284" s="2">
        <v>84</v>
      </c>
      <c r="N3284" s="8">
        <f>(('Parâmetro - Portes e Uco'!$H$4*'TABELA HONORÁRIOS MÉDICOS201819'!M3284)/100)*'TABELA HONORÁRIOS MÉDICOS201819'!L3284</f>
        <v>28.614263999999999</v>
      </c>
      <c r="O3284" s="15">
        <v>0</v>
      </c>
      <c r="P3284" s="15"/>
      <c r="Q3284" s="41">
        <f t="shared" si="203"/>
        <v>29.087217599999999</v>
      </c>
    </row>
    <row r="3285" spans="1:17">
      <c r="A3285" s="1" t="s">
        <v>4760</v>
      </c>
      <c r="B3285" s="1">
        <v>40316408</v>
      </c>
      <c r="C3285" s="3" t="s">
        <v>2685</v>
      </c>
      <c r="D3285" s="4" t="s">
        <v>3679</v>
      </c>
      <c r="E3285" s="7" t="s">
        <v>3713</v>
      </c>
      <c r="F3285" s="8">
        <f>VLOOKUP(D3285,'Parâmetro - Portes e Uco'!$A$8:$D$49,4,0)*E3285</f>
        <v>0.11823839999999999</v>
      </c>
      <c r="G3285" s="36"/>
      <c r="H3285" s="15"/>
      <c r="I3285" s="9"/>
      <c r="J3285" s="16">
        <v>0</v>
      </c>
      <c r="K3285" s="16"/>
      <c r="L3285" s="17">
        <v>2.33</v>
      </c>
      <c r="M3285" s="2">
        <v>84</v>
      </c>
      <c r="N3285" s="8">
        <f>(('Parâmetro - Portes e Uco'!$H$4*'TABELA HONORÁRIOS MÉDICOS201819'!M3285)/100)*'TABELA HONORÁRIOS MÉDICOS201819'!L3285</f>
        <v>28.614263999999999</v>
      </c>
      <c r="O3285" s="15">
        <v>0</v>
      </c>
      <c r="P3285" s="15"/>
      <c r="Q3285" s="41">
        <f t="shared" si="203"/>
        <v>28.732502399999998</v>
      </c>
    </row>
    <row r="3286" spans="1:17">
      <c r="A3286" s="1" t="s">
        <v>4760</v>
      </c>
      <c r="B3286" s="1">
        <v>40316416</v>
      </c>
      <c r="C3286" s="3" t="s">
        <v>2686</v>
      </c>
      <c r="D3286" s="4" t="s">
        <v>3679</v>
      </c>
      <c r="E3286" s="7" t="s">
        <v>3713</v>
      </c>
      <c r="F3286" s="8">
        <f>VLOOKUP(D3286,'Parâmetro - Portes e Uco'!$A$8:$D$49,4,0)*E3286</f>
        <v>0.11823839999999999</v>
      </c>
      <c r="G3286" s="36"/>
      <c r="H3286" s="15"/>
      <c r="I3286" s="9"/>
      <c r="J3286" s="16">
        <v>0</v>
      </c>
      <c r="K3286" s="16"/>
      <c r="L3286" s="17">
        <v>2.7829999999999999</v>
      </c>
      <c r="M3286" s="2">
        <v>84</v>
      </c>
      <c r="N3286" s="8">
        <f>(('Parâmetro - Portes e Uco'!$H$4*'TABELA HONORÁRIOS MÉDICOS201819'!M3286)/100)*'TABELA HONORÁRIOS MÉDICOS201819'!L3286</f>
        <v>34.1774664</v>
      </c>
      <c r="O3286" s="15">
        <v>0</v>
      </c>
      <c r="P3286" s="15"/>
      <c r="Q3286" s="41">
        <f t="shared" si="203"/>
        <v>34.295704800000003</v>
      </c>
    </row>
    <row r="3287" spans="1:17">
      <c r="A3287" s="1" t="s">
        <v>4760</v>
      </c>
      <c r="B3287" s="1">
        <v>40316424</v>
      </c>
      <c r="C3287" s="3" t="s">
        <v>2693</v>
      </c>
      <c r="D3287" s="4" t="s">
        <v>3679</v>
      </c>
      <c r="E3287" s="7" t="s">
        <v>3715</v>
      </c>
      <c r="F3287" s="8">
        <f>VLOOKUP(D3287,'Parâmetro - Portes e Uco'!$A$8:$D$49,4,0)*E3287</f>
        <v>2.9559599999999997</v>
      </c>
      <c r="G3287" s="36"/>
      <c r="H3287" s="15"/>
      <c r="I3287" s="9"/>
      <c r="J3287" s="16">
        <v>0</v>
      </c>
      <c r="K3287" s="16"/>
      <c r="L3287" s="17">
        <v>6.66</v>
      </c>
      <c r="M3287" s="2">
        <v>84</v>
      </c>
      <c r="N3287" s="8">
        <f>(('Parâmetro - Portes e Uco'!$H$4*'TABELA HONORÁRIOS MÉDICOS201819'!M3287)/100)*'TABELA HONORÁRIOS MÉDICOS201819'!L3287</f>
        <v>81.790127999999996</v>
      </c>
      <c r="O3287" s="15">
        <v>0</v>
      </c>
      <c r="P3287" s="15"/>
      <c r="Q3287" s="41">
        <f t="shared" si="203"/>
        <v>84.746088</v>
      </c>
    </row>
    <row r="3288" spans="1:17">
      <c r="A3288" s="1" t="s">
        <v>4760</v>
      </c>
      <c r="B3288" s="1">
        <v>40316432</v>
      </c>
      <c r="C3288" s="3" t="s">
        <v>2694</v>
      </c>
      <c r="D3288" s="4" t="s">
        <v>3679</v>
      </c>
      <c r="E3288" s="7" t="s">
        <v>3712</v>
      </c>
      <c r="F3288" s="8">
        <f>VLOOKUP(D3288,'Parâmetro - Portes e Uco'!$A$8:$D$49,4,0)*E3288</f>
        <v>1.1823839999999999</v>
      </c>
      <c r="G3288" s="36"/>
      <c r="H3288" s="15"/>
      <c r="I3288" s="9"/>
      <c r="J3288" s="16">
        <v>0</v>
      </c>
      <c r="K3288" s="16"/>
      <c r="L3288" s="17">
        <v>5.3310000000000004</v>
      </c>
      <c r="M3288" s="2">
        <v>84</v>
      </c>
      <c r="N3288" s="8">
        <f>(('Parâmetro - Portes e Uco'!$H$4*'TABELA HONORÁRIOS MÉDICOS201819'!M3288)/100)*'TABELA HONORÁRIOS MÉDICOS201819'!L3288</f>
        <v>65.468944800000003</v>
      </c>
      <c r="O3288" s="15">
        <v>0</v>
      </c>
      <c r="P3288" s="15"/>
      <c r="Q3288" s="41">
        <f t="shared" si="203"/>
        <v>66.651328800000002</v>
      </c>
    </row>
    <row r="3289" spans="1:17">
      <c r="A3289" s="1" t="s">
        <v>4760</v>
      </c>
      <c r="B3289" s="1">
        <v>40316440</v>
      </c>
      <c r="C3289" s="3" t="s">
        <v>2695</v>
      </c>
      <c r="D3289" s="4" t="s">
        <v>3679</v>
      </c>
      <c r="E3289" s="7" t="s">
        <v>3712</v>
      </c>
      <c r="F3289" s="8">
        <f>VLOOKUP(D3289,'Parâmetro - Portes e Uco'!$A$8:$D$49,4,0)*E3289</f>
        <v>1.1823839999999999</v>
      </c>
      <c r="G3289" s="36"/>
      <c r="H3289" s="15"/>
      <c r="I3289" s="9"/>
      <c r="J3289" s="16">
        <v>0</v>
      </c>
      <c r="K3289" s="16"/>
      <c r="L3289" s="17">
        <v>5.33</v>
      </c>
      <c r="M3289" s="2">
        <v>84</v>
      </c>
      <c r="N3289" s="8">
        <f>(('Parâmetro - Portes e Uco'!$H$4*'TABELA HONORÁRIOS MÉDICOS201819'!M3289)/100)*'TABELA HONORÁRIOS MÉDICOS201819'!L3289</f>
        <v>65.456664000000004</v>
      </c>
      <c r="O3289" s="15">
        <v>0</v>
      </c>
      <c r="P3289" s="15"/>
      <c r="Q3289" s="41">
        <f t="shared" si="203"/>
        <v>66.639048000000003</v>
      </c>
    </row>
    <row r="3290" spans="1:17" ht="22.5">
      <c r="A3290" s="1" t="s">
        <v>4760</v>
      </c>
      <c r="B3290" s="1">
        <v>40316459</v>
      </c>
      <c r="C3290" s="3" t="s">
        <v>2696</v>
      </c>
      <c r="D3290" s="4" t="s">
        <v>3679</v>
      </c>
      <c r="E3290" s="7" t="s">
        <v>3716</v>
      </c>
      <c r="F3290" s="8">
        <f>VLOOKUP(D3290,'Parâmetro - Portes e Uco'!$A$8:$D$49,4,0)*E3290</f>
        <v>0.47295359999999997</v>
      </c>
      <c r="G3290" s="36"/>
      <c r="H3290" s="15"/>
      <c r="I3290" s="9"/>
      <c r="J3290" s="16">
        <v>0</v>
      </c>
      <c r="K3290" s="16"/>
      <c r="L3290" s="17">
        <v>3</v>
      </c>
      <c r="M3290" s="2">
        <v>84</v>
      </c>
      <c r="N3290" s="8">
        <f>(('Parâmetro - Portes e Uco'!$H$4*'TABELA HONORÁRIOS MÉDICOS201819'!M3290)/100)*'TABELA HONORÁRIOS MÉDICOS201819'!L3290</f>
        <v>36.842399999999998</v>
      </c>
      <c r="O3290" s="15">
        <v>0</v>
      </c>
      <c r="P3290" s="15"/>
      <c r="Q3290" s="41">
        <f t="shared" si="203"/>
        <v>37.315353599999995</v>
      </c>
    </row>
    <row r="3291" spans="1:17">
      <c r="A3291" s="1" t="s">
        <v>4760</v>
      </c>
      <c r="B3291" s="1">
        <v>40316467</v>
      </c>
      <c r="C3291" s="3" t="s">
        <v>2697</v>
      </c>
      <c r="D3291" s="4" t="s">
        <v>3679</v>
      </c>
      <c r="E3291" s="7" t="s">
        <v>3713</v>
      </c>
      <c r="F3291" s="8">
        <f>VLOOKUP(D3291,'Parâmetro - Portes e Uco'!$A$8:$D$49,4,0)*E3291</f>
        <v>0.11823839999999999</v>
      </c>
      <c r="G3291" s="36"/>
      <c r="H3291" s="15"/>
      <c r="I3291" s="9"/>
      <c r="J3291" s="16">
        <v>0</v>
      </c>
      <c r="K3291" s="16"/>
      <c r="L3291" s="17">
        <v>2.33</v>
      </c>
      <c r="M3291" s="2">
        <v>84</v>
      </c>
      <c r="N3291" s="8">
        <f>(('Parâmetro - Portes e Uco'!$H$4*'TABELA HONORÁRIOS MÉDICOS201819'!M3291)/100)*'TABELA HONORÁRIOS MÉDICOS201819'!L3291</f>
        <v>28.614263999999999</v>
      </c>
      <c r="O3291" s="15">
        <v>0</v>
      </c>
      <c r="P3291" s="15"/>
      <c r="Q3291" s="41">
        <f t="shared" si="203"/>
        <v>28.732502399999998</v>
      </c>
    </row>
    <row r="3292" spans="1:17">
      <c r="A3292" s="1" t="s">
        <v>4760</v>
      </c>
      <c r="B3292" s="1">
        <v>40316475</v>
      </c>
      <c r="C3292" s="3" t="s">
        <v>2698</v>
      </c>
      <c r="D3292" s="4" t="s">
        <v>3679</v>
      </c>
      <c r="E3292" s="7" t="s">
        <v>3713</v>
      </c>
      <c r="F3292" s="8">
        <f>VLOOKUP(D3292,'Parâmetro - Portes e Uco'!$A$8:$D$49,4,0)*E3292</f>
        <v>0.11823839999999999</v>
      </c>
      <c r="G3292" s="36"/>
      <c r="H3292" s="15"/>
      <c r="I3292" s="9"/>
      <c r="J3292" s="16">
        <v>0</v>
      </c>
      <c r="K3292" s="16"/>
      <c r="L3292" s="17">
        <v>2.0409999999999999</v>
      </c>
      <c r="M3292" s="2">
        <v>84</v>
      </c>
      <c r="N3292" s="8">
        <f>(('Parâmetro - Portes e Uco'!$H$4*'TABELA HONORÁRIOS MÉDICOS201819'!M3292)/100)*'TABELA HONORÁRIOS MÉDICOS201819'!L3292</f>
        <v>25.065112799999998</v>
      </c>
      <c r="O3292" s="15">
        <v>0</v>
      </c>
      <c r="P3292" s="15"/>
      <c r="Q3292" s="41">
        <f t="shared" si="203"/>
        <v>25.183351199999997</v>
      </c>
    </row>
    <row r="3293" spans="1:17">
      <c r="A3293" s="1" t="s">
        <v>4760</v>
      </c>
      <c r="B3293" s="1">
        <v>40316483</v>
      </c>
      <c r="C3293" s="3" t="s">
        <v>2699</v>
      </c>
      <c r="D3293" s="4" t="s">
        <v>3679</v>
      </c>
      <c r="E3293" s="7" t="s">
        <v>3712</v>
      </c>
      <c r="F3293" s="8">
        <f>VLOOKUP(D3293,'Parâmetro - Portes e Uco'!$A$8:$D$49,4,0)*E3293</f>
        <v>1.1823839999999999</v>
      </c>
      <c r="G3293" s="36"/>
      <c r="H3293" s="15"/>
      <c r="I3293" s="9"/>
      <c r="J3293" s="16">
        <v>0</v>
      </c>
      <c r="K3293" s="16"/>
      <c r="L3293" s="17">
        <v>6.93</v>
      </c>
      <c r="M3293" s="2">
        <v>84</v>
      </c>
      <c r="N3293" s="8">
        <f>(('Parâmetro - Portes e Uco'!$H$4*'TABELA HONORÁRIOS MÉDICOS201819'!M3293)/100)*'TABELA HONORÁRIOS MÉDICOS201819'!L3293</f>
        <v>85.105943999999994</v>
      </c>
      <c r="O3293" s="15">
        <v>0</v>
      </c>
      <c r="P3293" s="15"/>
      <c r="Q3293" s="41">
        <f t="shared" si="203"/>
        <v>86.288327999999993</v>
      </c>
    </row>
    <row r="3294" spans="1:17">
      <c r="A3294" s="1" t="s">
        <v>4760</v>
      </c>
      <c r="B3294" s="1">
        <v>40316491</v>
      </c>
      <c r="C3294" s="3" t="s">
        <v>2700</v>
      </c>
      <c r="D3294" s="4" t="s">
        <v>3679</v>
      </c>
      <c r="E3294" s="7" t="s">
        <v>3713</v>
      </c>
      <c r="F3294" s="8">
        <f>VLOOKUP(D3294,'Parâmetro - Portes e Uco'!$A$8:$D$49,4,0)*E3294</f>
        <v>0.11823839999999999</v>
      </c>
      <c r="G3294" s="36"/>
      <c r="H3294" s="15"/>
      <c r="I3294" s="9"/>
      <c r="J3294" s="16">
        <v>0</v>
      </c>
      <c r="K3294" s="16"/>
      <c r="L3294" s="17">
        <v>2.5529999999999999</v>
      </c>
      <c r="M3294" s="2">
        <v>84</v>
      </c>
      <c r="N3294" s="8">
        <f>(('Parâmetro - Portes e Uco'!$H$4*'TABELA HONORÁRIOS MÉDICOS201819'!M3294)/100)*'TABELA HONORÁRIOS MÉDICOS201819'!L3294</f>
        <v>31.352882399999999</v>
      </c>
      <c r="O3294" s="15">
        <v>0</v>
      </c>
      <c r="P3294" s="15"/>
      <c r="Q3294" s="41">
        <f t="shared" si="203"/>
        <v>31.471120799999998</v>
      </c>
    </row>
    <row r="3295" spans="1:17">
      <c r="A3295" s="1" t="s">
        <v>4760</v>
      </c>
      <c r="B3295" s="1">
        <v>40316505</v>
      </c>
      <c r="C3295" s="3" t="s">
        <v>2701</v>
      </c>
      <c r="D3295" s="4" t="s">
        <v>3679</v>
      </c>
      <c r="E3295" s="7" t="s">
        <v>3712</v>
      </c>
      <c r="F3295" s="8">
        <f>VLOOKUP(D3295,'Parâmetro - Portes e Uco'!$A$8:$D$49,4,0)*E3295</f>
        <v>1.1823839999999999</v>
      </c>
      <c r="G3295" s="36"/>
      <c r="H3295" s="15"/>
      <c r="I3295" s="9"/>
      <c r="J3295" s="16">
        <v>0</v>
      </c>
      <c r="K3295" s="16"/>
      <c r="L3295" s="17">
        <v>4</v>
      </c>
      <c r="M3295" s="2">
        <v>84</v>
      </c>
      <c r="N3295" s="8">
        <f>(('Parâmetro - Portes e Uco'!$H$4*'TABELA HONORÁRIOS MÉDICOS201819'!M3295)/100)*'TABELA HONORÁRIOS MÉDICOS201819'!L3295</f>
        <v>49.123199999999997</v>
      </c>
      <c r="O3295" s="15">
        <v>0</v>
      </c>
      <c r="P3295" s="15"/>
      <c r="Q3295" s="41">
        <f t="shared" si="203"/>
        <v>50.305583999999996</v>
      </c>
    </row>
    <row r="3296" spans="1:17">
      <c r="A3296" s="1" t="s">
        <v>4760</v>
      </c>
      <c r="B3296" s="1">
        <v>40316513</v>
      </c>
      <c r="C3296" s="3" t="s">
        <v>2702</v>
      </c>
      <c r="D3296" s="4" t="s">
        <v>3679</v>
      </c>
      <c r="E3296" s="7" t="s">
        <v>3713</v>
      </c>
      <c r="F3296" s="8">
        <f>VLOOKUP(D3296,'Parâmetro - Portes e Uco'!$A$8:$D$49,4,0)*E3296</f>
        <v>0.11823839999999999</v>
      </c>
      <c r="G3296" s="36"/>
      <c r="H3296" s="15"/>
      <c r="I3296" s="9"/>
      <c r="J3296" s="16">
        <v>0</v>
      </c>
      <c r="K3296" s="16"/>
      <c r="L3296" s="17">
        <v>3.03</v>
      </c>
      <c r="M3296" s="2">
        <v>84</v>
      </c>
      <c r="N3296" s="8">
        <f>(('Parâmetro - Portes e Uco'!$H$4*'TABELA HONORÁRIOS MÉDICOS201819'!M3296)/100)*'TABELA HONORÁRIOS MÉDICOS201819'!L3296</f>
        <v>37.210823999999995</v>
      </c>
      <c r="O3296" s="15">
        <v>0</v>
      </c>
      <c r="P3296" s="15"/>
      <c r="Q3296" s="41">
        <f t="shared" si="203"/>
        <v>37.329062399999998</v>
      </c>
    </row>
    <row r="3297" spans="1:17">
      <c r="A3297" s="1" t="s">
        <v>4760</v>
      </c>
      <c r="B3297" s="1">
        <v>40316521</v>
      </c>
      <c r="C3297" s="3" t="s">
        <v>2703</v>
      </c>
      <c r="D3297" s="4" t="s">
        <v>3679</v>
      </c>
      <c r="E3297" s="7" t="s">
        <v>3713</v>
      </c>
      <c r="F3297" s="8">
        <f>VLOOKUP(D3297,'Parâmetro - Portes e Uco'!$A$8:$D$49,4,0)*E3297</f>
        <v>0.11823839999999999</v>
      </c>
      <c r="G3297" s="36"/>
      <c r="H3297" s="15"/>
      <c r="I3297" s="9"/>
      <c r="J3297" s="16">
        <v>0</v>
      </c>
      <c r="K3297" s="16"/>
      <c r="L3297" s="17">
        <v>2.0409999999999999</v>
      </c>
      <c r="M3297" s="2">
        <v>84</v>
      </c>
      <c r="N3297" s="8">
        <f>(('Parâmetro - Portes e Uco'!$H$4*'TABELA HONORÁRIOS MÉDICOS201819'!M3297)/100)*'TABELA HONORÁRIOS MÉDICOS201819'!L3297</f>
        <v>25.065112799999998</v>
      </c>
      <c r="O3297" s="15">
        <v>0</v>
      </c>
      <c r="P3297" s="15"/>
      <c r="Q3297" s="41">
        <f t="shared" si="203"/>
        <v>25.183351199999997</v>
      </c>
    </row>
    <row r="3298" spans="1:17">
      <c r="A3298" s="1" t="s">
        <v>4760</v>
      </c>
      <c r="B3298" s="1">
        <v>40316530</v>
      </c>
      <c r="C3298" s="3" t="s">
        <v>2704</v>
      </c>
      <c r="D3298" s="4" t="s">
        <v>3679</v>
      </c>
      <c r="E3298" s="7" t="s">
        <v>3716</v>
      </c>
      <c r="F3298" s="8">
        <f>VLOOKUP(D3298,'Parâmetro - Portes e Uco'!$A$8:$D$49,4,0)*E3298</f>
        <v>0.47295359999999997</v>
      </c>
      <c r="G3298" s="36"/>
      <c r="H3298" s="15"/>
      <c r="I3298" s="9"/>
      <c r="J3298" s="16">
        <v>0</v>
      </c>
      <c r="K3298" s="16"/>
      <c r="L3298" s="17">
        <v>3.9</v>
      </c>
      <c r="M3298" s="2">
        <v>84</v>
      </c>
      <c r="N3298" s="8">
        <f>(('Parâmetro - Portes e Uco'!$H$4*'TABELA HONORÁRIOS MÉDICOS201819'!M3298)/100)*'TABELA HONORÁRIOS MÉDICOS201819'!L3298</f>
        <v>47.895119999999999</v>
      </c>
      <c r="O3298" s="15">
        <v>0</v>
      </c>
      <c r="P3298" s="15"/>
      <c r="Q3298" s="41">
        <f t="shared" si="203"/>
        <v>48.368073599999995</v>
      </c>
    </row>
    <row r="3299" spans="1:17">
      <c r="A3299" s="1" t="s">
        <v>4760</v>
      </c>
      <c r="B3299" s="1">
        <v>40316548</v>
      </c>
      <c r="C3299" s="3" t="s">
        <v>2705</v>
      </c>
      <c r="D3299" s="4" t="s">
        <v>3679</v>
      </c>
      <c r="E3299" s="7" t="s">
        <v>3713</v>
      </c>
      <c r="F3299" s="8">
        <f>VLOOKUP(D3299,'Parâmetro - Portes e Uco'!$A$8:$D$49,4,0)*E3299</f>
        <v>0.11823839999999999</v>
      </c>
      <c r="G3299" s="36"/>
      <c r="H3299" s="15"/>
      <c r="I3299" s="9"/>
      <c r="J3299" s="16">
        <v>0</v>
      </c>
      <c r="K3299" s="16"/>
      <c r="L3299" s="17">
        <v>2.0409999999999999</v>
      </c>
      <c r="M3299" s="2">
        <v>84</v>
      </c>
      <c r="N3299" s="8">
        <f>(('Parâmetro - Portes e Uco'!$H$4*'TABELA HONORÁRIOS MÉDICOS201819'!M3299)/100)*'TABELA HONORÁRIOS MÉDICOS201819'!L3299</f>
        <v>25.065112799999998</v>
      </c>
      <c r="O3299" s="15">
        <v>0</v>
      </c>
      <c r="P3299" s="15"/>
      <c r="Q3299" s="41">
        <f t="shared" si="203"/>
        <v>25.183351199999997</v>
      </c>
    </row>
    <row r="3300" spans="1:17">
      <c r="A3300" s="1" t="s">
        <v>4760</v>
      </c>
      <c r="B3300" s="1">
        <v>40316556</v>
      </c>
      <c r="C3300" s="3" t="s">
        <v>2706</v>
      </c>
      <c r="D3300" s="4" t="s">
        <v>3679</v>
      </c>
      <c r="E3300" s="7" t="s">
        <v>3713</v>
      </c>
      <c r="F3300" s="8">
        <f>VLOOKUP(D3300,'Parâmetro - Portes e Uco'!$A$8:$D$49,4,0)*E3300</f>
        <v>0.11823839999999999</v>
      </c>
      <c r="G3300" s="36"/>
      <c r="H3300" s="15"/>
      <c r="I3300" s="9"/>
      <c r="J3300" s="16">
        <v>0</v>
      </c>
      <c r="K3300" s="16"/>
      <c r="L3300" s="17">
        <v>2.0409999999999999</v>
      </c>
      <c r="M3300" s="2">
        <v>84</v>
      </c>
      <c r="N3300" s="8">
        <f>(('Parâmetro - Portes e Uco'!$H$4*'TABELA HONORÁRIOS MÉDICOS201819'!M3300)/100)*'TABELA HONORÁRIOS MÉDICOS201819'!L3300</f>
        <v>25.065112799999998</v>
      </c>
      <c r="O3300" s="15">
        <v>0</v>
      </c>
      <c r="P3300" s="15"/>
      <c r="Q3300" s="41">
        <f t="shared" si="203"/>
        <v>25.183351199999997</v>
      </c>
    </row>
    <row r="3301" spans="1:17">
      <c r="A3301" s="1" t="s">
        <v>4760</v>
      </c>
      <c r="B3301" s="1">
        <v>40316564</v>
      </c>
      <c r="C3301" s="3" t="s">
        <v>2707</v>
      </c>
      <c r="D3301" s="4" t="s">
        <v>3679</v>
      </c>
      <c r="E3301" s="7" t="s">
        <v>3712</v>
      </c>
      <c r="F3301" s="8">
        <f>VLOOKUP(D3301,'Parâmetro - Portes e Uco'!$A$8:$D$49,4,0)*E3301</f>
        <v>1.1823839999999999</v>
      </c>
      <c r="G3301" s="36"/>
      <c r="H3301" s="15"/>
      <c r="I3301" s="9"/>
      <c r="J3301" s="16">
        <v>0</v>
      </c>
      <c r="K3301" s="16"/>
      <c r="L3301" s="17">
        <v>4</v>
      </c>
      <c r="M3301" s="2">
        <v>84</v>
      </c>
      <c r="N3301" s="8">
        <f>(('Parâmetro - Portes e Uco'!$H$4*'TABELA HONORÁRIOS MÉDICOS201819'!M3301)/100)*'TABELA HONORÁRIOS MÉDICOS201819'!L3301</f>
        <v>49.123199999999997</v>
      </c>
      <c r="O3301" s="15">
        <v>0</v>
      </c>
      <c r="P3301" s="15"/>
      <c r="Q3301" s="41">
        <f t="shared" si="203"/>
        <v>50.305583999999996</v>
      </c>
    </row>
    <row r="3302" spans="1:17">
      <c r="A3302" s="1" t="s">
        <v>4760</v>
      </c>
      <c r="B3302" s="1">
        <v>40316572</v>
      </c>
      <c r="C3302" s="3" t="s">
        <v>2708</v>
      </c>
      <c r="D3302" s="4" t="s">
        <v>3679</v>
      </c>
      <c r="E3302" s="7" t="s">
        <v>3713</v>
      </c>
      <c r="F3302" s="8">
        <f>VLOOKUP(D3302,'Parâmetro - Portes e Uco'!$A$8:$D$49,4,0)*E3302</f>
        <v>0.11823839999999999</v>
      </c>
      <c r="G3302" s="36"/>
      <c r="H3302" s="15"/>
      <c r="I3302" s="9"/>
      <c r="J3302" s="16">
        <v>0</v>
      </c>
      <c r="K3302" s="16"/>
      <c r="L3302" s="17">
        <v>1.764</v>
      </c>
      <c r="M3302" s="2">
        <v>84</v>
      </c>
      <c r="N3302" s="8">
        <f>(('Parâmetro - Portes e Uco'!$H$4*'TABELA HONORÁRIOS MÉDICOS201819'!M3302)/100)*'TABELA HONORÁRIOS MÉDICOS201819'!L3302</f>
        <v>21.663331199999998</v>
      </c>
      <c r="O3302" s="15">
        <v>0</v>
      </c>
      <c r="P3302" s="15"/>
      <c r="Q3302" s="41">
        <f t="shared" si="203"/>
        <v>21.781569599999997</v>
      </c>
    </row>
    <row r="3303" spans="1:17">
      <c r="A3303" s="1" t="s">
        <v>4760</v>
      </c>
      <c r="B3303" s="1">
        <v>40316599</v>
      </c>
      <c r="C3303" s="3" t="s">
        <v>4056</v>
      </c>
      <c r="D3303" s="4" t="s">
        <v>3679</v>
      </c>
      <c r="E3303" s="7" t="s">
        <v>3712</v>
      </c>
      <c r="F3303" s="8">
        <f>VLOOKUP(D3303,'Parâmetro - Portes e Uco'!$A$8:$D$49,4,0)*E3303</f>
        <v>1.1823839999999999</v>
      </c>
      <c r="G3303" s="36"/>
      <c r="H3303" s="15"/>
      <c r="I3303" s="9"/>
      <c r="J3303" s="16">
        <v>0</v>
      </c>
      <c r="K3303" s="16"/>
      <c r="L3303" s="17">
        <v>9.5449999999999999</v>
      </c>
      <c r="M3303" s="2">
        <v>100</v>
      </c>
      <c r="N3303" s="8">
        <f>(('Parâmetro - Portes e Uco'!$H$4*'TABELA HONORÁRIOS MÉDICOS201819'!M3303)/100)*'TABELA HONORÁRIOS MÉDICOS201819'!L3303</f>
        <v>139.5479</v>
      </c>
      <c r="O3303" s="15">
        <v>0</v>
      </c>
      <c r="P3303" s="15"/>
      <c r="Q3303" s="41">
        <f t="shared" si="203"/>
        <v>140.73028400000001</v>
      </c>
    </row>
    <row r="3304" spans="1:17">
      <c r="A3304" s="1" t="s">
        <v>4760</v>
      </c>
      <c r="B3304" s="1">
        <v>40316602</v>
      </c>
      <c r="C3304" s="3" t="s">
        <v>4057</v>
      </c>
      <c r="D3304" s="4" t="s">
        <v>3679</v>
      </c>
      <c r="E3304" s="7" t="s">
        <v>3712</v>
      </c>
      <c r="F3304" s="8">
        <f>VLOOKUP(D3304,'Parâmetro - Portes e Uco'!$A$8:$D$49,4,0)*E3304</f>
        <v>1.1823839999999999</v>
      </c>
      <c r="G3304" s="36"/>
      <c r="H3304" s="15"/>
      <c r="I3304" s="9"/>
      <c r="J3304" s="16">
        <v>0</v>
      </c>
      <c r="K3304" s="16"/>
      <c r="L3304" s="17">
        <v>9.5449999999999999</v>
      </c>
      <c r="M3304" s="2">
        <v>100</v>
      </c>
      <c r="N3304" s="8">
        <f>(('Parâmetro - Portes e Uco'!$H$4*'TABELA HONORÁRIOS MÉDICOS201819'!M3304)/100)*'TABELA HONORÁRIOS MÉDICOS201819'!L3304</f>
        <v>139.5479</v>
      </c>
      <c r="O3304" s="15">
        <v>0</v>
      </c>
      <c r="P3304" s="15"/>
      <c r="Q3304" s="41">
        <f t="shared" si="203"/>
        <v>140.73028400000001</v>
      </c>
    </row>
    <row r="3305" spans="1:17">
      <c r="A3305" s="1" t="s">
        <v>4760</v>
      </c>
      <c r="B3305" s="1">
        <v>40316831</v>
      </c>
      <c r="C3305" s="3" t="s">
        <v>4342</v>
      </c>
      <c r="D3305" s="4" t="s">
        <v>3679</v>
      </c>
      <c r="E3305" s="7" t="s">
        <v>3712</v>
      </c>
      <c r="F3305" s="8">
        <f>VLOOKUP(D3305,'Parâmetro - Portes e Uco'!$A$8:$D$49,4,0)*E3305</f>
        <v>1.1823839999999999</v>
      </c>
      <c r="G3305" s="36"/>
      <c r="H3305" s="15"/>
      <c r="I3305" s="9"/>
      <c r="J3305" s="16">
        <v>0</v>
      </c>
      <c r="K3305" s="16"/>
      <c r="L3305" s="17">
        <v>8.09</v>
      </c>
      <c r="M3305" s="2">
        <v>100</v>
      </c>
      <c r="N3305" s="8">
        <f>(('Parâmetro - Portes e Uco'!$H$4*'TABELA HONORÁRIOS MÉDICOS201819'!M3305)/100)*'TABELA HONORÁRIOS MÉDICOS201819'!L3305</f>
        <v>118.27579999999999</v>
      </c>
      <c r="O3305" s="15">
        <v>0</v>
      </c>
      <c r="P3305" s="15"/>
      <c r="Q3305" s="41">
        <f t="shared" si="203"/>
        <v>119.45818399999999</v>
      </c>
    </row>
    <row r="3306" spans="1:17">
      <c r="A3306" s="1" t="s">
        <v>4760</v>
      </c>
      <c r="B3306" s="1">
        <v>40316866</v>
      </c>
      <c r="C3306" s="3" t="s">
        <v>4343</v>
      </c>
      <c r="D3306" s="4" t="s">
        <v>3679</v>
      </c>
      <c r="E3306" s="7">
        <v>0.01</v>
      </c>
      <c r="F3306" s="8">
        <f>VLOOKUP(D3306,'Parâmetro - Portes e Uco'!$A$8:$D$49,4,0)*E3306</f>
        <v>0.11823839999999999</v>
      </c>
      <c r="G3306" s="36"/>
      <c r="H3306" s="15"/>
      <c r="I3306" s="9"/>
      <c r="J3306" s="16">
        <v>0</v>
      </c>
      <c r="K3306" s="16"/>
      <c r="L3306" s="17">
        <v>1.67</v>
      </c>
      <c r="M3306" s="2">
        <v>100</v>
      </c>
      <c r="N3306" s="8">
        <f>(('Parâmetro - Portes e Uco'!$H$4*'TABELA HONORÁRIOS MÉDICOS201819'!M3306)/100)*'TABELA HONORÁRIOS MÉDICOS201819'!L3306</f>
        <v>24.415399999999998</v>
      </c>
      <c r="O3306" s="15">
        <v>0</v>
      </c>
      <c r="P3306" s="15"/>
      <c r="Q3306" s="41">
        <f t="shared" si="203"/>
        <v>24.533638399999997</v>
      </c>
    </row>
    <row r="3307" spans="1:17">
      <c r="A3307" s="1" t="s">
        <v>4760</v>
      </c>
      <c r="B3307" s="1">
        <v>40316874</v>
      </c>
      <c r="C3307" s="3" t="s">
        <v>4344</v>
      </c>
      <c r="D3307" s="4" t="s">
        <v>3679</v>
      </c>
      <c r="E3307" s="7">
        <v>0.04</v>
      </c>
      <c r="F3307" s="8">
        <f>VLOOKUP(D3307,'Parâmetro - Portes e Uco'!$A$8:$D$49,4,0)*E3307</f>
        <v>0.47295359999999997</v>
      </c>
      <c r="G3307" s="36"/>
      <c r="H3307" s="15"/>
      <c r="I3307" s="9"/>
      <c r="J3307" s="16">
        <v>0</v>
      </c>
      <c r="K3307" s="16"/>
      <c r="L3307" s="17">
        <v>5.7610000000000001</v>
      </c>
      <c r="M3307" s="2">
        <v>100</v>
      </c>
      <c r="N3307" s="8">
        <f>(('Parâmetro - Portes e Uco'!$H$4*'TABELA HONORÁRIOS MÉDICOS201819'!M3307)/100)*'TABELA HONORÁRIOS MÉDICOS201819'!L3307</f>
        <v>84.225819999999999</v>
      </c>
      <c r="O3307" s="15">
        <v>0</v>
      </c>
      <c r="P3307" s="15"/>
      <c r="Q3307" s="41">
        <f t="shared" si="203"/>
        <v>84.698773599999996</v>
      </c>
    </row>
    <row r="3308" spans="1:17">
      <c r="A3308" s="1" t="s">
        <v>4760</v>
      </c>
      <c r="B3308" s="1">
        <v>40316955</v>
      </c>
      <c r="C3308" s="3" t="s">
        <v>4345</v>
      </c>
      <c r="D3308" s="4" t="s">
        <v>3679</v>
      </c>
      <c r="E3308" s="7">
        <v>0.5</v>
      </c>
      <c r="F3308" s="8">
        <f>VLOOKUP(D3308,'Parâmetro - Portes e Uco'!$A$8:$D$49,4,0)*E3308</f>
        <v>5.9119199999999994</v>
      </c>
      <c r="G3308" s="36"/>
      <c r="H3308" s="15"/>
      <c r="I3308" s="9"/>
      <c r="J3308" s="16">
        <v>0</v>
      </c>
      <c r="K3308" s="16"/>
      <c r="L3308" s="17">
        <v>39.691000000000003</v>
      </c>
      <c r="M3308" s="2">
        <v>100</v>
      </c>
      <c r="N3308" s="8">
        <f>(('Parâmetro - Portes e Uco'!$H$4*'TABELA HONORÁRIOS MÉDICOS201819'!M3308)/100)*'TABELA HONORÁRIOS MÉDICOS201819'!L3308</f>
        <v>580.28242</v>
      </c>
      <c r="O3308" s="15">
        <v>0</v>
      </c>
      <c r="P3308" s="15"/>
      <c r="Q3308" s="41">
        <f t="shared" si="203"/>
        <v>586.19434000000001</v>
      </c>
    </row>
    <row r="3309" spans="1:17">
      <c r="A3309" s="1" t="s">
        <v>4760</v>
      </c>
      <c r="B3309" s="1">
        <v>40316963</v>
      </c>
      <c r="C3309" s="3" t="s">
        <v>4346</v>
      </c>
      <c r="D3309" s="4" t="s">
        <v>3679</v>
      </c>
      <c r="E3309" s="7">
        <v>0.5</v>
      </c>
      <c r="F3309" s="8">
        <f>VLOOKUP(D3309,'Parâmetro - Portes e Uco'!$A$8:$D$49,4,0)*E3309</f>
        <v>5.9119199999999994</v>
      </c>
      <c r="G3309" s="36"/>
      <c r="H3309" s="15"/>
      <c r="I3309" s="9"/>
      <c r="J3309" s="16">
        <v>0</v>
      </c>
      <c r="K3309" s="16"/>
      <c r="L3309" s="17">
        <v>37.814</v>
      </c>
      <c r="M3309" s="2">
        <v>100</v>
      </c>
      <c r="N3309" s="8">
        <f>(('Parâmetro - Portes e Uco'!$H$4*'TABELA HONORÁRIOS MÉDICOS201819'!M3309)/100)*'TABELA HONORÁRIOS MÉDICOS201819'!L3309</f>
        <v>552.84068000000002</v>
      </c>
      <c r="O3309" s="15">
        <v>0</v>
      </c>
      <c r="P3309" s="15"/>
      <c r="Q3309" s="41">
        <f t="shared" si="203"/>
        <v>558.75260000000003</v>
      </c>
    </row>
    <row r="3310" spans="1:17">
      <c r="A3310" s="1" t="s">
        <v>4760</v>
      </c>
      <c r="B3310" s="1">
        <v>40317080</v>
      </c>
      <c r="C3310" s="3" t="s">
        <v>4347</v>
      </c>
      <c r="D3310" s="4" t="s">
        <v>3679</v>
      </c>
      <c r="E3310" s="7">
        <v>0.1</v>
      </c>
      <c r="F3310" s="8">
        <f>VLOOKUP(D3310,'Parâmetro - Portes e Uco'!$A$8:$D$49,4,0)*E3310</f>
        <v>1.1823839999999999</v>
      </c>
      <c r="G3310" s="36"/>
      <c r="H3310" s="15"/>
      <c r="I3310" s="9"/>
      <c r="J3310" s="16">
        <v>0</v>
      </c>
      <c r="K3310" s="16"/>
      <c r="L3310" s="17">
        <v>7.3220000000000001</v>
      </c>
      <c r="M3310" s="2">
        <v>100</v>
      </c>
      <c r="N3310" s="8">
        <f>(('Parâmetro - Portes e Uco'!$H$4*'TABELA HONORÁRIOS MÉDICOS201819'!M3310)/100)*'TABELA HONORÁRIOS MÉDICOS201819'!L3310</f>
        <v>107.04764</v>
      </c>
      <c r="O3310" s="15">
        <v>0</v>
      </c>
      <c r="P3310" s="15"/>
      <c r="Q3310" s="41">
        <f t="shared" si="203"/>
        <v>108.230024</v>
      </c>
    </row>
    <row r="3311" spans="1:17">
      <c r="A3311" s="1" t="s">
        <v>4760</v>
      </c>
      <c r="B3311" s="1">
        <v>40317129</v>
      </c>
      <c r="C3311" s="3" t="s">
        <v>4348</v>
      </c>
      <c r="D3311" s="4" t="s">
        <v>3679</v>
      </c>
      <c r="E3311" s="7">
        <v>0.04</v>
      </c>
      <c r="F3311" s="8">
        <f>VLOOKUP(D3311,'Parâmetro - Portes e Uco'!$A$8:$D$49,4,0)*E3311</f>
        <v>0.47295359999999997</v>
      </c>
      <c r="G3311" s="36"/>
      <c r="H3311" s="15"/>
      <c r="I3311" s="9"/>
      <c r="J3311" s="16">
        <v>0</v>
      </c>
      <c r="K3311" s="16"/>
      <c r="L3311" s="17">
        <v>4.4290000000000003</v>
      </c>
      <c r="M3311" s="2">
        <v>100</v>
      </c>
      <c r="N3311" s="8">
        <f>(('Parâmetro - Portes e Uco'!$H$4*'TABELA HONORÁRIOS MÉDICOS201819'!M3311)/100)*'TABELA HONORÁRIOS MÉDICOS201819'!L3311</f>
        <v>64.751980000000003</v>
      </c>
      <c r="O3311" s="15">
        <v>0</v>
      </c>
      <c r="P3311" s="15"/>
      <c r="Q3311" s="41">
        <f t="shared" si="203"/>
        <v>65.2249336</v>
      </c>
    </row>
    <row r="3312" spans="1:17" ht="22.5">
      <c r="A3312" s="1" t="s">
        <v>4760</v>
      </c>
      <c r="B3312" s="1">
        <v>40317137</v>
      </c>
      <c r="C3312" s="3" t="s">
        <v>4349</v>
      </c>
      <c r="D3312" s="4" t="s">
        <v>3679</v>
      </c>
      <c r="E3312" s="7">
        <v>0.1</v>
      </c>
      <c r="F3312" s="8">
        <f>VLOOKUP(D3312,'Parâmetro - Portes e Uco'!$A$8:$D$49,4,0)*E3312</f>
        <v>1.1823839999999999</v>
      </c>
      <c r="G3312" s="36"/>
      <c r="H3312" s="15"/>
      <c r="I3312" s="9"/>
      <c r="J3312" s="16">
        <v>0</v>
      </c>
      <c r="K3312" s="16"/>
      <c r="L3312" s="17">
        <v>11.458</v>
      </c>
      <c r="M3312" s="2">
        <v>100</v>
      </c>
      <c r="N3312" s="8">
        <f>(('Parâmetro - Portes e Uco'!$H$4*'TABELA HONORÁRIOS MÉDICOS201819'!M3312)/100)*'TABELA HONORÁRIOS MÉDICOS201819'!L3312</f>
        <v>167.51596000000001</v>
      </c>
      <c r="O3312" s="15">
        <v>0</v>
      </c>
      <c r="P3312" s="15"/>
      <c r="Q3312" s="41">
        <f t="shared" si="203"/>
        <v>168.69834400000002</v>
      </c>
    </row>
    <row r="3313" spans="1:17">
      <c r="A3313" s="1" t="s">
        <v>4760</v>
      </c>
      <c r="B3313" s="1">
        <v>40317170</v>
      </c>
      <c r="C3313" s="3" t="s">
        <v>4350</v>
      </c>
      <c r="D3313" s="4" t="s">
        <v>3679</v>
      </c>
      <c r="E3313" s="7">
        <v>0.1</v>
      </c>
      <c r="F3313" s="8">
        <f>VLOOKUP(D3313,'Parâmetro - Portes e Uco'!$A$8:$D$49,4,0)*E3313</f>
        <v>1.1823839999999999</v>
      </c>
      <c r="G3313" s="36"/>
      <c r="H3313" s="15"/>
      <c r="I3313" s="9"/>
      <c r="J3313" s="16">
        <v>0</v>
      </c>
      <c r="K3313" s="16"/>
      <c r="L3313" s="17">
        <v>7.0170000000000003</v>
      </c>
      <c r="M3313" s="2">
        <v>100</v>
      </c>
      <c r="N3313" s="8">
        <f>(('Parâmetro - Portes e Uco'!$H$4*'TABELA HONORÁRIOS MÉDICOS201819'!M3313)/100)*'TABELA HONORÁRIOS MÉDICOS201819'!L3313</f>
        <v>102.58853999999999</v>
      </c>
      <c r="O3313" s="15">
        <v>0</v>
      </c>
      <c r="P3313" s="15"/>
      <c r="Q3313" s="41">
        <f t="shared" si="203"/>
        <v>103.77092399999999</v>
      </c>
    </row>
    <row r="3314" spans="1:17" ht="22.5">
      <c r="A3314" s="1" t="s">
        <v>4760</v>
      </c>
      <c r="B3314" s="1">
        <v>40317188</v>
      </c>
      <c r="C3314" s="3" t="s">
        <v>4351</v>
      </c>
      <c r="D3314" s="4" t="s">
        <v>3679</v>
      </c>
      <c r="E3314" s="7">
        <v>0.1</v>
      </c>
      <c r="F3314" s="8">
        <f>VLOOKUP(D3314,'Parâmetro - Portes e Uco'!$A$8:$D$49,4,0)*E3314</f>
        <v>1.1823839999999999</v>
      </c>
      <c r="G3314" s="36"/>
      <c r="H3314" s="15"/>
      <c r="I3314" s="9"/>
      <c r="J3314" s="16">
        <v>0</v>
      </c>
      <c r="K3314" s="16"/>
      <c r="L3314" s="17">
        <v>7.9640000000000004</v>
      </c>
      <c r="M3314" s="2">
        <v>100</v>
      </c>
      <c r="N3314" s="8">
        <f>(('Parâmetro - Portes e Uco'!$H$4*'TABELA HONORÁRIOS MÉDICOS201819'!M3314)/100)*'TABELA HONORÁRIOS MÉDICOS201819'!L3314</f>
        <v>116.43368</v>
      </c>
      <c r="O3314" s="15">
        <v>0</v>
      </c>
      <c r="P3314" s="15"/>
      <c r="Q3314" s="41">
        <f t="shared" si="203"/>
        <v>117.61606399999999</v>
      </c>
    </row>
    <row r="3315" spans="1:17" ht="22.5">
      <c r="A3315" s="1" t="s">
        <v>4760</v>
      </c>
      <c r="B3315" s="1">
        <v>40317196</v>
      </c>
      <c r="C3315" s="3" t="s">
        <v>4352</v>
      </c>
      <c r="D3315" s="4" t="s">
        <v>3679</v>
      </c>
      <c r="E3315" s="7">
        <v>0.04</v>
      </c>
      <c r="F3315" s="8">
        <f>VLOOKUP(D3315,'Parâmetro - Portes e Uco'!$A$8:$D$49,4,0)*E3315</f>
        <v>0.47295359999999997</v>
      </c>
      <c r="G3315" s="36"/>
      <c r="H3315" s="15"/>
      <c r="I3315" s="9"/>
      <c r="J3315" s="16">
        <v>0</v>
      </c>
      <c r="K3315" s="16"/>
      <c r="L3315" s="17">
        <v>5.0119999999999996</v>
      </c>
      <c r="M3315" s="2">
        <v>100</v>
      </c>
      <c r="N3315" s="8">
        <f>(('Parâmetro - Portes e Uco'!$H$4*'TABELA HONORÁRIOS MÉDICOS201819'!M3315)/100)*'TABELA HONORÁRIOS MÉDICOS201819'!L3315</f>
        <v>73.275439999999989</v>
      </c>
      <c r="O3315" s="15">
        <v>0</v>
      </c>
      <c r="P3315" s="15"/>
      <c r="Q3315" s="41">
        <f t="shared" si="203"/>
        <v>73.748393599999986</v>
      </c>
    </row>
    <row r="3316" spans="1:17">
      <c r="A3316" s="3"/>
      <c r="B3316" s="135">
        <v>40305996</v>
      </c>
      <c r="C3316" s="263" t="s">
        <v>3746</v>
      </c>
      <c r="D3316" s="264"/>
      <c r="E3316" s="264"/>
      <c r="F3316" s="264"/>
      <c r="G3316" s="264"/>
      <c r="H3316" s="264"/>
      <c r="I3316" s="264"/>
      <c r="J3316" s="264"/>
      <c r="K3316" s="264"/>
      <c r="L3316" s="264"/>
      <c r="M3316" s="266"/>
      <c r="N3316" s="264"/>
      <c r="O3316" s="264"/>
      <c r="P3316" s="264"/>
      <c r="Q3316" s="265"/>
    </row>
    <row r="3317" spans="1:17">
      <c r="A3317" s="3"/>
      <c r="B3317" s="259" t="s">
        <v>4353</v>
      </c>
      <c r="C3317" s="260"/>
      <c r="D3317" s="260"/>
      <c r="E3317" s="260"/>
      <c r="F3317" s="260"/>
      <c r="G3317" s="260"/>
      <c r="H3317" s="260"/>
      <c r="I3317" s="260"/>
      <c r="J3317" s="260"/>
      <c r="K3317" s="260"/>
      <c r="L3317" s="260"/>
      <c r="M3317" s="261"/>
      <c r="N3317" s="260"/>
      <c r="O3317" s="260"/>
      <c r="P3317" s="260"/>
      <c r="Q3317" s="262"/>
    </row>
    <row r="3318" spans="1:17">
      <c r="A3318" s="3"/>
      <c r="B3318" s="135">
        <v>40306003</v>
      </c>
      <c r="C3318" s="263" t="s">
        <v>3911</v>
      </c>
      <c r="D3318" s="264"/>
      <c r="E3318" s="264"/>
      <c r="F3318" s="264"/>
      <c r="G3318" s="264"/>
      <c r="H3318" s="264"/>
      <c r="I3318" s="264"/>
      <c r="J3318" s="264"/>
      <c r="K3318" s="264"/>
      <c r="L3318" s="264"/>
      <c r="M3318" s="266"/>
      <c r="N3318" s="264"/>
      <c r="O3318" s="264"/>
      <c r="P3318" s="264"/>
      <c r="Q3318" s="265"/>
    </row>
    <row r="3319" spans="1:17">
      <c r="A3319" s="1" t="s">
        <v>4760</v>
      </c>
      <c r="B3319" s="1">
        <v>40306011</v>
      </c>
      <c r="C3319" s="3" t="s">
        <v>2712</v>
      </c>
      <c r="D3319" s="4" t="s">
        <v>3679</v>
      </c>
      <c r="E3319" s="7" t="s">
        <v>3716</v>
      </c>
      <c r="F3319" s="8">
        <f>VLOOKUP(D3319,'Parâmetro - Portes e Uco'!$A$8:$D$49,4,0)*E3319</f>
        <v>0.47295359999999997</v>
      </c>
      <c r="G3319" s="36"/>
      <c r="H3319" s="15"/>
      <c r="I3319" s="9"/>
      <c r="J3319" s="16">
        <v>0</v>
      </c>
      <c r="K3319" s="16"/>
      <c r="L3319" s="17">
        <v>1.8</v>
      </c>
      <c r="M3319" s="2">
        <v>84</v>
      </c>
      <c r="N3319" s="8">
        <f>(('Parâmetro - Portes e Uco'!$H$4*'TABELA HONORÁRIOS MÉDICOS201819'!M3319)/100)*'TABELA HONORÁRIOS MÉDICOS201819'!L3319</f>
        <v>22.105439999999998</v>
      </c>
      <c r="O3319" s="15">
        <v>0</v>
      </c>
      <c r="P3319" s="15"/>
      <c r="Q3319" s="41">
        <f t="shared" ref="Q3319:Q3377" si="204">F3319+H3319+K3319+N3319+P3319</f>
        <v>22.578393599999998</v>
      </c>
    </row>
    <row r="3320" spans="1:17">
      <c r="A3320" s="1" t="s">
        <v>4760</v>
      </c>
      <c r="B3320" s="1">
        <v>40306020</v>
      </c>
      <c r="C3320" s="3" t="s">
        <v>2713</v>
      </c>
      <c r="D3320" s="4" t="s">
        <v>3679</v>
      </c>
      <c r="E3320" s="7" t="s">
        <v>3716</v>
      </c>
      <c r="F3320" s="8">
        <f>VLOOKUP(D3320,'Parâmetro - Portes e Uco'!$A$8:$D$49,4,0)*E3320</f>
        <v>0.47295359999999997</v>
      </c>
      <c r="G3320" s="36"/>
      <c r="H3320" s="15"/>
      <c r="I3320" s="9"/>
      <c r="J3320" s="16">
        <v>0</v>
      </c>
      <c r="K3320" s="16"/>
      <c r="L3320" s="17">
        <v>2.484</v>
      </c>
      <c r="M3320" s="2">
        <v>84</v>
      </c>
      <c r="N3320" s="8">
        <f>(('Parâmetro - Portes e Uco'!$H$4*'TABELA HONORÁRIOS MÉDICOS201819'!M3320)/100)*'TABELA HONORÁRIOS MÉDICOS201819'!L3320</f>
        <v>30.505507199999997</v>
      </c>
      <c r="O3320" s="15">
        <v>0</v>
      </c>
      <c r="P3320" s="15"/>
      <c r="Q3320" s="41">
        <f t="shared" si="204"/>
        <v>30.978460799999997</v>
      </c>
    </row>
    <row r="3321" spans="1:17">
      <c r="A3321" s="1" t="s">
        <v>4760</v>
      </c>
      <c r="B3321" s="1">
        <v>40306046</v>
      </c>
      <c r="C3321" s="3" t="s">
        <v>2718</v>
      </c>
      <c r="D3321" s="4" t="s">
        <v>3679</v>
      </c>
      <c r="E3321" s="7" t="s">
        <v>3716</v>
      </c>
      <c r="F3321" s="8">
        <f>VLOOKUP(D3321,'Parâmetro - Portes e Uco'!$A$8:$D$49,4,0)*E3321</f>
        <v>0.47295359999999997</v>
      </c>
      <c r="G3321" s="36"/>
      <c r="H3321" s="15"/>
      <c r="I3321" s="9"/>
      <c r="J3321" s="16">
        <v>0</v>
      </c>
      <c r="K3321" s="16"/>
      <c r="L3321" s="17">
        <v>2.484</v>
      </c>
      <c r="M3321" s="2">
        <v>84</v>
      </c>
      <c r="N3321" s="8">
        <f>(('Parâmetro - Portes e Uco'!$H$4*'TABELA HONORÁRIOS MÉDICOS201819'!M3321)/100)*'TABELA HONORÁRIOS MÉDICOS201819'!L3321</f>
        <v>30.505507199999997</v>
      </c>
      <c r="O3321" s="15">
        <v>0</v>
      </c>
      <c r="P3321" s="15"/>
      <c r="Q3321" s="41">
        <f t="shared" si="204"/>
        <v>30.978460799999997</v>
      </c>
    </row>
    <row r="3322" spans="1:17">
      <c r="A3322" s="1" t="s">
        <v>4760</v>
      </c>
      <c r="B3322" s="1">
        <v>40306054</v>
      </c>
      <c r="C3322" s="3" t="s">
        <v>2717</v>
      </c>
      <c r="D3322" s="4" t="s">
        <v>3679</v>
      </c>
      <c r="E3322" s="7" t="s">
        <v>3712</v>
      </c>
      <c r="F3322" s="8">
        <f>VLOOKUP(D3322,'Parâmetro - Portes e Uco'!$A$8:$D$49,4,0)*E3322</f>
        <v>1.1823839999999999</v>
      </c>
      <c r="G3322" s="36"/>
      <c r="H3322" s="15"/>
      <c r="I3322" s="9"/>
      <c r="J3322" s="16">
        <v>0</v>
      </c>
      <c r="K3322" s="16"/>
      <c r="L3322" s="17">
        <v>5.0940000000000003</v>
      </c>
      <c r="M3322" s="2">
        <v>84</v>
      </c>
      <c r="N3322" s="8">
        <f>(('Parâmetro - Portes e Uco'!$H$4*'TABELA HONORÁRIOS MÉDICOS201819'!M3322)/100)*'TABELA HONORÁRIOS MÉDICOS201819'!L3322</f>
        <v>62.5583952</v>
      </c>
      <c r="O3322" s="15">
        <v>0</v>
      </c>
      <c r="P3322" s="15"/>
      <c r="Q3322" s="41">
        <f t="shared" si="204"/>
        <v>63.740779199999999</v>
      </c>
    </row>
    <row r="3323" spans="1:17">
      <c r="A3323" s="1" t="s">
        <v>4760</v>
      </c>
      <c r="B3323" s="1">
        <v>40306062</v>
      </c>
      <c r="C3323" s="3" t="s">
        <v>2732</v>
      </c>
      <c r="D3323" s="4" t="s">
        <v>3679</v>
      </c>
      <c r="E3323" s="7" t="s">
        <v>3716</v>
      </c>
      <c r="F3323" s="8">
        <f>VLOOKUP(D3323,'Parâmetro - Portes e Uco'!$A$8:$D$49,4,0)*E3323</f>
        <v>0.47295359999999997</v>
      </c>
      <c r="G3323" s="36"/>
      <c r="H3323" s="15"/>
      <c r="I3323" s="9"/>
      <c r="J3323" s="16">
        <v>0</v>
      </c>
      <c r="K3323" s="16"/>
      <c r="L3323" s="17">
        <v>1.413</v>
      </c>
      <c r="M3323" s="2">
        <v>84</v>
      </c>
      <c r="N3323" s="8">
        <f>(('Parâmetro - Portes e Uco'!$H$4*'TABELA HONORÁRIOS MÉDICOS201819'!M3323)/100)*'TABELA HONORÁRIOS MÉDICOS201819'!L3323</f>
        <v>17.352770400000001</v>
      </c>
      <c r="O3323" s="15">
        <v>0</v>
      </c>
      <c r="P3323" s="15"/>
      <c r="Q3323" s="41">
        <f t="shared" si="204"/>
        <v>17.825724000000001</v>
      </c>
    </row>
    <row r="3324" spans="1:17">
      <c r="A3324" s="1" t="s">
        <v>4760</v>
      </c>
      <c r="B3324" s="1">
        <v>40306070</v>
      </c>
      <c r="C3324" s="3" t="s">
        <v>2737</v>
      </c>
      <c r="D3324" s="4" t="s">
        <v>3679</v>
      </c>
      <c r="E3324" s="7" t="s">
        <v>3716</v>
      </c>
      <c r="F3324" s="8">
        <f>VLOOKUP(D3324,'Parâmetro - Portes e Uco'!$A$8:$D$49,4,0)*E3324</f>
        <v>0.47295359999999997</v>
      </c>
      <c r="G3324" s="36"/>
      <c r="H3324" s="15"/>
      <c r="I3324" s="9"/>
      <c r="J3324" s="16">
        <v>0</v>
      </c>
      <c r="K3324" s="16"/>
      <c r="L3324" s="17">
        <v>1.8</v>
      </c>
      <c r="M3324" s="2">
        <v>84</v>
      </c>
      <c r="N3324" s="8">
        <f>(('Parâmetro - Portes e Uco'!$H$4*'TABELA HONORÁRIOS MÉDICOS201819'!M3324)/100)*'TABELA HONORÁRIOS MÉDICOS201819'!L3324</f>
        <v>22.105439999999998</v>
      </c>
      <c r="O3324" s="15">
        <v>0</v>
      </c>
      <c r="P3324" s="15"/>
      <c r="Q3324" s="41">
        <f t="shared" si="204"/>
        <v>22.578393599999998</v>
      </c>
    </row>
    <row r="3325" spans="1:17">
      <c r="A3325" s="1" t="s">
        <v>4760</v>
      </c>
      <c r="B3325" s="1">
        <v>40306089</v>
      </c>
      <c r="C3325" s="3" t="s">
        <v>2738</v>
      </c>
      <c r="D3325" s="4" t="s">
        <v>3679</v>
      </c>
      <c r="E3325" s="7" t="s">
        <v>3716</v>
      </c>
      <c r="F3325" s="8">
        <f>VLOOKUP(D3325,'Parâmetro - Portes e Uco'!$A$8:$D$49,4,0)*E3325</f>
        <v>0.47295359999999997</v>
      </c>
      <c r="G3325" s="36"/>
      <c r="H3325" s="15"/>
      <c r="I3325" s="9"/>
      <c r="J3325" s="16">
        <v>0</v>
      </c>
      <c r="K3325" s="16"/>
      <c r="L3325" s="17">
        <v>1.8</v>
      </c>
      <c r="M3325" s="2">
        <v>84</v>
      </c>
      <c r="N3325" s="8">
        <f>(('Parâmetro - Portes e Uco'!$H$4*'TABELA HONORÁRIOS MÉDICOS201819'!M3325)/100)*'TABELA HONORÁRIOS MÉDICOS201819'!L3325</f>
        <v>22.105439999999998</v>
      </c>
      <c r="O3325" s="15">
        <v>0</v>
      </c>
      <c r="P3325" s="15"/>
      <c r="Q3325" s="41">
        <f t="shared" si="204"/>
        <v>22.578393599999998</v>
      </c>
    </row>
    <row r="3326" spans="1:17">
      <c r="A3326" s="1" t="s">
        <v>4760</v>
      </c>
      <c r="B3326" s="1">
        <v>40306097</v>
      </c>
      <c r="C3326" s="3" t="s">
        <v>2739</v>
      </c>
      <c r="D3326" s="4" t="s">
        <v>3679</v>
      </c>
      <c r="E3326" s="7" t="s">
        <v>3712</v>
      </c>
      <c r="F3326" s="8">
        <f>VLOOKUP(D3326,'Parâmetro - Portes e Uco'!$A$8:$D$49,4,0)*E3326</f>
        <v>1.1823839999999999</v>
      </c>
      <c r="G3326" s="36"/>
      <c r="H3326" s="15"/>
      <c r="I3326" s="9"/>
      <c r="J3326" s="16">
        <v>0</v>
      </c>
      <c r="K3326" s="16"/>
      <c r="L3326" s="17">
        <v>2.8439999999999999</v>
      </c>
      <c r="M3326" s="2">
        <v>84</v>
      </c>
      <c r="N3326" s="8">
        <f>(('Parâmetro - Portes e Uco'!$H$4*'TABELA HONORÁRIOS MÉDICOS201819'!M3326)/100)*'TABELA HONORÁRIOS MÉDICOS201819'!L3326</f>
        <v>34.926595199999994</v>
      </c>
      <c r="O3326" s="15">
        <v>0</v>
      </c>
      <c r="P3326" s="15"/>
      <c r="Q3326" s="41">
        <f t="shared" si="204"/>
        <v>36.108979199999993</v>
      </c>
    </row>
    <row r="3327" spans="1:17">
      <c r="A3327" s="1" t="s">
        <v>4760</v>
      </c>
      <c r="B3327" s="1">
        <v>40306100</v>
      </c>
      <c r="C3327" s="3" t="s">
        <v>2751</v>
      </c>
      <c r="D3327" s="4" t="s">
        <v>3679</v>
      </c>
      <c r="E3327" s="7" t="s">
        <v>3716</v>
      </c>
      <c r="F3327" s="8">
        <f>VLOOKUP(D3327,'Parâmetro - Portes e Uco'!$A$8:$D$49,4,0)*E3327</f>
        <v>0.47295359999999997</v>
      </c>
      <c r="G3327" s="36"/>
      <c r="H3327" s="15"/>
      <c r="I3327" s="9"/>
      <c r="J3327" s="16">
        <v>0</v>
      </c>
      <c r="K3327" s="16"/>
      <c r="L3327" s="17">
        <v>1.8</v>
      </c>
      <c r="M3327" s="2">
        <v>84</v>
      </c>
      <c r="N3327" s="8">
        <f>(('Parâmetro - Portes e Uco'!$H$4*'TABELA HONORÁRIOS MÉDICOS201819'!M3327)/100)*'TABELA HONORÁRIOS MÉDICOS201819'!L3327</f>
        <v>22.105439999999998</v>
      </c>
      <c r="O3327" s="15">
        <v>0</v>
      </c>
      <c r="P3327" s="15"/>
      <c r="Q3327" s="41">
        <f t="shared" si="204"/>
        <v>22.578393599999998</v>
      </c>
    </row>
    <row r="3328" spans="1:17">
      <c r="A3328" s="1" t="s">
        <v>4760</v>
      </c>
      <c r="B3328" s="1">
        <v>40306119</v>
      </c>
      <c r="C3328" s="3" t="s">
        <v>2752</v>
      </c>
      <c r="D3328" s="4" t="s">
        <v>3679</v>
      </c>
      <c r="E3328" s="7" t="s">
        <v>3716</v>
      </c>
      <c r="F3328" s="8">
        <f>VLOOKUP(D3328,'Parâmetro - Portes e Uco'!$A$8:$D$49,4,0)*E3328</f>
        <v>0.47295359999999997</v>
      </c>
      <c r="G3328" s="36"/>
      <c r="H3328" s="15"/>
      <c r="I3328" s="9"/>
      <c r="J3328" s="16">
        <v>0</v>
      </c>
      <c r="K3328" s="16"/>
      <c r="L3328" s="17">
        <v>1.8</v>
      </c>
      <c r="M3328" s="2">
        <v>84</v>
      </c>
      <c r="N3328" s="8">
        <f>(('Parâmetro - Portes e Uco'!$H$4*'TABELA HONORÁRIOS MÉDICOS201819'!M3328)/100)*'TABELA HONORÁRIOS MÉDICOS201819'!L3328</f>
        <v>22.105439999999998</v>
      </c>
      <c r="O3328" s="15">
        <v>0</v>
      </c>
      <c r="P3328" s="15"/>
      <c r="Q3328" s="41">
        <f t="shared" si="204"/>
        <v>22.578393599999998</v>
      </c>
    </row>
    <row r="3329" spans="1:17">
      <c r="A3329" s="1" t="s">
        <v>4760</v>
      </c>
      <c r="B3329" s="1">
        <v>40306127</v>
      </c>
      <c r="C3329" s="3" t="s">
        <v>2753</v>
      </c>
      <c r="D3329" s="4" t="s">
        <v>3679</v>
      </c>
      <c r="E3329" s="7" t="s">
        <v>3716</v>
      </c>
      <c r="F3329" s="8">
        <f>VLOOKUP(D3329,'Parâmetro - Portes e Uco'!$A$8:$D$49,4,0)*E3329</f>
        <v>0.47295359999999997</v>
      </c>
      <c r="G3329" s="36"/>
      <c r="H3329" s="15"/>
      <c r="I3329" s="9"/>
      <c r="J3329" s="16">
        <v>0</v>
      </c>
      <c r="K3329" s="16"/>
      <c r="L3329" s="17">
        <v>1.8</v>
      </c>
      <c r="M3329" s="2">
        <v>84</v>
      </c>
      <c r="N3329" s="8">
        <f>(('Parâmetro - Portes e Uco'!$H$4*'TABELA HONORÁRIOS MÉDICOS201819'!M3329)/100)*'TABELA HONORÁRIOS MÉDICOS201819'!L3329</f>
        <v>22.105439999999998</v>
      </c>
      <c r="O3329" s="15">
        <v>0</v>
      </c>
      <c r="P3329" s="15"/>
      <c r="Q3329" s="41">
        <f t="shared" si="204"/>
        <v>22.578393599999998</v>
      </c>
    </row>
    <row r="3330" spans="1:17">
      <c r="A3330" s="1" t="s">
        <v>4760</v>
      </c>
      <c r="B3330" s="1">
        <v>40306135</v>
      </c>
      <c r="C3330" s="3" t="s">
        <v>2719</v>
      </c>
      <c r="D3330" s="4" t="s">
        <v>3679</v>
      </c>
      <c r="E3330" s="7" t="s">
        <v>3716</v>
      </c>
      <c r="F3330" s="8">
        <f>VLOOKUP(D3330,'Parâmetro - Portes e Uco'!$A$8:$D$49,4,0)*E3330</f>
        <v>0.47295359999999997</v>
      </c>
      <c r="G3330" s="36"/>
      <c r="H3330" s="15"/>
      <c r="I3330" s="9"/>
      <c r="J3330" s="16">
        <v>0</v>
      </c>
      <c r="K3330" s="16"/>
      <c r="L3330" s="17">
        <v>2.484</v>
      </c>
      <c r="M3330" s="2">
        <v>84</v>
      </c>
      <c r="N3330" s="8">
        <f>(('Parâmetro - Portes e Uco'!$H$4*'TABELA HONORÁRIOS MÉDICOS201819'!M3330)/100)*'TABELA HONORÁRIOS MÉDICOS201819'!L3330</f>
        <v>30.505507199999997</v>
      </c>
      <c r="O3330" s="15">
        <v>0</v>
      </c>
      <c r="P3330" s="15"/>
      <c r="Q3330" s="41">
        <f t="shared" si="204"/>
        <v>30.978460799999997</v>
      </c>
    </row>
    <row r="3331" spans="1:17">
      <c r="A3331" s="1" t="s">
        <v>4760</v>
      </c>
      <c r="B3331" s="1">
        <v>40306143</v>
      </c>
      <c r="C3331" s="3" t="s">
        <v>2720</v>
      </c>
      <c r="D3331" s="4" t="s">
        <v>3679</v>
      </c>
      <c r="E3331" s="7" t="s">
        <v>3716</v>
      </c>
      <c r="F3331" s="8">
        <f>VLOOKUP(D3331,'Parâmetro - Portes e Uco'!$A$8:$D$49,4,0)*E3331</f>
        <v>0.47295359999999997</v>
      </c>
      <c r="G3331" s="36"/>
      <c r="H3331" s="15"/>
      <c r="I3331" s="9"/>
      <c r="J3331" s="16">
        <v>0</v>
      </c>
      <c r="K3331" s="16"/>
      <c r="L3331" s="17">
        <v>1.8</v>
      </c>
      <c r="M3331" s="2">
        <v>84</v>
      </c>
      <c r="N3331" s="8">
        <f>(('Parâmetro - Portes e Uco'!$H$4*'TABELA HONORÁRIOS MÉDICOS201819'!M3331)/100)*'TABELA HONORÁRIOS MÉDICOS201819'!L3331</f>
        <v>22.105439999999998</v>
      </c>
      <c r="O3331" s="15">
        <v>0</v>
      </c>
      <c r="P3331" s="15"/>
      <c r="Q3331" s="41">
        <f t="shared" si="204"/>
        <v>22.578393599999998</v>
      </c>
    </row>
    <row r="3332" spans="1:17">
      <c r="A3332" s="1" t="s">
        <v>4760</v>
      </c>
      <c r="B3332" s="1">
        <v>40306151</v>
      </c>
      <c r="C3332" s="3" t="s">
        <v>2721</v>
      </c>
      <c r="D3332" s="4" t="s">
        <v>3679</v>
      </c>
      <c r="E3332" s="7" t="s">
        <v>3716</v>
      </c>
      <c r="F3332" s="8">
        <f>VLOOKUP(D3332,'Parâmetro - Portes e Uco'!$A$8:$D$49,4,0)*E3332</f>
        <v>0.47295359999999997</v>
      </c>
      <c r="G3332" s="36"/>
      <c r="H3332" s="15"/>
      <c r="I3332" s="9"/>
      <c r="J3332" s="16">
        <v>0</v>
      </c>
      <c r="K3332" s="16"/>
      <c r="L3332" s="17">
        <v>2.484</v>
      </c>
      <c r="M3332" s="2">
        <v>84</v>
      </c>
      <c r="N3332" s="8">
        <f>(('Parâmetro - Portes e Uco'!$H$4*'TABELA HONORÁRIOS MÉDICOS201819'!M3332)/100)*'TABELA HONORÁRIOS MÉDICOS201819'!L3332</f>
        <v>30.505507199999997</v>
      </c>
      <c r="O3332" s="15">
        <v>0</v>
      </c>
      <c r="P3332" s="15"/>
      <c r="Q3332" s="41">
        <f t="shared" si="204"/>
        <v>30.978460799999997</v>
      </c>
    </row>
    <row r="3333" spans="1:17">
      <c r="A3333" s="1" t="s">
        <v>4760</v>
      </c>
      <c r="B3333" s="1">
        <v>40306160</v>
      </c>
      <c r="C3333" s="3" t="s">
        <v>2722</v>
      </c>
      <c r="D3333" s="4" t="s">
        <v>3679</v>
      </c>
      <c r="E3333" s="7" t="s">
        <v>3716</v>
      </c>
      <c r="F3333" s="8">
        <f>VLOOKUP(D3333,'Parâmetro - Portes e Uco'!$A$8:$D$49,4,0)*E3333</f>
        <v>0.47295359999999997</v>
      </c>
      <c r="G3333" s="36"/>
      <c r="H3333" s="15"/>
      <c r="I3333" s="9"/>
      <c r="J3333" s="16">
        <v>0</v>
      </c>
      <c r="K3333" s="16"/>
      <c r="L3333" s="17">
        <v>1.17</v>
      </c>
      <c r="M3333" s="2">
        <v>84</v>
      </c>
      <c r="N3333" s="8">
        <f>(('Parâmetro - Portes e Uco'!$H$4*'TABELA HONORÁRIOS MÉDICOS201819'!M3333)/100)*'TABELA HONORÁRIOS MÉDICOS201819'!L3333</f>
        <v>14.368535999999999</v>
      </c>
      <c r="O3333" s="15">
        <v>0</v>
      </c>
      <c r="P3333" s="15"/>
      <c r="Q3333" s="41">
        <f t="shared" si="204"/>
        <v>14.841489599999999</v>
      </c>
    </row>
    <row r="3334" spans="1:17">
      <c r="A3334" s="1" t="s">
        <v>4760</v>
      </c>
      <c r="B3334" s="1">
        <v>40306194</v>
      </c>
      <c r="C3334" s="3" t="s">
        <v>2723</v>
      </c>
      <c r="D3334" s="4" t="s">
        <v>3679</v>
      </c>
      <c r="E3334" s="7" t="s">
        <v>3712</v>
      </c>
      <c r="F3334" s="8">
        <f>VLOOKUP(D3334,'Parâmetro - Portes e Uco'!$A$8:$D$49,4,0)*E3334</f>
        <v>1.1823839999999999</v>
      </c>
      <c r="G3334" s="36"/>
      <c r="H3334" s="15"/>
      <c r="I3334" s="9"/>
      <c r="J3334" s="16">
        <v>0</v>
      </c>
      <c r="K3334" s="16"/>
      <c r="L3334" s="17">
        <v>3.294</v>
      </c>
      <c r="M3334" s="2">
        <v>84</v>
      </c>
      <c r="N3334" s="8">
        <f>(('Parâmetro - Portes e Uco'!$H$4*'TABELA HONORÁRIOS MÉDICOS201819'!M3334)/100)*'TABELA HONORÁRIOS MÉDICOS201819'!L3334</f>
        <v>40.452955199999998</v>
      </c>
      <c r="O3334" s="15">
        <v>0</v>
      </c>
      <c r="P3334" s="15"/>
      <c r="Q3334" s="41">
        <f t="shared" si="204"/>
        <v>41.635339199999997</v>
      </c>
    </row>
    <row r="3335" spans="1:17">
      <c r="A3335" s="1" t="s">
        <v>4760</v>
      </c>
      <c r="B3335" s="1">
        <v>40306208</v>
      </c>
      <c r="C3335" s="3" t="s">
        <v>2726</v>
      </c>
      <c r="D3335" s="4" t="s">
        <v>3679</v>
      </c>
      <c r="E3335" s="7" t="s">
        <v>3712</v>
      </c>
      <c r="F3335" s="8">
        <f>VLOOKUP(D3335,'Parâmetro - Portes e Uco'!$A$8:$D$49,4,0)*E3335</f>
        <v>1.1823839999999999</v>
      </c>
      <c r="G3335" s="36"/>
      <c r="H3335" s="15"/>
      <c r="I3335" s="9"/>
      <c r="J3335" s="16">
        <v>0</v>
      </c>
      <c r="K3335" s="16"/>
      <c r="L3335" s="17">
        <v>2.8439999999999999</v>
      </c>
      <c r="M3335" s="2">
        <v>84</v>
      </c>
      <c r="N3335" s="8">
        <f>(('Parâmetro - Portes e Uco'!$H$4*'TABELA HONORÁRIOS MÉDICOS201819'!M3335)/100)*'TABELA HONORÁRIOS MÉDICOS201819'!L3335</f>
        <v>34.926595199999994</v>
      </c>
      <c r="O3335" s="15">
        <v>0</v>
      </c>
      <c r="P3335" s="15"/>
      <c r="Q3335" s="41">
        <f t="shared" si="204"/>
        <v>36.108979199999993</v>
      </c>
    </row>
    <row r="3336" spans="1:17" ht="22.5">
      <c r="A3336" s="1" t="s">
        <v>4760</v>
      </c>
      <c r="B3336" s="1">
        <v>40306259</v>
      </c>
      <c r="C3336" s="3" t="s">
        <v>2725</v>
      </c>
      <c r="D3336" s="4" t="s">
        <v>3679</v>
      </c>
      <c r="E3336" s="7" t="s">
        <v>3712</v>
      </c>
      <c r="F3336" s="8">
        <f>VLOOKUP(D3336,'Parâmetro - Portes e Uco'!$A$8:$D$49,4,0)*E3336</f>
        <v>1.1823839999999999</v>
      </c>
      <c r="G3336" s="36"/>
      <c r="H3336" s="15"/>
      <c r="I3336" s="9"/>
      <c r="J3336" s="16">
        <v>0</v>
      </c>
      <c r="K3336" s="16"/>
      <c r="L3336" s="17">
        <v>3.294</v>
      </c>
      <c r="M3336" s="2">
        <v>84</v>
      </c>
      <c r="N3336" s="8">
        <f>(('Parâmetro - Portes e Uco'!$H$4*'TABELA HONORÁRIOS MÉDICOS201819'!M3336)/100)*'TABELA HONORÁRIOS MÉDICOS201819'!L3336</f>
        <v>40.452955199999998</v>
      </c>
      <c r="O3336" s="15">
        <v>0</v>
      </c>
      <c r="P3336" s="15"/>
      <c r="Q3336" s="41">
        <f t="shared" si="204"/>
        <v>41.635339199999997</v>
      </c>
    </row>
    <row r="3337" spans="1:17">
      <c r="A3337" s="1" t="s">
        <v>4760</v>
      </c>
      <c r="B3337" s="1">
        <v>40306267</v>
      </c>
      <c r="C3337" s="3" t="s">
        <v>2729</v>
      </c>
      <c r="D3337" s="4" t="s">
        <v>3679</v>
      </c>
      <c r="E3337" s="7" t="s">
        <v>3716</v>
      </c>
      <c r="F3337" s="8">
        <f>VLOOKUP(D3337,'Parâmetro - Portes e Uco'!$A$8:$D$49,4,0)*E3337</f>
        <v>0.47295359999999997</v>
      </c>
      <c r="G3337" s="36"/>
      <c r="H3337" s="15"/>
      <c r="I3337" s="9"/>
      <c r="J3337" s="16">
        <v>0</v>
      </c>
      <c r="K3337" s="16"/>
      <c r="L3337" s="17">
        <v>1.35</v>
      </c>
      <c r="M3337" s="2">
        <v>84</v>
      </c>
      <c r="N3337" s="8">
        <f>(('Parâmetro - Portes e Uco'!$H$4*'TABELA HONORÁRIOS MÉDICOS201819'!M3337)/100)*'TABELA HONORÁRIOS MÉDICOS201819'!L3337</f>
        <v>16.579080000000001</v>
      </c>
      <c r="O3337" s="15">
        <v>0</v>
      </c>
      <c r="P3337" s="15"/>
      <c r="Q3337" s="41">
        <f t="shared" si="204"/>
        <v>17.052033600000001</v>
      </c>
    </row>
    <row r="3338" spans="1:17">
      <c r="A3338" s="1" t="s">
        <v>4760</v>
      </c>
      <c r="B3338" s="1">
        <v>40306275</v>
      </c>
      <c r="C3338" s="3" t="s">
        <v>2730</v>
      </c>
      <c r="D3338" s="4" t="s">
        <v>3679</v>
      </c>
      <c r="E3338" s="7" t="s">
        <v>3716</v>
      </c>
      <c r="F3338" s="8">
        <f>VLOOKUP(D3338,'Parâmetro - Portes e Uco'!$A$8:$D$49,4,0)*E3338</f>
        <v>0.47295359999999997</v>
      </c>
      <c r="G3338" s="36"/>
      <c r="H3338" s="15"/>
      <c r="I3338" s="9"/>
      <c r="J3338" s="16">
        <v>0</v>
      </c>
      <c r="K3338" s="16"/>
      <c r="L3338" s="17">
        <v>1.35</v>
      </c>
      <c r="M3338" s="2">
        <v>84</v>
      </c>
      <c r="N3338" s="8">
        <f>(('Parâmetro - Portes e Uco'!$H$4*'TABELA HONORÁRIOS MÉDICOS201819'!M3338)/100)*'TABELA HONORÁRIOS MÉDICOS201819'!L3338</f>
        <v>16.579080000000001</v>
      </c>
      <c r="O3338" s="15">
        <v>0</v>
      </c>
      <c r="P3338" s="15"/>
      <c r="Q3338" s="41">
        <f t="shared" si="204"/>
        <v>17.052033600000001</v>
      </c>
    </row>
    <row r="3339" spans="1:17">
      <c r="A3339" s="1" t="s">
        <v>4760</v>
      </c>
      <c r="B3339" s="1">
        <v>40306283</v>
      </c>
      <c r="C3339" s="3" t="s">
        <v>2731</v>
      </c>
      <c r="D3339" s="4" t="s">
        <v>3679</v>
      </c>
      <c r="E3339" s="7" t="s">
        <v>3712</v>
      </c>
      <c r="F3339" s="8">
        <f>VLOOKUP(D3339,'Parâmetro - Portes e Uco'!$A$8:$D$49,4,0)*E3339</f>
        <v>1.1823839999999999</v>
      </c>
      <c r="G3339" s="36"/>
      <c r="H3339" s="15"/>
      <c r="I3339" s="9"/>
      <c r="J3339" s="16">
        <v>0</v>
      </c>
      <c r="K3339" s="16"/>
      <c r="L3339" s="17">
        <v>4.05</v>
      </c>
      <c r="M3339" s="2">
        <v>84</v>
      </c>
      <c r="N3339" s="8">
        <f>(('Parâmetro - Portes e Uco'!$H$4*'TABELA HONORÁRIOS MÉDICOS201819'!M3339)/100)*'TABELA HONORÁRIOS MÉDICOS201819'!L3339</f>
        <v>49.737239999999993</v>
      </c>
      <c r="O3339" s="15">
        <v>0</v>
      </c>
      <c r="P3339" s="15"/>
      <c r="Q3339" s="41">
        <f t="shared" si="204"/>
        <v>50.919623999999992</v>
      </c>
    </row>
    <row r="3340" spans="1:17">
      <c r="A3340" s="1" t="s">
        <v>4760</v>
      </c>
      <c r="B3340" s="1">
        <v>40306291</v>
      </c>
      <c r="C3340" s="3" t="s">
        <v>2733</v>
      </c>
      <c r="D3340" s="4" t="s">
        <v>3679</v>
      </c>
      <c r="E3340" s="7" t="s">
        <v>3716</v>
      </c>
      <c r="F3340" s="8">
        <f>VLOOKUP(D3340,'Parâmetro - Portes e Uco'!$A$8:$D$49,4,0)*E3340</f>
        <v>0.47295359999999997</v>
      </c>
      <c r="G3340" s="36"/>
      <c r="H3340" s="15"/>
      <c r="I3340" s="9"/>
      <c r="J3340" s="16">
        <v>0</v>
      </c>
      <c r="K3340" s="16"/>
      <c r="L3340" s="17">
        <v>1.8</v>
      </c>
      <c r="M3340" s="2">
        <v>84</v>
      </c>
      <c r="N3340" s="8">
        <f>(('Parâmetro - Portes e Uco'!$H$4*'TABELA HONORÁRIOS MÉDICOS201819'!M3340)/100)*'TABELA HONORÁRIOS MÉDICOS201819'!L3340</f>
        <v>22.105439999999998</v>
      </c>
      <c r="O3340" s="15">
        <v>0</v>
      </c>
      <c r="P3340" s="15"/>
      <c r="Q3340" s="41">
        <f t="shared" si="204"/>
        <v>22.578393599999998</v>
      </c>
    </row>
    <row r="3341" spans="1:17">
      <c r="A3341" s="1" t="s">
        <v>4760</v>
      </c>
      <c r="B3341" s="1">
        <v>40306305</v>
      </c>
      <c r="C3341" s="3" t="s">
        <v>2735</v>
      </c>
      <c r="D3341" s="4" t="s">
        <v>3679</v>
      </c>
      <c r="E3341" s="7" t="s">
        <v>3716</v>
      </c>
      <c r="F3341" s="8">
        <f>VLOOKUP(D3341,'Parâmetro - Portes e Uco'!$A$8:$D$49,4,0)*E3341</f>
        <v>0.47295359999999997</v>
      </c>
      <c r="G3341" s="36"/>
      <c r="H3341" s="15"/>
      <c r="I3341" s="9"/>
      <c r="J3341" s="16">
        <v>0</v>
      </c>
      <c r="K3341" s="16"/>
      <c r="L3341" s="17">
        <v>2.484</v>
      </c>
      <c r="M3341" s="2">
        <v>84</v>
      </c>
      <c r="N3341" s="8">
        <f>(('Parâmetro - Portes e Uco'!$H$4*'TABELA HONORÁRIOS MÉDICOS201819'!M3341)/100)*'TABELA HONORÁRIOS MÉDICOS201819'!L3341</f>
        <v>30.505507199999997</v>
      </c>
      <c r="O3341" s="15">
        <v>0</v>
      </c>
      <c r="P3341" s="15"/>
      <c r="Q3341" s="41">
        <f t="shared" si="204"/>
        <v>30.978460799999997</v>
      </c>
    </row>
    <row r="3342" spans="1:17">
      <c r="A3342" s="1" t="s">
        <v>4760</v>
      </c>
      <c r="B3342" s="1">
        <v>40306313</v>
      </c>
      <c r="C3342" s="3" t="s">
        <v>2736</v>
      </c>
      <c r="D3342" s="4" t="s">
        <v>3679</v>
      </c>
      <c r="E3342" s="7" t="s">
        <v>3716</v>
      </c>
      <c r="F3342" s="8">
        <f>VLOOKUP(D3342,'Parâmetro - Portes e Uco'!$A$8:$D$49,4,0)*E3342</f>
        <v>0.47295359999999997</v>
      </c>
      <c r="G3342" s="36"/>
      <c r="H3342" s="15"/>
      <c r="I3342" s="9"/>
      <c r="J3342" s="16">
        <v>0</v>
      </c>
      <c r="K3342" s="16"/>
      <c r="L3342" s="17">
        <v>1.8</v>
      </c>
      <c r="M3342" s="2">
        <v>84</v>
      </c>
      <c r="N3342" s="8">
        <f>(('Parâmetro - Portes e Uco'!$H$4*'TABELA HONORÁRIOS MÉDICOS201819'!M3342)/100)*'TABELA HONORÁRIOS MÉDICOS201819'!L3342</f>
        <v>22.105439999999998</v>
      </c>
      <c r="O3342" s="15">
        <v>0</v>
      </c>
      <c r="P3342" s="15"/>
      <c r="Q3342" s="41">
        <f t="shared" si="204"/>
        <v>22.578393599999998</v>
      </c>
    </row>
    <row r="3343" spans="1:17">
      <c r="A3343" s="1" t="s">
        <v>4760</v>
      </c>
      <c r="B3343" s="1">
        <v>40306330</v>
      </c>
      <c r="C3343" s="3" t="s">
        <v>2740</v>
      </c>
      <c r="D3343" s="4" t="s">
        <v>3679</v>
      </c>
      <c r="E3343" s="7" t="s">
        <v>3716</v>
      </c>
      <c r="F3343" s="8">
        <f>VLOOKUP(D3343,'Parâmetro - Portes e Uco'!$A$8:$D$49,4,0)*E3343</f>
        <v>0.47295359999999997</v>
      </c>
      <c r="G3343" s="36"/>
      <c r="H3343" s="15"/>
      <c r="I3343" s="9"/>
      <c r="J3343" s="16">
        <v>0</v>
      </c>
      <c r="K3343" s="16"/>
      <c r="L3343" s="17">
        <v>2.484</v>
      </c>
      <c r="M3343" s="2">
        <v>84</v>
      </c>
      <c r="N3343" s="8">
        <f>(('Parâmetro - Portes e Uco'!$H$4*'TABELA HONORÁRIOS MÉDICOS201819'!M3343)/100)*'TABELA HONORÁRIOS MÉDICOS201819'!L3343</f>
        <v>30.505507199999997</v>
      </c>
      <c r="O3343" s="15">
        <v>0</v>
      </c>
      <c r="P3343" s="15"/>
      <c r="Q3343" s="41">
        <f t="shared" si="204"/>
        <v>30.978460799999997</v>
      </c>
    </row>
    <row r="3344" spans="1:17">
      <c r="A3344" s="1" t="s">
        <v>4760</v>
      </c>
      <c r="B3344" s="1">
        <v>40306348</v>
      </c>
      <c r="C3344" s="3" t="s">
        <v>2741</v>
      </c>
      <c r="D3344" s="4" t="s">
        <v>3679</v>
      </c>
      <c r="E3344" s="7" t="s">
        <v>3716</v>
      </c>
      <c r="F3344" s="8">
        <f>VLOOKUP(D3344,'Parâmetro - Portes e Uco'!$A$8:$D$49,4,0)*E3344</f>
        <v>0.47295359999999997</v>
      </c>
      <c r="G3344" s="36"/>
      <c r="H3344" s="15"/>
      <c r="I3344" s="9"/>
      <c r="J3344" s="16">
        <v>0</v>
      </c>
      <c r="K3344" s="16"/>
      <c r="L3344" s="17">
        <v>2.484</v>
      </c>
      <c r="M3344" s="2">
        <v>84</v>
      </c>
      <c r="N3344" s="8">
        <f>(('Parâmetro - Portes e Uco'!$H$4*'TABELA HONORÁRIOS MÉDICOS201819'!M3344)/100)*'TABELA HONORÁRIOS MÉDICOS201819'!L3344</f>
        <v>30.505507199999997</v>
      </c>
      <c r="O3344" s="15">
        <v>0</v>
      </c>
      <c r="P3344" s="15"/>
      <c r="Q3344" s="41">
        <f t="shared" si="204"/>
        <v>30.978460799999997</v>
      </c>
    </row>
    <row r="3345" spans="1:17">
      <c r="A3345" s="1" t="s">
        <v>4760</v>
      </c>
      <c r="B3345" s="1">
        <v>40306356</v>
      </c>
      <c r="C3345" s="3" t="s">
        <v>2743</v>
      </c>
      <c r="D3345" s="4" t="s">
        <v>3679</v>
      </c>
      <c r="E3345" s="7" t="s">
        <v>3716</v>
      </c>
      <c r="F3345" s="8">
        <f>VLOOKUP(D3345,'Parâmetro - Portes e Uco'!$A$8:$D$49,4,0)*E3345</f>
        <v>0.47295359999999997</v>
      </c>
      <c r="G3345" s="36"/>
      <c r="H3345" s="15"/>
      <c r="I3345" s="9"/>
      <c r="J3345" s="16">
        <v>0</v>
      </c>
      <c r="K3345" s="16"/>
      <c r="L3345" s="17">
        <v>1.413</v>
      </c>
      <c r="M3345" s="2">
        <v>84</v>
      </c>
      <c r="N3345" s="8">
        <f>(('Parâmetro - Portes e Uco'!$H$4*'TABELA HONORÁRIOS MÉDICOS201819'!M3345)/100)*'TABELA HONORÁRIOS MÉDICOS201819'!L3345</f>
        <v>17.352770400000001</v>
      </c>
      <c r="O3345" s="15">
        <v>0</v>
      </c>
      <c r="P3345" s="15"/>
      <c r="Q3345" s="41">
        <f t="shared" si="204"/>
        <v>17.825724000000001</v>
      </c>
    </row>
    <row r="3346" spans="1:17">
      <c r="A3346" s="1" t="s">
        <v>4760</v>
      </c>
      <c r="B3346" s="1">
        <v>40306364</v>
      </c>
      <c r="C3346" s="3" t="s">
        <v>2742</v>
      </c>
      <c r="D3346" s="4" t="s">
        <v>3679</v>
      </c>
      <c r="E3346" s="7" t="s">
        <v>3716</v>
      </c>
      <c r="F3346" s="8">
        <f>VLOOKUP(D3346,'Parâmetro - Portes e Uco'!$A$8:$D$49,4,0)*E3346</f>
        <v>0.47295359999999997</v>
      </c>
      <c r="G3346" s="36"/>
      <c r="H3346" s="15"/>
      <c r="I3346" s="9"/>
      <c r="J3346" s="16">
        <v>0</v>
      </c>
      <c r="K3346" s="16"/>
      <c r="L3346" s="17">
        <v>2.1869999999999998</v>
      </c>
      <c r="M3346" s="2">
        <v>84</v>
      </c>
      <c r="N3346" s="8">
        <f>(('Parâmetro - Portes e Uco'!$H$4*'TABELA HONORÁRIOS MÉDICOS201819'!M3346)/100)*'TABELA HONORÁRIOS MÉDICOS201819'!L3346</f>
        <v>26.858109599999995</v>
      </c>
      <c r="O3346" s="15">
        <v>0</v>
      </c>
      <c r="P3346" s="15"/>
      <c r="Q3346" s="41">
        <f t="shared" si="204"/>
        <v>27.331063199999996</v>
      </c>
    </row>
    <row r="3347" spans="1:17">
      <c r="A3347" s="1" t="s">
        <v>4760</v>
      </c>
      <c r="B3347" s="1">
        <v>40306372</v>
      </c>
      <c r="C3347" s="3" t="s">
        <v>2744</v>
      </c>
      <c r="D3347" s="4" t="s">
        <v>3679</v>
      </c>
      <c r="E3347" s="7" t="s">
        <v>3716</v>
      </c>
      <c r="F3347" s="8">
        <f>VLOOKUP(D3347,'Parâmetro - Portes e Uco'!$A$8:$D$49,4,0)*E3347</f>
        <v>0.47295359999999997</v>
      </c>
      <c r="G3347" s="36"/>
      <c r="H3347" s="15"/>
      <c r="I3347" s="9"/>
      <c r="J3347" s="16">
        <v>0</v>
      </c>
      <c r="K3347" s="16"/>
      <c r="L3347" s="17">
        <v>1.8</v>
      </c>
      <c r="M3347" s="2">
        <v>84</v>
      </c>
      <c r="N3347" s="8">
        <f>(('Parâmetro - Portes e Uco'!$H$4*'TABELA HONORÁRIOS MÉDICOS201819'!M3347)/100)*'TABELA HONORÁRIOS MÉDICOS201819'!L3347</f>
        <v>22.105439999999998</v>
      </c>
      <c r="O3347" s="15">
        <v>0</v>
      </c>
      <c r="P3347" s="15"/>
      <c r="Q3347" s="41">
        <f t="shared" si="204"/>
        <v>22.578393599999998</v>
      </c>
    </row>
    <row r="3348" spans="1:17">
      <c r="A3348" s="1" t="s">
        <v>4760</v>
      </c>
      <c r="B3348" s="1">
        <v>40306380</v>
      </c>
      <c r="C3348" s="3" t="s">
        <v>2745</v>
      </c>
      <c r="D3348" s="4" t="s">
        <v>3679</v>
      </c>
      <c r="E3348" s="7" t="s">
        <v>3716</v>
      </c>
      <c r="F3348" s="8">
        <f>VLOOKUP(D3348,'Parâmetro - Portes e Uco'!$A$8:$D$49,4,0)*E3348</f>
        <v>0.47295359999999997</v>
      </c>
      <c r="G3348" s="36"/>
      <c r="H3348" s="15"/>
      <c r="I3348" s="9"/>
      <c r="J3348" s="16">
        <v>0</v>
      </c>
      <c r="K3348" s="16"/>
      <c r="L3348" s="17">
        <v>1.8</v>
      </c>
      <c r="M3348" s="2">
        <v>84</v>
      </c>
      <c r="N3348" s="8">
        <f>(('Parâmetro - Portes e Uco'!$H$4*'TABELA HONORÁRIOS MÉDICOS201819'!M3348)/100)*'TABELA HONORÁRIOS MÉDICOS201819'!L3348</f>
        <v>22.105439999999998</v>
      </c>
      <c r="O3348" s="15">
        <v>0</v>
      </c>
      <c r="P3348" s="15"/>
      <c r="Q3348" s="41">
        <f t="shared" si="204"/>
        <v>22.578393599999998</v>
      </c>
    </row>
    <row r="3349" spans="1:17">
      <c r="A3349" s="1" t="s">
        <v>4760</v>
      </c>
      <c r="B3349" s="1">
        <v>40306399</v>
      </c>
      <c r="C3349" s="3" t="s">
        <v>2746</v>
      </c>
      <c r="D3349" s="4" t="s">
        <v>3679</v>
      </c>
      <c r="E3349" s="7" t="s">
        <v>3716</v>
      </c>
      <c r="F3349" s="8">
        <f>VLOOKUP(D3349,'Parâmetro - Portes e Uco'!$A$8:$D$49,4,0)*E3349</f>
        <v>0.47295359999999997</v>
      </c>
      <c r="G3349" s="36"/>
      <c r="H3349" s="15"/>
      <c r="I3349" s="9"/>
      <c r="J3349" s="16">
        <v>0</v>
      </c>
      <c r="K3349" s="16"/>
      <c r="L3349" s="17">
        <v>1.8</v>
      </c>
      <c r="M3349" s="2">
        <v>84</v>
      </c>
      <c r="N3349" s="8">
        <f>(('Parâmetro - Portes e Uco'!$H$4*'TABELA HONORÁRIOS MÉDICOS201819'!M3349)/100)*'TABELA HONORÁRIOS MÉDICOS201819'!L3349</f>
        <v>22.105439999999998</v>
      </c>
      <c r="O3349" s="15">
        <v>0</v>
      </c>
      <c r="P3349" s="15"/>
      <c r="Q3349" s="41">
        <f t="shared" si="204"/>
        <v>22.578393599999998</v>
      </c>
    </row>
    <row r="3350" spans="1:17">
      <c r="A3350" s="1" t="s">
        <v>4760</v>
      </c>
      <c r="B3350" s="1">
        <v>40306402</v>
      </c>
      <c r="C3350" s="3" t="s">
        <v>2747</v>
      </c>
      <c r="D3350" s="4" t="s">
        <v>3679</v>
      </c>
      <c r="E3350" s="7" t="s">
        <v>3716</v>
      </c>
      <c r="F3350" s="8">
        <f>VLOOKUP(D3350,'Parâmetro - Portes e Uco'!$A$8:$D$49,4,0)*E3350</f>
        <v>0.47295359999999997</v>
      </c>
      <c r="G3350" s="36"/>
      <c r="H3350" s="15"/>
      <c r="I3350" s="9"/>
      <c r="J3350" s="16">
        <v>0</v>
      </c>
      <c r="K3350" s="16"/>
      <c r="L3350" s="17">
        <v>2.484</v>
      </c>
      <c r="M3350" s="2">
        <v>84</v>
      </c>
      <c r="N3350" s="8">
        <f>(('Parâmetro - Portes e Uco'!$H$4*'TABELA HONORÁRIOS MÉDICOS201819'!M3350)/100)*'TABELA HONORÁRIOS MÉDICOS201819'!L3350</f>
        <v>30.505507199999997</v>
      </c>
      <c r="O3350" s="15">
        <v>0</v>
      </c>
      <c r="P3350" s="15"/>
      <c r="Q3350" s="41">
        <f t="shared" si="204"/>
        <v>30.978460799999997</v>
      </c>
    </row>
    <row r="3351" spans="1:17">
      <c r="A3351" s="1" t="s">
        <v>4760</v>
      </c>
      <c r="B3351" s="1">
        <v>40306410</v>
      </c>
      <c r="C3351" s="3" t="s">
        <v>2748</v>
      </c>
      <c r="D3351" s="4" t="s">
        <v>3679</v>
      </c>
      <c r="E3351" s="7" t="s">
        <v>3716</v>
      </c>
      <c r="F3351" s="8">
        <f>VLOOKUP(D3351,'Parâmetro - Portes e Uco'!$A$8:$D$49,4,0)*E3351</f>
        <v>0.47295359999999997</v>
      </c>
      <c r="G3351" s="36"/>
      <c r="H3351" s="15"/>
      <c r="I3351" s="9"/>
      <c r="J3351" s="16">
        <v>0</v>
      </c>
      <c r="K3351" s="16"/>
      <c r="L3351" s="17">
        <v>2.484</v>
      </c>
      <c r="M3351" s="2">
        <v>84</v>
      </c>
      <c r="N3351" s="8">
        <f>(('Parâmetro - Portes e Uco'!$H$4*'TABELA HONORÁRIOS MÉDICOS201819'!M3351)/100)*'TABELA HONORÁRIOS MÉDICOS201819'!L3351</f>
        <v>30.505507199999997</v>
      </c>
      <c r="O3351" s="15">
        <v>0</v>
      </c>
      <c r="P3351" s="15"/>
      <c r="Q3351" s="41">
        <f t="shared" si="204"/>
        <v>30.978460799999997</v>
      </c>
    </row>
    <row r="3352" spans="1:17">
      <c r="A3352" s="1" t="s">
        <v>4760</v>
      </c>
      <c r="B3352" s="1">
        <v>40306429</v>
      </c>
      <c r="C3352" s="3" t="s">
        <v>2749</v>
      </c>
      <c r="D3352" s="4" t="s">
        <v>3679</v>
      </c>
      <c r="E3352" s="7" t="s">
        <v>3716</v>
      </c>
      <c r="F3352" s="8">
        <f>VLOOKUP(D3352,'Parâmetro - Portes e Uco'!$A$8:$D$49,4,0)*E3352</f>
        <v>0.47295359999999997</v>
      </c>
      <c r="G3352" s="36"/>
      <c r="H3352" s="15"/>
      <c r="I3352" s="9"/>
      <c r="J3352" s="16">
        <v>0</v>
      </c>
      <c r="K3352" s="16"/>
      <c r="L3352" s="17">
        <v>1.8</v>
      </c>
      <c r="M3352" s="2">
        <v>84</v>
      </c>
      <c r="N3352" s="8">
        <f>(('Parâmetro - Portes e Uco'!$H$4*'TABELA HONORÁRIOS MÉDICOS201819'!M3352)/100)*'TABELA HONORÁRIOS MÉDICOS201819'!L3352</f>
        <v>22.105439999999998</v>
      </c>
      <c r="O3352" s="15">
        <v>0</v>
      </c>
      <c r="P3352" s="15"/>
      <c r="Q3352" s="41">
        <f t="shared" si="204"/>
        <v>22.578393599999998</v>
      </c>
    </row>
    <row r="3353" spans="1:17">
      <c r="A3353" s="1" t="s">
        <v>4760</v>
      </c>
      <c r="B3353" s="1">
        <v>40306437</v>
      </c>
      <c r="C3353" s="3" t="s">
        <v>2750</v>
      </c>
      <c r="D3353" s="4" t="s">
        <v>3679</v>
      </c>
      <c r="E3353" s="7" t="s">
        <v>3716</v>
      </c>
      <c r="F3353" s="8">
        <f>VLOOKUP(D3353,'Parâmetro - Portes e Uco'!$A$8:$D$49,4,0)*E3353</f>
        <v>0.47295359999999997</v>
      </c>
      <c r="G3353" s="36"/>
      <c r="H3353" s="15"/>
      <c r="I3353" s="9"/>
      <c r="J3353" s="16">
        <v>0</v>
      </c>
      <c r="K3353" s="16"/>
      <c r="L3353" s="17">
        <v>3.13</v>
      </c>
      <c r="M3353" s="2">
        <v>84</v>
      </c>
      <c r="N3353" s="8">
        <f>(('Parâmetro - Portes e Uco'!$H$4*'TABELA HONORÁRIOS MÉDICOS201819'!M3353)/100)*'TABELA HONORÁRIOS MÉDICOS201819'!L3353</f>
        <v>38.438903999999994</v>
      </c>
      <c r="O3353" s="15">
        <v>0</v>
      </c>
      <c r="P3353" s="15"/>
      <c r="Q3353" s="41">
        <f t="shared" si="204"/>
        <v>38.91185759999999</v>
      </c>
    </row>
    <row r="3354" spans="1:17">
      <c r="A3354" s="1" t="s">
        <v>4760</v>
      </c>
      <c r="B3354" s="1">
        <v>40306445</v>
      </c>
      <c r="C3354" s="3" t="s">
        <v>2754</v>
      </c>
      <c r="D3354" s="4" t="s">
        <v>3679</v>
      </c>
      <c r="E3354" s="7" t="s">
        <v>3716</v>
      </c>
      <c r="F3354" s="8">
        <f>VLOOKUP(D3354,'Parâmetro - Portes e Uco'!$A$8:$D$49,4,0)*E3354</f>
        <v>0.47295359999999997</v>
      </c>
      <c r="G3354" s="36"/>
      <c r="H3354" s="15"/>
      <c r="I3354" s="9"/>
      <c r="J3354" s="16">
        <v>0</v>
      </c>
      <c r="K3354" s="16"/>
      <c r="L3354" s="17">
        <v>1.17</v>
      </c>
      <c r="M3354" s="2">
        <v>84</v>
      </c>
      <c r="N3354" s="8">
        <f>(('Parâmetro - Portes e Uco'!$H$4*'TABELA HONORÁRIOS MÉDICOS201819'!M3354)/100)*'TABELA HONORÁRIOS MÉDICOS201819'!L3354</f>
        <v>14.368535999999999</v>
      </c>
      <c r="O3354" s="15">
        <v>0</v>
      </c>
      <c r="P3354" s="15"/>
      <c r="Q3354" s="41">
        <f t="shared" si="204"/>
        <v>14.841489599999999</v>
      </c>
    </row>
    <row r="3355" spans="1:17">
      <c r="A3355" s="1" t="s">
        <v>4760</v>
      </c>
      <c r="B3355" s="1">
        <v>40306453</v>
      </c>
      <c r="C3355" s="3" t="s">
        <v>2756</v>
      </c>
      <c r="D3355" s="4" t="s">
        <v>3679</v>
      </c>
      <c r="E3355" s="7" t="s">
        <v>3716</v>
      </c>
      <c r="F3355" s="8">
        <f>VLOOKUP(D3355,'Parâmetro - Portes e Uco'!$A$8:$D$49,4,0)*E3355</f>
        <v>0.47295359999999997</v>
      </c>
      <c r="G3355" s="36"/>
      <c r="H3355" s="15"/>
      <c r="I3355" s="9"/>
      <c r="J3355" s="16">
        <v>0</v>
      </c>
      <c r="K3355" s="16"/>
      <c r="L3355" s="17">
        <v>2.1869999999999998</v>
      </c>
      <c r="M3355" s="2">
        <v>84</v>
      </c>
      <c r="N3355" s="8">
        <f>(('Parâmetro - Portes e Uco'!$H$4*'TABELA HONORÁRIOS MÉDICOS201819'!M3355)/100)*'TABELA HONORÁRIOS MÉDICOS201819'!L3355</f>
        <v>26.858109599999995</v>
      </c>
      <c r="O3355" s="15">
        <v>0</v>
      </c>
      <c r="P3355" s="15"/>
      <c r="Q3355" s="41">
        <f t="shared" si="204"/>
        <v>27.331063199999996</v>
      </c>
    </row>
    <row r="3356" spans="1:17" ht="22.5">
      <c r="A3356" s="1" t="s">
        <v>4760</v>
      </c>
      <c r="B3356" s="1">
        <v>40306461</v>
      </c>
      <c r="C3356" s="3" t="s">
        <v>2757</v>
      </c>
      <c r="D3356" s="4" t="s">
        <v>3679</v>
      </c>
      <c r="E3356" s="7" t="s">
        <v>3712</v>
      </c>
      <c r="F3356" s="8">
        <f>VLOOKUP(D3356,'Parâmetro - Portes e Uco'!$A$8:$D$49,4,0)*E3356</f>
        <v>1.1823839999999999</v>
      </c>
      <c r="G3356" s="36"/>
      <c r="H3356" s="15"/>
      <c r="I3356" s="9"/>
      <c r="J3356" s="16">
        <v>0</v>
      </c>
      <c r="K3356" s="16"/>
      <c r="L3356" s="17">
        <v>3.294</v>
      </c>
      <c r="M3356" s="2">
        <v>84</v>
      </c>
      <c r="N3356" s="8">
        <f>(('Parâmetro - Portes e Uco'!$H$4*'TABELA HONORÁRIOS MÉDICOS201819'!M3356)/100)*'TABELA HONORÁRIOS MÉDICOS201819'!L3356</f>
        <v>40.452955199999998</v>
      </c>
      <c r="O3356" s="15">
        <v>0</v>
      </c>
      <c r="P3356" s="15"/>
      <c r="Q3356" s="41">
        <f t="shared" si="204"/>
        <v>41.635339199999997</v>
      </c>
    </row>
    <row r="3357" spans="1:17">
      <c r="A3357" s="1" t="s">
        <v>4760</v>
      </c>
      <c r="B3357" s="1">
        <v>40306470</v>
      </c>
      <c r="C3357" s="3" t="s">
        <v>2758</v>
      </c>
      <c r="D3357" s="4" t="s">
        <v>3679</v>
      </c>
      <c r="E3357" s="7" t="s">
        <v>3712</v>
      </c>
      <c r="F3357" s="8">
        <f>VLOOKUP(D3357,'Parâmetro - Portes e Uco'!$A$8:$D$49,4,0)*E3357</f>
        <v>1.1823839999999999</v>
      </c>
      <c r="G3357" s="36"/>
      <c r="H3357" s="15"/>
      <c r="I3357" s="9"/>
      <c r="J3357" s="16">
        <v>0</v>
      </c>
      <c r="K3357" s="16"/>
      <c r="L3357" s="17">
        <v>3.294</v>
      </c>
      <c r="M3357" s="2">
        <v>84</v>
      </c>
      <c r="N3357" s="8">
        <f>(('Parâmetro - Portes e Uco'!$H$4*'TABELA HONORÁRIOS MÉDICOS201819'!M3357)/100)*'TABELA HONORÁRIOS MÉDICOS201819'!L3357</f>
        <v>40.452955199999998</v>
      </c>
      <c r="O3357" s="15">
        <v>0</v>
      </c>
      <c r="P3357" s="15"/>
      <c r="Q3357" s="41">
        <f t="shared" si="204"/>
        <v>41.635339199999997</v>
      </c>
    </row>
    <row r="3358" spans="1:17">
      <c r="A3358" s="1" t="s">
        <v>4760</v>
      </c>
      <c r="B3358" s="1">
        <v>40306488</v>
      </c>
      <c r="C3358" s="3" t="s">
        <v>2759</v>
      </c>
      <c r="D3358" s="4" t="s">
        <v>3679</v>
      </c>
      <c r="E3358" s="7" t="s">
        <v>3716</v>
      </c>
      <c r="F3358" s="8">
        <f>VLOOKUP(D3358,'Parâmetro - Portes e Uco'!$A$8:$D$49,4,0)*E3358</f>
        <v>0.47295359999999997</v>
      </c>
      <c r="G3358" s="36"/>
      <c r="H3358" s="15"/>
      <c r="I3358" s="9"/>
      <c r="J3358" s="16">
        <v>0</v>
      </c>
      <c r="K3358" s="16"/>
      <c r="L3358" s="17">
        <v>1.44</v>
      </c>
      <c r="M3358" s="2">
        <v>84</v>
      </c>
      <c r="N3358" s="8">
        <f>(('Parâmetro - Portes e Uco'!$H$4*'TABELA HONORÁRIOS MÉDICOS201819'!M3358)/100)*'TABELA HONORÁRIOS MÉDICOS201819'!L3358</f>
        <v>17.684351999999997</v>
      </c>
      <c r="O3358" s="15">
        <v>0</v>
      </c>
      <c r="P3358" s="15"/>
      <c r="Q3358" s="41">
        <f t="shared" si="204"/>
        <v>18.157305599999997</v>
      </c>
    </row>
    <row r="3359" spans="1:17">
      <c r="A3359" s="1" t="s">
        <v>4760</v>
      </c>
      <c r="B3359" s="1">
        <v>40306496</v>
      </c>
      <c r="C3359" s="3" t="s">
        <v>2760</v>
      </c>
      <c r="D3359" s="4" t="s">
        <v>3679</v>
      </c>
      <c r="E3359" s="7" t="s">
        <v>3716</v>
      </c>
      <c r="F3359" s="8">
        <f>VLOOKUP(D3359,'Parâmetro - Portes e Uco'!$A$8:$D$49,4,0)*E3359</f>
        <v>0.47295359999999997</v>
      </c>
      <c r="G3359" s="36"/>
      <c r="H3359" s="15"/>
      <c r="I3359" s="9"/>
      <c r="J3359" s="16">
        <v>0</v>
      </c>
      <c r="K3359" s="16"/>
      <c r="L3359" s="17">
        <v>1.8</v>
      </c>
      <c r="M3359" s="2">
        <v>84</v>
      </c>
      <c r="N3359" s="8">
        <f>(('Parâmetro - Portes e Uco'!$H$4*'TABELA HONORÁRIOS MÉDICOS201819'!M3359)/100)*'TABELA HONORÁRIOS MÉDICOS201819'!L3359</f>
        <v>22.105439999999998</v>
      </c>
      <c r="O3359" s="15">
        <v>0</v>
      </c>
      <c r="P3359" s="15"/>
      <c r="Q3359" s="41">
        <f t="shared" si="204"/>
        <v>22.578393599999998</v>
      </c>
    </row>
    <row r="3360" spans="1:17">
      <c r="A3360" s="1" t="s">
        <v>4760</v>
      </c>
      <c r="B3360" s="1">
        <v>40306500</v>
      </c>
      <c r="C3360" s="3" t="s">
        <v>2761</v>
      </c>
      <c r="D3360" s="4" t="s">
        <v>3679</v>
      </c>
      <c r="E3360" s="7" t="s">
        <v>3716</v>
      </c>
      <c r="F3360" s="8">
        <f>VLOOKUP(D3360,'Parâmetro - Portes e Uco'!$A$8:$D$49,4,0)*E3360</f>
        <v>0.47295359999999997</v>
      </c>
      <c r="G3360" s="36"/>
      <c r="H3360" s="15"/>
      <c r="I3360" s="9"/>
      <c r="J3360" s="16">
        <v>0</v>
      </c>
      <c r="K3360" s="16"/>
      <c r="L3360" s="17">
        <v>1.8</v>
      </c>
      <c r="M3360" s="2">
        <v>84</v>
      </c>
      <c r="N3360" s="8">
        <f>(('Parâmetro - Portes e Uco'!$H$4*'TABELA HONORÁRIOS MÉDICOS201819'!M3360)/100)*'TABELA HONORÁRIOS MÉDICOS201819'!L3360</f>
        <v>22.105439999999998</v>
      </c>
      <c r="O3360" s="15">
        <v>0</v>
      </c>
      <c r="P3360" s="15"/>
      <c r="Q3360" s="41">
        <f t="shared" si="204"/>
        <v>22.578393599999998</v>
      </c>
    </row>
    <row r="3361" spans="1:17">
      <c r="A3361" s="1" t="s">
        <v>4760</v>
      </c>
      <c r="B3361" s="1">
        <v>40306518</v>
      </c>
      <c r="C3361" s="3" t="s">
        <v>2762</v>
      </c>
      <c r="D3361" s="4" t="s">
        <v>3679</v>
      </c>
      <c r="E3361" s="7" t="s">
        <v>3716</v>
      </c>
      <c r="F3361" s="8">
        <f>VLOOKUP(D3361,'Parâmetro - Portes e Uco'!$A$8:$D$49,4,0)*E3361</f>
        <v>0.47295359999999997</v>
      </c>
      <c r="G3361" s="36"/>
      <c r="H3361" s="15"/>
      <c r="I3361" s="9"/>
      <c r="J3361" s="16">
        <v>0</v>
      </c>
      <c r="K3361" s="16"/>
      <c r="L3361" s="17">
        <v>2.1869999999999998</v>
      </c>
      <c r="M3361" s="2">
        <v>84</v>
      </c>
      <c r="N3361" s="8">
        <f>(('Parâmetro - Portes e Uco'!$H$4*'TABELA HONORÁRIOS MÉDICOS201819'!M3361)/100)*'TABELA HONORÁRIOS MÉDICOS201819'!L3361</f>
        <v>26.858109599999995</v>
      </c>
      <c r="O3361" s="15">
        <v>0</v>
      </c>
      <c r="P3361" s="15"/>
      <c r="Q3361" s="41">
        <f t="shared" si="204"/>
        <v>27.331063199999996</v>
      </c>
    </row>
    <row r="3362" spans="1:17">
      <c r="A3362" s="1" t="s">
        <v>4760</v>
      </c>
      <c r="B3362" s="1">
        <v>40306534</v>
      </c>
      <c r="C3362" s="3" t="s">
        <v>2763</v>
      </c>
      <c r="D3362" s="4" t="s">
        <v>3679</v>
      </c>
      <c r="E3362" s="7" t="s">
        <v>3712</v>
      </c>
      <c r="F3362" s="8">
        <f>VLOOKUP(D3362,'Parâmetro - Portes e Uco'!$A$8:$D$49,4,0)*E3362</f>
        <v>1.1823839999999999</v>
      </c>
      <c r="G3362" s="36"/>
      <c r="H3362" s="15"/>
      <c r="I3362" s="9"/>
      <c r="J3362" s="16">
        <v>0</v>
      </c>
      <c r="K3362" s="16"/>
      <c r="L3362" s="17">
        <v>3.294</v>
      </c>
      <c r="M3362" s="2">
        <v>84</v>
      </c>
      <c r="N3362" s="8">
        <f>(('Parâmetro - Portes e Uco'!$H$4*'TABELA HONORÁRIOS MÉDICOS201819'!M3362)/100)*'TABELA HONORÁRIOS MÉDICOS201819'!L3362</f>
        <v>40.452955199999998</v>
      </c>
      <c r="O3362" s="15">
        <v>0</v>
      </c>
      <c r="P3362" s="15"/>
      <c r="Q3362" s="41">
        <f t="shared" si="204"/>
        <v>41.635339199999997</v>
      </c>
    </row>
    <row r="3363" spans="1:17">
      <c r="A3363" s="1" t="s">
        <v>4760</v>
      </c>
      <c r="B3363" s="1">
        <v>40306542</v>
      </c>
      <c r="C3363" s="3" t="s">
        <v>2764</v>
      </c>
      <c r="D3363" s="4" t="s">
        <v>3679</v>
      </c>
      <c r="E3363" s="7" t="s">
        <v>3712</v>
      </c>
      <c r="F3363" s="8">
        <f>VLOOKUP(D3363,'Parâmetro - Portes e Uco'!$A$8:$D$49,4,0)*E3363</f>
        <v>1.1823839999999999</v>
      </c>
      <c r="G3363" s="36"/>
      <c r="H3363" s="15"/>
      <c r="I3363" s="9"/>
      <c r="J3363" s="16">
        <v>0</v>
      </c>
      <c r="K3363" s="16"/>
      <c r="L3363" s="17">
        <v>3.294</v>
      </c>
      <c r="M3363" s="2">
        <v>84</v>
      </c>
      <c r="N3363" s="8">
        <f>(('Parâmetro - Portes e Uco'!$H$4*'TABELA HONORÁRIOS MÉDICOS201819'!M3363)/100)*'TABELA HONORÁRIOS MÉDICOS201819'!L3363</f>
        <v>40.452955199999998</v>
      </c>
      <c r="O3363" s="15">
        <v>0</v>
      </c>
      <c r="P3363" s="15"/>
      <c r="Q3363" s="41">
        <f t="shared" si="204"/>
        <v>41.635339199999997</v>
      </c>
    </row>
    <row r="3364" spans="1:17">
      <c r="A3364" s="1" t="s">
        <v>4760</v>
      </c>
      <c r="B3364" s="1">
        <v>40306550</v>
      </c>
      <c r="C3364" s="3" t="s">
        <v>2765</v>
      </c>
      <c r="D3364" s="4" t="s">
        <v>3679</v>
      </c>
      <c r="E3364" s="7" t="s">
        <v>3712</v>
      </c>
      <c r="F3364" s="8">
        <f>VLOOKUP(D3364,'Parâmetro - Portes e Uco'!$A$8:$D$49,4,0)*E3364</f>
        <v>1.1823839999999999</v>
      </c>
      <c r="G3364" s="36"/>
      <c r="H3364" s="15"/>
      <c r="I3364" s="9"/>
      <c r="J3364" s="16">
        <v>0</v>
      </c>
      <c r="K3364" s="16"/>
      <c r="L3364" s="17">
        <v>3.294</v>
      </c>
      <c r="M3364" s="2">
        <v>84</v>
      </c>
      <c r="N3364" s="8">
        <f>(('Parâmetro - Portes e Uco'!$H$4*'TABELA HONORÁRIOS MÉDICOS201819'!M3364)/100)*'TABELA HONORÁRIOS MÉDICOS201819'!L3364</f>
        <v>40.452955199999998</v>
      </c>
      <c r="O3364" s="15">
        <v>0</v>
      </c>
      <c r="P3364" s="15"/>
      <c r="Q3364" s="41">
        <f t="shared" si="204"/>
        <v>41.635339199999997</v>
      </c>
    </row>
    <row r="3365" spans="1:17">
      <c r="A3365" s="1" t="s">
        <v>4760</v>
      </c>
      <c r="B3365" s="1">
        <v>40306593</v>
      </c>
      <c r="C3365" s="3" t="s">
        <v>2766</v>
      </c>
      <c r="D3365" s="4" t="s">
        <v>3679</v>
      </c>
      <c r="E3365" s="7" t="s">
        <v>3712</v>
      </c>
      <c r="F3365" s="8">
        <f>VLOOKUP(D3365,'Parâmetro - Portes e Uco'!$A$8:$D$49,4,0)*E3365</f>
        <v>1.1823839999999999</v>
      </c>
      <c r="G3365" s="36"/>
      <c r="H3365" s="15"/>
      <c r="I3365" s="9"/>
      <c r="J3365" s="16">
        <v>0</v>
      </c>
      <c r="K3365" s="16"/>
      <c r="L3365" s="17">
        <v>4.7969999999999997</v>
      </c>
      <c r="M3365" s="2">
        <v>84</v>
      </c>
      <c r="N3365" s="8">
        <f>(('Parâmetro - Portes e Uco'!$H$4*'TABELA HONORÁRIOS MÉDICOS201819'!M3365)/100)*'TABELA HONORÁRIOS MÉDICOS201819'!L3365</f>
        <v>58.910997599999995</v>
      </c>
      <c r="O3365" s="15">
        <v>0</v>
      </c>
      <c r="P3365" s="15"/>
      <c r="Q3365" s="41">
        <f t="shared" si="204"/>
        <v>60.093381599999994</v>
      </c>
    </row>
    <row r="3366" spans="1:17">
      <c r="A3366" s="1" t="s">
        <v>4760</v>
      </c>
      <c r="B3366" s="1">
        <v>40306607</v>
      </c>
      <c r="C3366" s="3" t="s">
        <v>2767</v>
      </c>
      <c r="D3366" s="4" t="s">
        <v>3679</v>
      </c>
      <c r="E3366" s="7" t="s">
        <v>3712</v>
      </c>
      <c r="F3366" s="8">
        <f>VLOOKUP(D3366,'Parâmetro - Portes e Uco'!$A$8:$D$49,4,0)*E3366</f>
        <v>1.1823839999999999</v>
      </c>
      <c r="G3366" s="36"/>
      <c r="H3366" s="15"/>
      <c r="I3366" s="9"/>
      <c r="J3366" s="16">
        <v>0</v>
      </c>
      <c r="K3366" s="16"/>
      <c r="L3366" s="17">
        <v>5.0940000000000003</v>
      </c>
      <c r="M3366" s="2">
        <v>84</v>
      </c>
      <c r="N3366" s="8">
        <f>(('Parâmetro - Portes e Uco'!$H$4*'TABELA HONORÁRIOS MÉDICOS201819'!M3366)/100)*'TABELA HONORÁRIOS MÉDICOS201819'!L3366</f>
        <v>62.5583952</v>
      </c>
      <c r="O3366" s="15">
        <v>0</v>
      </c>
      <c r="P3366" s="15"/>
      <c r="Q3366" s="41">
        <f t="shared" si="204"/>
        <v>63.740779199999999</v>
      </c>
    </row>
    <row r="3367" spans="1:17">
      <c r="A3367" s="1" t="s">
        <v>4760</v>
      </c>
      <c r="B3367" s="1">
        <v>40306615</v>
      </c>
      <c r="C3367" s="3" t="s">
        <v>2768</v>
      </c>
      <c r="D3367" s="4" t="s">
        <v>3679</v>
      </c>
      <c r="E3367" s="7" t="s">
        <v>3716</v>
      </c>
      <c r="F3367" s="8">
        <f>VLOOKUP(D3367,'Parâmetro - Portes e Uco'!$A$8:$D$49,4,0)*E3367</f>
        <v>0.47295359999999997</v>
      </c>
      <c r="G3367" s="36"/>
      <c r="H3367" s="15"/>
      <c r="I3367" s="9"/>
      <c r="J3367" s="16">
        <v>0</v>
      </c>
      <c r="K3367" s="16"/>
      <c r="L3367" s="17">
        <v>1.8</v>
      </c>
      <c r="M3367" s="2">
        <v>84</v>
      </c>
      <c r="N3367" s="8">
        <f>(('Parâmetro - Portes e Uco'!$H$4*'TABELA HONORÁRIOS MÉDICOS201819'!M3367)/100)*'TABELA HONORÁRIOS MÉDICOS201819'!L3367</f>
        <v>22.105439999999998</v>
      </c>
      <c r="O3367" s="15">
        <v>0</v>
      </c>
      <c r="P3367" s="15"/>
      <c r="Q3367" s="41">
        <f t="shared" si="204"/>
        <v>22.578393599999998</v>
      </c>
    </row>
    <row r="3368" spans="1:17">
      <c r="A3368" s="1" t="s">
        <v>4760</v>
      </c>
      <c r="B3368" s="1">
        <v>40306623</v>
      </c>
      <c r="C3368" s="3" t="s">
        <v>2769</v>
      </c>
      <c r="D3368" s="4" t="s">
        <v>3679</v>
      </c>
      <c r="E3368" s="7" t="s">
        <v>3716</v>
      </c>
      <c r="F3368" s="8">
        <f>VLOOKUP(D3368,'Parâmetro - Portes e Uco'!$A$8:$D$49,4,0)*E3368</f>
        <v>0.47295359999999997</v>
      </c>
      <c r="G3368" s="36"/>
      <c r="H3368" s="15"/>
      <c r="I3368" s="9"/>
      <c r="J3368" s="16">
        <v>0</v>
      </c>
      <c r="K3368" s="16"/>
      <c r="L3368" s="17">
        <v>2.1869999999999998</v>
      </c>
      <c r="M3368" s="2">
        <v>84</v>
      </c>
      <c r="N3368" s="8">
        <f>(('Parâmetro - Portes e Uco'!$H$4*'TABELA HONORÁRIOS MÉDICOS201819'!M3368)/100)*'TABELA HONORÁRIOS MÉDICOS201819'!L3368</f>
        <v>26.858109599999995</v>
      </c>
      <c r="O3368" s="15">
        <v>0</v>
      </c>
      <c r="P3368" s="15"/>
      <c r="Q3368" s="41">
        <f t="shared" si="204"/>
        <v>27.331063199999996</v>
      </c>
    </row>
    <row r="3369" spans="1:17">
      <c r="A3369" s="1" t="s">
        <v>4760</v>
      </c>
      <c r="B3369" s="1">
        <v>40306631</v>
      </c>
      <c r="C3369" s="3" t="s">
        <v>2770</v>
      </c>
      <c r="D3369" s="4" t="s">
        <v>3679</v>
      </c>
      <c r="E3369" s="7" t="s">
        <v>3716</v>
      </c>
      <c r="F3369" s="8">
        <f>VLOOKUP(D3369,'Parâmetro - Portes e Uco'!$A$8:$D$49,4,0)*E3369</f>
        <v>0.47295359999999997</v>
      </c>
      <c r="G3369" s="36"/>
      <c r="H3369" s="15"/>
      <c r="I3369" s="9"/>
      <c r="J3369" s="16">
        <v>0</v>
      </c>
      <c r="K3369" s="16"/>
      <c r="L3369" s="17">
        <v>2.1869999999999998</v>
      </c>
      <c r="M3369" s="2">
        <v>84</v>
      </c>
      <c r="N3369" s="8">
        <f>(('Parâmetro - Portes e Uco'!$H$4*'TABELA HONORÁRIOS MÉDICOS201819'!M3369)/100)*'TABELA HONORÁRIOS MÉDICOS201819'!L3369</f>
        <v>26.858109599999995</v>
      </c>
      <c r="O3369" s="15">
        <v>0</v>
      </c>
      <c r="P3369" s="15"/>
      <c r="Q3369" s="41">
        <f t="shared" si="204"/>
        <v>27.331063199999996</v>
      </c>
    </row>
    <row r="3370" spans="1:17">
      <c r="A3370" s="1" t="s">
        <v>4760</v>
      </c>
      <c r="B3370" s="1">
        <v>40306640</v>
      </c>
      <c r="C3370" s="3" t="s">
        <v>2771</v>
      </c>
      <c r="D3370" s="4" t="s">
        <v>3679</v>
      </c>
      <c r="E3370" s="7" t="s">
        <v>3712</v>
      </c>
      <c r="F3370" s="8">
        <f>VLOOKUP(D3370,'Parâmetro - Portes e Uco'!$A$8:$D$49,4,0)*E3370</f>
        <v>1.1823839999999999</v>
      </c>
      <c r="G3370" s="36"/>
      <c r="H3370" s="15"/>
      <c r="I3370" s="9"/>
      <c r="J3370" s="16">
        <v>0</v>
      </c>
      <c r="K3370" s="16"/>
      <c r="L3370" s="17">
        <v>2.8439999999999999</v>
      </c>
      <c r="M3370" s="2">
        <v>84</v>
      </c>
      <c r="N3370" s="8">
        <f>(('Parâmetro - Portes e Uco'!$H$4*'TABELA HONORÁRIOS MÉDICOS201819'!M3370)/100)*'TABELA HONORÁRIOS MÉDICOS201819'!L3370</f>
        <v>34.926595199999994</v>
      </c>
      <c r="O3370" s="15">
        <v>0</v>
      </c>
      <c r="P3370" s="15"/>
      <c r="Q3370" s="41">
        <f t="shared" si="204"/>
        <v>36.108979199999993</v>
      </c>
    </row>
    <row r="3371" spans="1:17">
      <c r="A3371" s="1" t="s">
        <v>4760</v>
      </c>
      <c r="B3371" s="1">
        <v>40306658</v>
      </c>
      <c r="C3371" s="3" t="s">
        <v>2772</v>
      </c>
      <c r="D3371" s="4" t="s">
        <v>3679</v>
      </c>
      <c r="E3371" s="7" t="s">
        <v>3716</v>
      </c>
      <c r="F3371" s="8">
        <f>VLOOKUP(D3371,'Parâmetro - Portes e Uco'!$A$8:$D$49,4,0)*E3371</f>
        <v>0.47295359999999997</v>
      </c>
      <c r="G3371" s="36"/>
      <c r="H3371" s="15"/>
      <c r="I3371" s="9"/>
      <c r="J3371" s="16">
        <v>0</v>
      </c>
      <c r="K3371" s="16"/>
      <c r="L3371" s="17">
        <v>2.1869999999999998</v>
      </c>
      <c r="M3371" s="2">
        <v>84</v>
      </c>
      <c r="N3371" s="8">
        <f>(('Parâmetro - Portes e Uco'!$H$4*'TABELA HONORÁRIOS MÉDICOS201819'!M3371)/100)*'TABELA HONORÁRIOS MÉDICOS201819'!L3371</f>
        <v>26.858109599999995</v>
      </c>
      <c r="O3371" s="15">
        <v>0</v>
      </c>
      <c r="P3371" s="15"/>
      <c r="Q3371" s="41">
        <f t="shared" si="204"/>
        <v>27.331063199999996</v>
      </c>
    </row>
    <row r="3372" spans="1:17">
      <c r="A3372" s="1" t="s">
        <v>4760</v>
      </c>
      <c r="B3372" s="1">
        <v>40306666</v>
      </c>
      <c r="C3372" s="3" t="s">
        <v>2773</v>
      </c>
      <c r="D3372" s="4" t="s">
        <v>3679</v>
      </c>
      <c r="E3372" s="7" t="s">
        <v>3713</v>
      </c>
      <c r="F3372" s="8">
        <f>VLOOKUP(D3372,'Parâmetro - Portes e Uco'!$A$8:$D$49,4,0)*E3372</f>
        <v>0.11823839999999999</v>
      </c>
      <c r="G3372" s="36"/>
      <c r="H3372" s="15"/>
      <c r="I3372" s="9"/>
      <c r="J3372" s="16">
        <v>0</v>
      </c>
      <c r="K3372" s="16"/>
      <c r="L3372" s="17">
        <v>1.8</v>
      </c>
      <c r="M3372" s="2">
        <v>84</v>
      </c>
      <c r="N3372" s="8">
        <f>(('Parâmetro - Portes e Uco'!$H$4*'TABELA HONORÁRIOS MÉDICOS201819'!M3372)/100)*'TABELA HONORÁRIOS MÉDICOS201819'!L3372</f>
        <v>22.105439999999998</v>
      </c>
      <c r="O3372" s="15">
        <v>0</v>
      </c>
      <c r="P3372" s="15"/>
      <c r="Q3372" s="41">
        <f t="shared" si="204"/>
        <v>22.223678399999997</v>
      </c>
    </row>
    <row r="3373" spans="1:17">
      <c r="A3373" s="1" t="s">
        <v>4760</v>
      </c>
      <c r="B3373" s="1">
        <v>40306674</v>
      </c>
      <c r="C3373" s="3" t="s">
        <v>2774</v>
      </c>
      <c r="D3373" s="4" t="s">
        <v>3679</v>
      </c>
      <c r="E3373" s="7" t="s">
        <v>3713</v>
      </c>
      <c r="F3373" s="8">
        <f>VLOOKUP(D3373,'Parâmetro - Portes e Uco'!$A$8:$D$49,4,0)*E3373</f>
        <v>0.11823839999999999</v>
      </c>
      <c r="G3373" s="36"/>
      <c r="H3373" s="15"/>
      <c r="I3373" s="9"/>
      <c r="J3373" s="16">
        <v>0</v>
      </c>
      <c r="K3373" s="16"/>
      <c r="L3373" s="17">
        <v>2.1869999999999998</v>
      </c>
      <c r="M3373" s="2">
        <v>84</v>
      </c>
      <c r="N3373" s="8">
        <f>(('Parâmetro - Portes e Uco'!$H$4*'TABELA HONORÁRIOS MÉDICOS201819'!M3373)/100)*'TABELA HONORÁRIOS MÉDICOS201819'!L3373</f>
        <v>26.858109599999995</v>
      </c>
      <c r="O3373" s="15">
        <v>0</v>
      </c>
      <c r="P3373" s="15"/>
      <c r="Q3373" s="41">
        <f t="shared" si="204"/>
        <v>26.976347999999994</v>
      </c>
    </row>
    <row r="3374" spans="1:17">
      <c r="A3374" s="1" t="s">
        <v>4760</v>
      </c>
      <c r="B3374" s="1">
        <v>40306682</v>
      </c>
      <c r="C3374" s="3" t="s">
        <v>2775</v>
      </c>
      <c r="D3374" s="4" t="s">
        <v>3679</v>
      </c>
      <c r="E3374" s="7" t="s">
        <v>3716</v>
      </c>
      <c r="F3374" s="8">
        <f>VLOOKUP(D3374,'Parâmetro - Portes e Uco'!$A$8:$D$49,4,0)*E3374</f>
        <v>0.47295359999999997</v>
      </c>
      <c r="G3374" s="36"/>
      <c r="H3374" s="15"/>
      <c r="I3374" s="9"/>
      <c r="J3374" s="16">
        <v>0</v>
      </c>
      <c r="K3374" s="16"/>
      <c r="L3374" s="17">
        <v>2.484</v>
      </c>
      <c r="M3374" s="2">
        <v>84</v>
      </c>
      <c r="N3374" s="8">
        <f>(('Parâmetro - Portes e Uco'!$H$4*'TABELA HONORÁRIOS MÉDICOS201819'!M3374)/100)*'TABELA HONORÁRIOS MÉDICOS201819'!L3374</f>
        <v>30.505507199999997</v>
      </c>
      <c r="O3374" s="15">
        <v>0</v>
      </c>
      <c r="P3374" s="15"/>
      <c r="Q3374" s="41">
        <f t="shared" si="204"/>
        <v>30.978460799999997</v>
      </c>
    </row>
    <row r="3375" spans="1:17">
      <c r="A3375" s="1" t="s">
        <v>4760</v>
      </c>
      <c r="B3375" s="1">
        <v>40306690</v>
      </c>
      <c r="C3375" s="3" t="s">
        <v>2776</v>
      </c>
      <c r="D3375" s="4" t="s">
        <v>3679</v>
      </c>
      <c r="E3375" s="7" t="s">
        <v>3712</v>
      </c>
      <c r="F3375" s="8">
        <f>VLOOKUP(D3375,'Parâmetro - Portes e Uco'!$A$8:$D$49,4,0)*E3375</f>
        <v>1.1823839999999999</v>
      </c>
      <c r="G3375" s="36"/>
      <c r="H3375" s="15"/>
      <c r="I3375" s="9"/>
      <c r="J3375" s="16">
        <v>0</v>
      </c>
      <c r="K3375" s="16"/>
      <c r="L3375" s="17">
        <v>3.294</v>
      </c>
      <c r="M3375" s="2">
        <v>84</v>
      </c>
      <c r="N3375" s="8">
        <f>(('Parâmetro - Portes e Uco'!$H$4*'TABELA HONORÁRIOS MÉDICOS201819'!M3375)/100)*'TABELA HONORÁRIOS MÉDICOS201819'!L3375</f>
        <v>40.452955199999998</v>
      </c>
      <c r="O3375" s="15">
        <v>0</v>
      </c>
      <c r="P3375" s="15"/>
      <c r="Q3375" s="41">
        <f t="shared" si="204"/>
        <v>41.635339199999997</v>
      </c>
    </row>
    <row r="3376" spans="1:17">
      <c r="A3376" s="1" t="s">
        <v>4760</v>
      </c>
      <c r="B3376" s="1">
        <v>40306704</v>
      </c>
      <c r="C3376" s="3" t="s">
        <v>2778</v>
      </c>
      <c r="D3376" s="4" t="s">
        <v>3679</v>
      </c>
      <c r="E3376" s="7" t="s">
        <v>3713</v>
      </c>
      <c r="F3376" s="8">
        <f>VLOOKUP(D3376,'Parâmetro - Portes e Uco'!$A$8:$D$49,4,0)*E3376</f>
        <v>0.11823839999999999</v>
      </c>
      <c r="G3376" s="36"/>
      <c r="H3376" s="15"/>
      <c r="I3376" s="9"/>
      <c r="J3376" s="16">
        <v>0</v>
      </c>
      <c r="K3376" s="16"/>
      <c r="L3376" s="17">
        <v>1.413</v>
      </c>
      <c r="M3376" s="2">
        <v>84</v>
      </c>
      <c r="N3376" s="8">
        <f>(('Parâmetro - Portes e Uco'!$H$4*'TABELA HONORÁRIOS MÉDICOS201819'!M3376)/100)*'TABELA HONORÁRIOS MÉDICOS201819'!L3376</f>
        <v>17.352770400000001</v>
      </c>
      <c r="O3376" s="15">
        <v>0</v>
      </c>
      <c r="P3376" s="15"/>
      <c r="Q3376" s="41">
        <f t="shared" si="204"/>
        <v>17.4710088</v>
      </c>
    </row>
    <row r="3377" spans="1:17">
      <c r="A3377" s="1" t="s">
        <v>4760</v>
      </c>
      <c r="B3377" s="1">
        <v>40306712</v>
      </c>
      <c r="C3377" s="3" t="s">
        <v>2779</v>
      </c>
      <c r="D3377" s="4" t="s">
        <v>3679</v>
      </c>
      <c r="E3377" s="7" t="s">
        <v>3713</v>
      </c>
      <c r="F3377" s="8">
        <f>VLOOKUP(D3377,'Parâmetro - Portes e Uco'!$A$8:$D$49,4,0)*E3377</f>
        <v>0.11823839999999999</v>
      </c>
      <c r="G3377" s="36"/>
      <c r="H3377" s="15"/>
      <c r="I3377" s="9"/>
      <c r="J3377" s="16">
        <v>0</v>
      </c>
      <c r="K3377" s="16"/>
      <c r="L3377" s="17">
        <v>1.413</v>
      </c>
      <c r="M3377" s="2">
        <v>84</v>
      </c>
      <c r="N3377" s="8">
        <f>(('Parâmetro - Portes e Uco'!$H$4*'TABELA HONORÁRIOS MÉDICOS201819'!M3377)/100)*'TABELA HONORÁRIOS MÉDICOS201819'!L3377</f>
        <v>17.352770400000001</v>
      </c>
      <c r="O3377" s="15">
        <v>0</v>
      </c>
      <c r="P3377" s="15"/>
      <c r="Q3377" s="41">
        <f t="shared" si="204"/>
        <v>17.4710088</v>
      </c>
    </row>
    <row r="3378" spans="1:17">
      <c r="A3378" s="1" t="s">
        <v>4760</v>
      </c>
      <c r="B3378" s="1">
        <v>40306739</v>
      </c>
      <c r="C3378" s="3" t="s">
        <v>2780</v>
      </c>
      <c r="D3378" s="4" t="s">
        <v>3679</v>
      </c>
      <c r="E3378" s="7" t="s">
        <v>3716</v>
      </c>
      <c r="F3378" s="8">
        <f>VLOOKUP(D3378,'Parâmetro - Portes e Uco'!$A$8:$D$49,4,0)*E3378</f>
        <v>0.47295359999999997</v>
      </c>
      <c r="G3378" s="36"/>
      <c r="H3378" s="15"/>
      <c r="I3378" s="9"/>
      <c r="J3378" s="16">
        <v>0</v>
      </c>
      <c r="K3378" s="16"/>
      <c r="L3378" s="17">
        <v>1.413</v>
      </c>
      <c r="M3378" s="2">
        <v>84</v>
      </c>
      <c r="N3378" s="8">
        <f>(('Parâmetro - Portes e Uco'!$H$4*'TABELA HONORÁRIOS MÉDICOS201819'!M3378)/100)*'TABELA HONORÁRIOS MÉDICOS201819'!L3378</f>
        <v>17.352770400000001</v>
      </c>
      <c r="O3378" s="15">
        <v>0</v>
      </c>
      <c r="P3378" s="15"/>
      <c r="Q3378" s="41">
        <f t="shared" ref="Q3378:Q3433" si="205">F3378+H3378+K3378+N3378+P3378</f>
        <v>17.825724000000001</v>
      </c>
    </row>
    <row r="3379" spans="1:17">
      <c r="A3379" s="1" t="s">
        <v>4760</v>
      </c>
      <c r="B3379" s="1">
        <v>40306747</v>
      </c>
      <c r="C3379" s="3" t="s">
        <v>2781</v>
      </c>
      <c r="D3379" s="4" t="s">
        <v>3679</v>
      </c>
      <c r="E3379" s="7" t="s">
        <v>3713</v>
      </c>
      <c r="F3379" s="8">
        <f>VLOOKUP(D3379,'Parâmetro - Portes e Uco'!$A$8:$D$49,4,0)*E3379</f>
        <v>0.11823839999999999</v>
      </c>
      <c r="G3379" s="36"/>
      <c r="H3379" s="15"/>
      <c r="I3379" s="9"/>
      <c r="J3379" s="16">
        <v>0</v>
      </c>
      <c r="K3379" s="16"/>
      <c r="L3379" s="17">
        <v>1.17</v>
      </c>
      <c r="M3379" s="2">
        <v>84</v>
      </c>
      <c r="N3379" s="8">
        <f>(('Parâmetro - Portes e Uco'!$H$4*'TABELA HONORÁRIOS MÉDICOS201819'!M3379)/100)*'TABELA HONORÁRIOS MÉDICOS201819'!L3379</f>
        <v>14.368535999999999</v>
      </c>
      <c r="O3379" s="15">
        <v>0</v>
      </c>
      <c r="P3379" s="15"/>
      <c r="Q3379" s="41">
        <f t="shared" si="205"/>
        <v>14.486774399999998</v>
      </c>
    </row>
    <row r="3380" spans="1:17">
      <c r="A3380" s="1" t="s">
        <v>4760</v>
      </c>
      <c r="B3380" s="1">
        <v>40306755</v>
      </c>
      <c r="C3380" s="3" t="s">
        <v>2782</v>
      </c>
      <c r="D3380" s="4" t="s">
        <v>3679</v>
      </c>
      <c r="E3380" s="7" t="s">
        <v>3716</v>
      </c>
      <c r="F3380" s="8">
        <f>VLOOKUP(D3380,'Parâmetro - Portes e Uco'!$A$8:$D$49,4,0)*E3380</f>
        <v>0.47295359999999997</v>
      </c>
      <c r="G3380" s="36"/>
      <c r="H3380" s="15"/>
      <c r="I3380" s="9"/>
      <c r="J3380" s="16">
        <v>0</v>
      </c>
      <c r="K3380" s="16"/>
      <c r="L3380" s="17">
        <v>1.17</v>
      </c>
      <c r="M3380" s="2">
        <v>84</v>
      </c>
      <c r="N3380" s="8">
        <f>(('Parâmetro - Portes e Uco'!$H$4*'TABELA HONORÁRIOS MÉDICOS201819'!M3380)/100)*'TABELA HONORÁRIOS MÉDICOS201819'!L3380</f>
        <v>14.368535999999999</v>
      </c>
      <c r="O3380" s="15">
        <v>0</v>
      </c>
      <c r="P3380" s="15"/>
      <c r="Q3380" s="41">
        <f t="shared" si="205"/>
        <v>14.841489599999999</v>
      </c>
    </row>
    <row r="3381" spans="1:17">
      <c r="A3381" s="1" t="s">
        <v>4760</v>
      </c>
      <c r="B3381" s="1">
        <v>40306763</v>
      </c>
      <c r="C3381" s="3" t="s">
        <v>2783</v>
      </c>
      <c r="D3381" s="4" t="s">
        <v>3679</v>
      </c>
      <c r="E3381" s="7" t="s">
        <v>3713</v>
      </c>
      <c r="F3381" s="8">
        <f>VLOOKUP(D3381,'Parâmetro - Portes e Uco'!$A$8:$D$49,4,0)*E3381</f>
        <v>0.11823839999999999</v>
      </c>
      <c r="G3381" s="36"/>
      <c r="H3381" s="15"/>
      <c r="I3381" s="9"/>
      <c r="J3381" s="16">
        <v>0</v>
      </c>
      <c r="K3381" s="16"/>
      <c r="L3381" s="17">
        <v>0.72</v>
      </c>
      <c r="M3381" s="2">
        <v>84</v>
      </c>
      <c r="N3381" s="8">
        <f>(('Parâmetro - Portes e Uco'!$H$4*'TABELA HONORÁRIOS MÉDICOS201819'!M3381)/100)*'TABELA HONORÁRIOS MÉDICOS201819'!L3381</f>
        <v>8.8421759999999985</v>
      </c>
      <c r="O3381" s="15">
        <v>0</v>
      </c>
      <c r="P3381" s="15"/>
      <c r="Q3381" s="41">
        <f t="shared" si="205"/>
        <v>8.9604143999999977</v>
      </c>
    </row>
    <row r="3382" spans="1:17" ht="22.5">
      <c r="A3382" s="1" t="s">
        <v>4760</v>
      </c>
      <c r="B3382" s="1">
        <v>40306771</v>
      </c>
      <c r="C3382" s="3" t="s">
        <v>2785</v>
      </c>
      <c r="D3382" s="4" t="s">
        <v>3679</v>
      </c>
      <c r="E3382" s="7" t="s">
        <v>3717</v>
      </c>
      <c r="F3382" s="8">
        <f>VLOOKUP(D3382,'Parâmetro - Portes e Uco'!$A$8:$D$49,4,0)*E3382</f>
        <v>5.9119199999999994</v>
      </c>
      <c r="G3382" s="36"/>
      <c r="H3382" s="15"/>
      <c r="I3382" s="9"/>
      <c r="J3382" s="16">
        <v>0</v>
      </c>
      <c r="K3382" s="16"/>
      <c r="L3382" s="17">
        <v>5.9939999999999998</v>
      </c>
      <c r="M3382" s="2">
        <v>84</v>
      </c>
      <c r="N3382" s="8">
        <f>(('Parâmetro - Portes e Uco'!$H$4*'TABELA HONORÁRIOS MÉDICOS201819'!M3382)/100)*'TABELA HONORÁRIOS MÉDICOS201819'!L3382</f>
        <v>73.611115199999986</v>
      </c>
      <c r="O3382" s="15">
        <v>0</v>
      </c>
      <c r="P3382" s="15"/>
      <c r="Q3382" s="41">
        <f t="shared" si="205"/>
        <v>79.523035199999981</v>
      </c>
    </row>
    <row r="3383" spans="1:17" ht="22.5">
      <c r="A3383" s="1" t="s">
        <v>4760</v>
      </c>
      <c r="B3383" s="1">
        <v>40306780</v>
      </c>
      <c r="C3383" s="3" t="s">
        <v>2786</v>
      </c>
      <c r="D3383" s="4" t="s">
        <v>3679</v>
      </c>
      <c r="E3383" s="7" t="s">
        <v>3715</v>
      </c>
      <c r="F3383" s="8">
        <f>VLOOKUP(D3383,'Parâmetro - Portes e Uco'!$A$8:$D$49,4,0)*E3383</f>
        <v>2.9559599999999997</v>
      </c>
      <c r="G3383" s="36"/>
      <c r="H3383" s="15"/>
      <c r="I3383" s="9"/>
      <c r="J3383" s="16">
        <v>0</v>
      </c>
      <c r="K3383" s="16"/>
      <c r="L3383" s="17">
        <v>4.7969999999999997</v>
      </c>
      <c r="M3383" s="2">
        <v>84</v>
      </c>
      <c r="N3383" s="8">
        <f>(('Parâmetro - Portes e Uco'!$H$4*'TABELA HONORÁRIOS MÉDICOS201819'!M3383)/100)*'TABELA HONORÁRIOS MÉDICOS201819'!L3383</f>
        <v>58.910997599999995</v>
      </c>
      <c r="O3383" s="15">
        <v>0</v>
      </c>
      <c r="P3383" s="15"/>
      <c r="Q3383" s="41">
        <f t="shared" si="205"/>
        <v>61.866957599999992</v>
      </c>
    </row>
    <row r="3384" spans="1:17">
      <c r="A3384" s="1" t="s">
        <v>4760</v>
      </c>
      <c r="B3384" s="1">
        <v>40306798</v>
      </c>
      <c r="C3384" s="3" t="s">
        <v>2787</v>
      </c>
      <c r="D3384" s="4" t="s">
        <v>3679</v>
      </c>
      <c r="E3384" s="7" t="s">
        <v>3712</v>
      </c>
      <c r="F3384" s="8">
        <f>VLOOKUP(D3384,'Parâmetro - Portes e Uco'!$A$8:$D$49,4,0)*E3384</f>
        <v>1.1823839999999999</v>
      </c>
      <c r="G3384" s="36"/>
      <c r="H3384" s="15"/>
      <c r="I3384" s="9"/>
      <c r="J3384" s="16">
        <v>0</v>
      </c>
      <c r="K3384" s="16"/>
      <c r="L3384" s="17">
        <v>2.8439999999999999</v>
      </c>
      <c r="M3384" s="2">
        <v>84</v>
      </c>
      <c r="N3384" s="8">
        <f>(('Parâmetro - Portes e Uco'!$H$4*'TABELA HONORÁRIOS MÉDICOS201819'!M3384)/100)*'TABELA HONORÁRIOS MÉDICOS201819'!L3384</f>
        <v>34.926595199999994</v>
      </c>
      <c r="O3384" s="15">
        <v>0</v>
      </c>
      <c r="P3384" s="15"/>
      <c r="Q3384" s="41">
        <f t="shared" si="205"/>
        <v>36.108979199999993</v>
      </c>
    </row>
    <row r="3385" spans="1:17">
      <c r="A3385" s="1" t="s">
        <v>4760</v>
      </c>
      <c r="B3385" s="1">
        <v>40306801</v>
      </c>
      <c r="C3385" s="3" t="s">
        <v>2789</v>
      </c>
      <c r="D3385" s="4" t="s">
        <v>3679</v>
      </c>
      <c r="E3385" s="7" t="s">
        <v>3715</v>
      </c>
      <c r="F3385" s="8">
        <f>VLOOKUP(D3385,'Parâmetro - Portes e Uco'!$A$8:$D$49,4,0)*E3385</f>
        <v>2.9559599999999997</v>
      </c>
      <c r="G3385" s="36"/>
      <c r="H3385" s="15"/>
      <c r="I3385" s="9"/>
      <c r="J3385" s="16">
        <v>0</v>
      </c>
      <c r="K3385" s="16"/>
      <c r="L3385" s="17">
        <v>7.4969999999999999</v>
      </c>
      <c r="M3385" s="2">
        <v>84</v>
      </c>
      <c r="N3385" s="8">
        <f>(('Parâmetro - Portes e Uco'!$H$4*'TABELA HONORÁRIOS MÉDICOS201819'!M3385)/100)*'TABELA HONORÁRIOS MÉDICOS201819'!L3385</f>
        <v>92.069157599999997</v>
      </c>
      <c r="O3385" s="15">
        <v>0</v>
      </c>
      <c r="P3385" s="15"/>
      <c r="Q3385" s="41">
        <f t="shared" si="205"/>
        <v>95.025117600000002</v>
      </c>
    </row>
    <row r="3386" spans="1:17">
      <c r="A3386" s="1" t="s">
        <v>4760</v>
      </c>
      <c r="B3386" s="1">
        <v>40306810</v>
      </c>
      <c r="C3386" s="3" t="s">
        <v>2790</v>
      </c>
      <c r="D3386" s="4" t="s">
        <v>3679</v>
      </c>
      <c r="E3386" s="7" t="s">
        <v>3713</v>
      </c>
      <c r="F3386" s="8">
        <f>VLOOKUP(D3386,'Parâmetro - Portes e Uco'!$A$8:$D$49,4,0)*E3386</f>
        <v>0.11823839999999999</v>
      </c>
      <c r="G3386" s="36"/>
      <c r="H3386" s="15"/>
      <c r="I3386" s="9"/>
      <c r="J3386" s="16">
        <v>0</v>
      </c>
      <c r="K3386" s="16"/>
      <c r="L3386" s="17">
        <v>1.17</v>
      </c>
      <c r="M3386" s="2">
        <v>84</v>
      </c>
      <c r="N3386" s="8">
        <f>(('Parâmetro - Portes e Uco'!$H$4*'TABELA HONORÁRIOS MÉDICOS201819'!M3386)/100)*'TABELA HONORÁRIOS MÉDICOS201819'!L3386</f>
        <v>14.368535999999999</v>
      </c>
      <c r="O3386" s="15">
        <v>0</v>
      </c>
      <c r="P3386" s="15"/>
      <c r="Q3386" s="41">
        <f t="shared" si="205"/>
        <v>14.486774399999998</v>
      </c>
    </row>
    <row r="3387" spans="1:17">
      <c r="A3387" s="1" t="s">
        <v>4760</v>
      </c>
      <c r="B3387" s="1">
        <v>40306852</v>
      </c>
      <c r="C3387" s="3" t="s">
        <v>2791</v>
      </c>
      <c r="D3387" s="4" t="s">
        <v>3679</v>
      </c>
      <c r="E3387" s="7" t="s">
        <v>3716</v>
      </c>
      <c r="F3387" s="8">
        <f>VLOOKUP(D3387,'Parâmetro - Portes e Uco'!$A$8:$D$49,4,0)*E3387</f>
        <v>0.47295359999999997</v>
      </c>
      <c r="G3387" s="36"/>
      <c r="H3387" s="15"/>
      <c r="I3387" s="9"/>
      <c r="J3387" s="16">
        <v>0</v>
      </c>
      <c r="K3387" s="16"/>
      <c r="L3387" s="17">
        <v>1.17</v>
      </c>
      <c r="M3387" s="2">
        <v>84</v>
      </c>
      <c r="N3387" s="8">
        <f>(('Parâmetro - Portes e Uco'!$H$4*'TABELA HONORÁRIOS MÉDICOS201819'!M3387)/100)*'TABELA HONORÁRIOS MÉDICOS201819'!L3387</f>
        <v>14.368535999999999</v>
      </c>
      <c r="O3387" s="15">
        <v>0</v>
      </c>
      <c r="P3387" s="15"/>
      <c r="Q3387" s="41">
        <f t="shared" si="205"/>
        <v>14.841489599999999</v>
      </c>
    </row>
    <row r="3388" spans="1:17" ht="22.5">
      <c r="A3388" s="1" t="s">
        <v>4760</v>
      </c>
      <c r="B3388" s="1">
        <v>40306860</v>
      </c>
      <c r="C3388" s="3" t="s">
        <v>2792</v>
      </c>
      <c r="D3388" s="4" t="s">
        <v>3679</v>
      </c>
      <c r="E3388" s="7" t="s">
        <v>3713</v>
      </c>
      <c r="F3388" s="8">
        <f>VLOOKUP(D3388,'Parâmetro - Portes e Uco'!$A$8:$D$49,4,0)*E3388</f>
        <v>0.11823839999999999</v>
      </c>
      <c r="G3388" s="36"/>
      <c r="H3388" s="15"/>
      <c r="I3388" s="9"/>
      <c r="J3388" s="16">
        <v>0</v>
      </c>
      <c r="K3388" s="16"/>
      <c r="L3388" s="17">
        <v>1.17</v>
      </c>
      <c r="M3388" s="2">
        <v>84</v>
      </c>
      <c r="N3388" s="8">
        <f>(('Parâmetro - Portes e Uco'!$H$4*'TABELA HONORÁRIOS MÉDICOS201819'!M3388)/100)*'TABELA HONORÁRIOS MÉDICOS201819'!L3388</f>
        <v>14.368535999999999</v>
      </c>
      <c r="O3388" s="15">
        <v>0</v>
      </c>
      <c r="P3388" s="15"/>
      <c r="Q3388" s="41">
        <f t="shared" si="205"/>
        <v>14.486774399999998</v>
      </c>
    </row>
    <row r="3389" spans="1:17">
      <c r="A3389" s="1" t="s">
        <v>4760</v>
      </c>
      <c r="B3389" s="1">
        <v>40306879</v>
      </c>
      <c r="C3389" s="3" t="s">
        <v>2794</v>
      </c>
      <c r="D3389" s="4" t="s">
        <v>3679</v>
      </c>
      <c r="E3389" s="7" t="s">
        <v>3716</v>
      </c>
      <c r="F3389" s="8">
        <f>VLOOKUP(D3389,'Parâmetro - Portes e Uco'!$A$8:$D$49,4,0)*E3389</f>
        <v>0.47295359999999997</v>
      </c>
      <c r="G3389" s="36"/>
      <c r="H3389" s="15"/>
      <c r="I3389" s="9"/>
      <c r="J3389" s="16">
        <v>0</v>
      </c>
      <c r="K3389" s="16"/>
      <c r="L3389" s="17">
        <v>1.8</v>
      </c>
      <c r="M3389" s="2">
        <v>84</v>
      </c>
      <c r="N3389" s="8">
        <f>(('Parâmetro - Portes e Uco'!$H$4*'TABELA HONORÁRIOS MÉDICOS201819'!M3389)/100)*'TABELA HONORÁRIOS MÉDICOS201819'!L3389</f>
        <v>22.105439999999998</v>
      </c>
      <c r="O3389" s="15">
        <v>0</v>
      </c>
      <c r="P3389" s="15"/>
      <c r="Q3389" s="41">
        <f t="shared" si="205"/>
        <v>22.578393599999998</v>
      </c>
    </row>
    <row r="3390" spans="1:17">
      <c r="A3390" s="1" t="s">
        <v>4760</v>
      </c>
      <c r="B3390" s="1">
        <v>40306887</v>
      </c>
      <c r="C3390" s="3" t="s">
        <v>2795</v>
      </c>
      <c r="D3390" s="4" t="s">
        <v>3679</v>
      </c>
      <c r="E3390" s="7" t="s">
        <v>3717</v>
      </c>
      <c r="F3390" s="8">
        <f>VLOOKUP(D3390,'Parâmetro - Portes e Uco'!$A$8:$D$49,4,0)*E3390</f>
        <v>5.9119199999999994</v>
      </c>
      <c r="G3390" s="36"/>
      <c r="H3390" s="15"/>
      <c r="I3390" s="9"/>
      <c r="J3390" s="16">
        <v>0</v>
      </c>
      <c r="K3390" s="16"/>
      <c r="L3390" s="17">
        <v>36.173000000000002</v>
      </c>
      <c r="M3390" s="2">
        <v>84</v>
      </c>
      <c r="N3390" s="8">
        <f>(('Parâmetro - Portes e Uco'!$H$4*'TABELA HONORÁRIOS MÉDICOS201819'!M3390)/100)*'TABELA HONORÁRIOS MÉDICOS201819'!L3390</f>
        <v>444.23337839999999</v>
      </c>
      <c r="O3390" s="15">
        <v>0</v>
      </c>
      <c r="P3390" s="15"/>
      <c r="Q3390" s="41">
        <f t="shared" si="205"/>
        <v>450.1452984</v>
      </c>
    </row>
    <row r="3391" spans="1:17">
      <c r="A3391" s="1" t="s">
        <v>4760</v>
      </c>
      <c r="B3391" s="1">
        <v>40306895</v>
      </c>
      <c r="C3391" s="3" t="s">
        <v>2796</v>
      </c>
      <c r="D3391" s="4" t="s">
        <v>3679</v>
      </c>
      <c r="E3391" s="7" t="s">
        <v>3716</v>
      </c>
      <c r="F3391" s="8">
        <f>VLOOKUP(D3391,'Parâmetro - Portes e Uco'!$A$8:$D$49,4,0)*E3391</f>
        <v>0.47295359999999997</v>
      </c>
      <c r="G3391" s="36"/>
      <c r="H3391" s="15"/>
      <c r="I3391" s="9"/>
      <c r="J3391" s="16">
        <v>0</v>
      </c>
      <c r="K3391" s="16"/>
      <c r="L3391" s="17">
        <v>1.8</v>
      </c>
      <c r="M3391" s="2">
        <v>84</v>
      </c>
      <c r="N3391" s="8">
        <f>(('Parâmetro - Portes e Uco'!$H$4*'TABELA HONORÁRIOS MÉDICOS201819'!M3391)/100)*'TABELA HONORÁRIOS MÉDICOS201819'!L3391</f>
        <v>22.105439999999998</v>
      </c>
      <c r="O3391" s="15">
        <v>0</v>
      </c>
      <c r="P3391" s="15"/>
      <c r="Q3391" s="41">
        <f t="shared" si="205"/>
        <v>22.578393599999998</v>
      </c>
    </row>
    <row r="3392" spans="1:17">
      <c r="A3392" s="1" t="s">
        <v>4760</v>
      </c>
      <c r="B3392" s="1">
        <v>40306909</v>
      </c>
      <c r="C3392" s="3" t="s">
        <v>2797</v>
      </c>
      <c r="D3392" s="4" t="s">
        <v>3679</v>
      </c>
      <c r="E3392" s="7" t="s">
        <v>3715</v>
      </c>
      <c r="F3392" s="8">
        <f>VLOOKUP(D3392,'Parâmetro - Portes e Uco'!$A$8:$D$49,4,0)*E3392</f>
        <v>2.9559599999999997</v>
      </c>
      <c r="G3392" s="36"/>
      <c r="H3392" s="15"/>
      <c r="I3392" s="9"/>
      <c r="J3392" s="16">
        <v>0</v>
      </c>
      <c r="K3392" s="16"/>
      <c r="L3392" s="17">
        <v>12.590999999999999</v>
      </c>
      <c r="M3392" s="2">
        <v>84</v>
      </c>
      <c r="N3392" s="8">
        <f>(('Parâmetro - Portes e Uco'!$H$4*'TABELA HONORÁRIOS MÉDICOS201819'!M3392)/100)*'TABELA HONORÁRIOS MÉDICOS201819'!L3392</f>
        <v>154.62755279999999</v>
      </c>
      <c r="O3392" s="15">
        <v>0</v>
      </c>
      <c r="P3392" s="15"/>
      <c r="Q3392" s="41">
        <f t="shared" si="205"/>
        <v>157.58351279999999</v>
      </c>
    </row>
    <row r="3393" spans="1:17">
      <c r="A3393" s="1" t="s">
        <v>4760</v>
      </c>
      <c r="B3393" s="1">
        <v>40306917</v>
      </c>
      <c r="C3393" s="3" t="s">
        <v>2798</v>
      </c>
      <c r="D3393" s="4" t="s">
        <v>3679</v>
      </c>
      <c r="E3393" s="7" t="s">
        <v>3712</v>
      </c>
      <c r="F3393" s="8">
        <f>VLOOKUP(D3393,'Parâmetro - Portes e Uco'!$A$8:$D$49,4,0)*E3393</f>
        <v>1.1823839999999999</v>
      </c>
      <c r="G3393" s="36"/>
      <c r="H3393" s="15"/>
      <c r="I3393" s="9"/>
      <c r="J3393" s="16">
        <v>0</v>
      </c>
      <c r="K3393" s="16"/>
      <c r="L3393" s="17">
        <v>2.8439999999999999</v>
      </c>
      <c r="M3393" s="2">
        <v>84</v>
      </c>
      <c r="N3393" s="8">
        <f>(('Parâmetro - Portes e Uco'!$H$4*'TABELA HONORÁRIOS MÉDICOS201819'!M3393)/100)*'TABELA HONORÁRIOS MÉDICOS201819'!L3393</f>
        <v>34.926595199999994</v>
      </c>
      <c r="O3393" s="15">
        <v>0</v>
      </c>
      <c r="P3393" s="15"/>
      <c r="Q3393" s="41">
        <f t="shared" si="205"/>
        <v>36.108979199999993</v>
      </c>
    </row>
    <row r="3394" spans="1:17">
      <c r="A3394" s="1" t="s">
        <v>4760</v>
      </c>
      <c r="B3394" s="1">
        <v>40306925</v>
      </c>
      <c r="C3394" s="3" t="s">
        <v>2799</v>
      </c>
      <c r="D3394" s="4" t="s">
        <v>3679</v>
      </c>
      <c r="E3394" s="7" t="s">
        <v>3712</v>
      </c>
      <c r="F3394" s="8">
        <f>VLOOKUP(D3394,'Parâmetro - Portes e Uco'!$A$8:$D$49,4,0)*E3394</f>
        <v>1.1823839999999999</v>
      </c>
      <c r="G3394" s="36"/>
      <c r="H3394" s="15"/>
      <c r="I3394" s="9"/>
      <c r="J3394" s="16">
        <v>0</v>
      </c>
      <c r="K3394" s="16"/>
      <c r="L3394" s="17">
        <v>3.294</v>
      </c>
      <c r="M3394" s="2">
        <v>84</v>
      </c>
      <c r="N3394" s="8">
        <f>(('Parâmetro - Portes e Uco'!$H$4*'TABELA HONORÁRIOS MÉDICOS201819'!M3394)/100)*'TABELA HONORÁRIOS MÉDICOS201819'!L3394</f>
        <v>40.452955199999998</v>
      </c>
      <c r="O3394" s="15">
        <v>0</v>
      </c>
      <c r="P3394" s="15"/>
      <c r="Q3394" s="41">
        <f t="shared" si="205"/>
        <v>41.635339199999997</v>
      </c>
    </row>
    <row r="3395" spans="1:17">
      <c r="A3395" s="1" t="s">
        <v>4760</v>
      </c>
      <c r="B3395" s="1">
        <v>40306933</v>
      </c>
      <c r="C3395" s="3" t="s">
        <v>2800</v>
      </c>
      <c r="D3395" s="4" t="s">
        <v>3679</v>
      </c>
      <c r="E3395" s="7" t="s">
        <v>3716</v>
      </c>
      <c r="F3395" s="8">
        <f>VLOOKUP(D3395,'Parâmetro - Portes e Uco'!$A$8:$D$49,4,0)*E3395</f>
        <v>0.47295359999999997</v>
      </c>
      <c r="G3395" s="36"/>
      <c r="H3395" s="15"/>
      <c r="I3395" s="9"/>
      <c r="J3395" s="16">
        <v>0</v>
      </c>
      <c r="K3395" s="16"/>
      <c r="L3395" s="17">
        <v>1.8</v>
      </c>
      <c r="M3395" s="2">
        <v>84</v>
      </c>
      <c r="N3395" s="8">
        <f>(('Parâmetro - Portes e Uco'!$H$4*'TABELA HONORÁRIOS MÉDICOS201819'!M3395)/100)*'TABELA HONORÁRIOS MÉDICOS201819'!L3395</f>
        <v>22.105439999999998</v>
      </c>
      <c r="O3395" s="15">
        <v>0</v>
      </c>
      <c r="P3395" s="15"/>
      <c r="Q3395" s="41">
        <f t="shared" si="205"/>
        <v>22.578393599999998</v>
      </c>
    </row>
    <row r="3396" spans="1:17">
      <c r="A3396" s="1" t="s">
        <v>4760</v>
      </c>
      <c r="B3396" s="1">
        <v>40306941</v>
      </c>
      <c r="C3396" s="3" t="s">
        <v>2801</v>
      </c>
      <c r="D3396" s="4" t="s">
        <v>3679</v>
      </c>
      <c r="E3396" s="7" t="s">
        <v>3716</v>
      </c>
      <c r="F3396" s="8">
        <f>VLOOKUP(D3396,'Parâmetro - Portes e Uco'!$A$8:$D$49,4,0)*E3396</f>
        <v>0.47295359999999997</v>
      </c>
      <c r="G3396" s="36"/>
      <c r="H3396" s="15"/>
      <c r="I3396" s="9"/>
      <c r="J3396" s="16">
        <v>0</v>
      </c>
      <c r="K3396" s="16"/>
      <c r="L3396" s="17">
        <v>2.1869999999999998</v>
      </c>
      <c r="M3396" s="2">
        <v>84</v>
      </c>
      <c r="N3396" s="8">
        <f>(('Parâmetro - Portes e Uco'!$H$4*'TABELA HONORÁRIOS MÉDICOS201819'!M3396)/100)*'TABELA HONORÁRIOS MÉDICOS201819'!L3396</f>
        <v>26.858109599999995</v>
      </c>
      <c r="O3396" s="15">
        <v>0</v>
      </c>
      <c r="P3396" s="15"/>
      <c r="Q3396" s="41">
        <f t="shared" si="205"/>
        <v>27.331063199999996</v>
      </c>
    </row>
    <row r="3397" spans="1:17" ht="22.5">
      <c r="A3397" s="1" t="s">
        <v>4760</v>
      </c>
      <c r="B3397" s="1">
        <v>40306950</v>
      </c>
      <c r="C3397" s="3" t="s">
        <v>2802</v>
      </c>
      <c r="D3397" s="4" t="s">
        <v>3679</v>
      </c>
      <c r="E3397" s="7" t="s">
        <v>3716</v>
      </c>
      <c r="F3397" s="8">
        <f>VLOOKUP(D3397,'Parâmetro - Portes e Uco'!$A$8:$D$49,4,0)*E3397</f>
        <v>0.47295359999999997</v>
      </c>
      <c r="G3397" s="36"/>
      <c r="H3397" s="15"/>
      <c r="I3397" s="9"/>
      <c r="J3397" s="16">
        <v>0</v>
      </c>
      <c r="K3397" s="16"/>
      <c r="L3397" s="17">
        <v>1.8</v>
      </c>
      <c r="M3397" s="2">
        <v>84</v>
      </c>
      <c r="N3397" s="8">
        <f>(('Parâmetro - Portes e Uco'!$H$4*'TABELA HONORÁRIOS MÉDICOS201819'!M3397)/100)*'TABELA HONORÁRIOS MÉDICOS201819'!L3397</f>
        <v>22.105439999999998</v>
      </c>
      <c r="O3397" s="15">
        <v>0</v>
      </c>
      <c r="P3397" s="15"/>
      <c r="Q3397" s="41">
        <f t="shared" si="205"/>
        <v>22.578393599999998</v>
      </c>
    </row>
    <row r="3398" spans="1:17" ht="22.5">
      <c r="A3398" s="1" t="s">
        <v>4760</v>
      </c>
      <c r="B3398" s="1">
        <v>40306968</v>
      </c>
      <c r="C3398" s="3" t="s">
        <v>2803</v>
      </c>
      <c r="D3398" s="4" t="s">
        <v>3679</v>
      </c>
      <c r="E3398" s="7" t="s">
        <v>3716</v>
      </c>
      <c r="F3398" s="8">
        <f>VLOOKUP(D3398,'Parâmetro - Portes e Uco'!$A$8:$D$49,4,0)*E3398</f>
        <v>0.47295359999999997</v>
      </c>
      <c r="G3398" s="36"/>
      <c r="H3398" s="15"/>
      <c r="I3398" s="9"/>
      <c r="J3398" s="16">
        <v>0</v>
      </c>
      <c r="K3398" s="16"/>
      <c r="L3398" s="17">
        <v>2.1869999999999998</v>
      </c>
      <c r="M3398" s="2">
        <v>84</v>
      </c>
      <c r="N3398" s="8">
        <f>(('Parâmetro - Portes e Uco'!$H$4*'TABELA HONORÁRIOS MÉDICOS201819'!M3398)/100)*'TABELA HONORÁRIOS MÉDICOS201819'!L3398</f>
        <v>26.858109599999995</v>
      </c>
      <c r="O3398" s="15">
        <v>0</v>
      </c>
      <c r="P3398" s="15"/>
      <c r="Q3398" s="41">
        <f t="shared" si="205"/>
        <v>27.331063199999996</v>
      </c>
    </row>
    <row r="3399" spans="1:17" ht="22.5">
      <c r="A3399" s="1" t="s">
        <v>4760</v>
      </c>
      <c r="B3399" s="1">
        <v>40306976</v>
      </c>
      <c r="C3399" s="3" t="s">
        <v>2804</v>
      </c>
      <c r="D3399" s="4" t="s">
        <v>3679</v>
      </c>
      <c r="E3399" s="7" t="s">
        <v>3716</v>
      </c>
      <c r="F3399" s="8">
        <f>VLOOKUP(D3399,'Parâmetro - Portes e Uco'!$A$8:$D$49,4,0)*E3399</f>
        <v>0.47295359999999997</v>
      </c>
      <c r="G3399" s="36"/>
      <c r="H3399" s="15"/>
      <c r="I3399" s="9"/>
      <c r="J3399" s="16">
        <v>0</v>
      </c>
      <c r="K3399" s="16"/>
      <c r="L3399" s="17">
        <v>1.8</v>
      </c>
      <c r="M3399" s="2">
        <v>84</v>
      </c>
      <c r="N3399" s="8">
        <f>(('Parâmetro - Portes e Uco'!$H$4*'TABELA HONORÁRIOS MÉDICOS201819'!M3399)/100)*'TABELA HONORÁRIOS MÉDICOS201819'!L3399</f>
        <v>22.105439999999998</v>
      </c>
      <c r="O3399" s="15">
        <v>0</v>
      </c>
      <c r="P3399" s="15"/>
      <c r="Q3399" s="41">
        <f t="shared" si="205"/>
        <v>22.578393599999998</v>
      </c>
    </row>
    <row r="3400" spans="1:17" ht="22.5">
      <c r="A3400" s="1" t="s">
        <v>4760</v>
      </c>
      <c r="B3400" s="1">
        <v>40306984</v>
      </c>
      <c r="C3400" s="3" t="s">
        <v>2805</v>
      </c>
      <c r="D3400" s="4" t="s">
        <v>3679</v>
      </c>
      <c r="E3400" s="7" t="s">
        <v>3716</v>
      </c>
      <c r="F3400" s="8">
        <f>VLOOKUP(D3400,'Parâmetro - Portes e Uco'!$A$8:$D$49,4,0)*E3400</f>
        <v>0.47295359999999997</v>
      </c>
      <c r="G3400" s="36"/>
      <c r="H3400" s="15"/>
      <c r="I3400" s="9"/>
      <c r="J3400" s="16">
        <v>0</v>
      </c>
      <c r="K3400" s="16"/>
      <c r="L3400" s="17">
        <v>1.8</v>
      </c>
      <c r="M3400" s="2">
        <v>84</v>
      </c>
      <c r="N3400" s="8">
        <f>(('Parâmetro - Portes e Uco'!$H$4*'TABELA HONORÁRIOS MÉDICOS201819'!M3400)/100)*'TABELA HONORÁRIOS MÉDICOS201819'!L3400</f>
        <v>22.105439999999998</v>
      </c>
      <c r="O3400" s="15">
        <v>0</v>
      </c>
      <c r="P3400" s="15"/>
      <c r="Q3400" s="41">
        <f t="shared" si="205"/>
        <v>22.578393599999998</v>
      </c>
    </row>
    <row r="3401" spans="1:17" ht="22.5">
      <c r="A3401" s="1" t="s">
        <v>4760</v>
      </c>
      <c r="B3401" s="1">
        <v>40306992</v>
      </c>
      <c r="C3401" s="3" t="s">
        <v>2806</v>
      </c>
      <c r="D3401" s="4" t="s">
        <v>3679</v>
      </c>
      <c r="E3401" s="7" t="s">
        <v>3716</v>
      </c>
      <c r="F3401" s="8">
        <f>VLOOKUP(D3401,'Parâmetro - Portes e Uco'!$A$8:$D$49,4,0)*E3401</f>
        <v>0.47295359999999997</v>
      </c>
      <c r="G3401" s="36"/>
      <c r="H3401" s="15"/>
      <c r="I3401" s="9"/>
      <c r="J3401" s="16">
        <v>0</v>
      </c>
      <c r="K3401" s="16"/>
      <c r="L3401" s="17">
        <v>1.8</v>
      </c>
      <c r="M3401" s="2">
        <v>84</v>
      </c>
      <c r="N3401" s="8">
        <f>(('Parâmetro - Portes e Uco'!$H$4*'TABELA HONORÁRIOS MÉDICOS201819'!M3401)/100)*'TABELA HONORÁRIOS MÉDICOS201819'!L3401</f>
        <v>22.105439999999998</v>
      </c>
      <c r="O3401" s="15">
        <v>0</v>
      </c>
      <c r="P3401" s="15"/>
      <c r="Q3401" s="41">
        <f t="shared" si="205"/>
        <v>22.578393599999998</v>
      </c>
    </row>
    <row r="3402" spans="1:17" ht="22.5">
      <c r="A3402" s="1" t="s">
        <v>4760</v>
      </c>
      <c r="B3402" s="1">
        <v>40307018</v>
      </c>
      <c r="C3402" s="3" t="s">
        <v>2807</v>
      </c>
      <c r="D3402" s="4" t="s">
        <v>3679</v>
      </c>
      <c r="E3402" s="7" t="s">
        <v>3716</v>
      </c>
      <c r="F3402" s="8">
        <f>VLOOKUP(D3402,'Parâmetro - Portes e Uco'!$A$8:$D$49,4,0)*E3402</f>
        <v>0.47295359999999997</v>
      </c>
      <c r="G3402" s="36"/>
      <c r="H3402" s="15"/>
      <c r="I3402" s="9"/>
      <c r="J3402" s="16">
        <v>0</v>
      </c>
      <c r="K3402" s="16"/>
      <c r="L3402" s="17">
        <v>2.6</v>
      </c>
      <c r="M3402" s="2">
        <v>84</v>
      </c>
      <c r="N3402" s="8">
        <f>(('Parâmetro - Portes e Uco'!$H$4*'TABELA HONORÁRIOS MÉDICOS201819'!M3402)/100)*'TABELA HONORÁRIOS MÉDICOS201819'!L3402</f>
        <v>31.93008</v>
      </c>
      <c r="O3402" s="15">
        <v>0</v>
      </c>
      <c r="P3402" s="15"/>
      <c r="Q3402" s="41">
        <f t="shared" si="205"/>
        <v>32.403033600000001</v>
      </c>
    </row>
    <row r="3403" spans="1:17">
      <c r="A3403" s="1" t="s">
        <v>4760</v>
      </c>
      <c r="B3403" s="1">
        <v>40307026</v>
      </c>
      <c r="C3403" s="3" t="s">
        <v>2809</v>
      </c>
      <c r="D3403" s="4" t="s">
        <v>3679</v>
      </c>
      <c r="E3403" s="7" t="s">
        <v>3716</v>
      </c>
      <c r="F3403" s="8">
        <f>VLOOKUP(D3403,'Parâmetro - Portes e Uco'!$A$8:$D$49,4,0)*E3403</f>
        <v>0.47295359999999997</v>
      </c>
      <c r="G3403" s="36"/>
      <c r="H3403" s="15"/>
      <c r="I3403" s="9"/>
      <c r="J3403" s="16">
        <v>0</v>
      </c>
      <c r="K3403" s="16"/>
      <c r="L3403" s="17">
        <v>2.484</v>
      </c>
      <c r="M3403" s="2">
        <v>84</v>
      </c>
      <c r="N3403" s="8">
        <f>(('Parâmetro - Portes e Uco'!$H$4*'TABELA HONORÁRIOS MÉDICOS201819'!M3403)/100)*'TABELA HONORÁRIOS MÉDICOS201819'!L3403</f>
        <v>30.505507199999997</v>
      </c>
      <c r="O3403" s="15">
        <v>0</v>
      </c>
      <c r="P3403" s="15"/>
      <c r="Q3403" s="41">
        <f t="shared" si="205"/>
        <v>30.978460799999997</v>
      </c>
    </row>
    <row r="3404" spans="1:17">
      <c r="A3404" s="1" t="s">
        <v>4760</v>
      </c>
      <c r="B3404" s="1">
        <v>40307034</v>
      </c>
      <c r="C3404" s="3" t="s">
        <v>2808</v>
      </c>
      <c r="D3404" s="4" t="s">
        <v>3679</v>
      </c>
      <c r="E3404" s="7" t="s">
        <v>3712</v>
      </c>
      <c r="F3404" s="8">
        <f>VLOOKUP(D3404,'Parâmetro - Portes e Uco'!$A$8:$D$49,4,0)*E3404</f>
        <v>1.1823839999999999</v>
      </c>
      <c r="G3404" s="36"/>
      <c r="H3404" s="15"/>
      <c r="I3404" s="9"/>
      <c r="J3404" s="16">
        <v>0</v>
      </c>
      <c r="K3404" s="16"/>
      <c r="L3404" s="17">
        <v>3.294</v>
      </c>
      <c r="M3404" s="2">
        <v>84</v>
      </c>
      <c r="N3404" s="8">
        <f>(('Parâmetro - Portes e Uco'!$H$4*'TABELA HONORÁRIOS MÉDICOS201819'!M3404)/100)*'TABELA HONORÁRIOS MÉDICOS201819'!L3404</f>
        <v>40.452955199999998</v>
      </c>
      <c r="O3404" s="15">
        <v>0</v>
      </c>
      <c r="P3404" s="15"/>
      <c r="Q3404" s="41">
        <f t="shared" si="205"/>
        <v>41.635339199999997</v>
      </c>
    </row>
    <row r="3405" spans="1:17">
      <c r="A3405" s="1" t="s">
        <v>4760</v>
      </c>
      <c r="B3405" s="1">
        <v>40307042</v>
      </c>
      <c r="C3405" s="3" t="s">
        <v>2810</v>
      </c>
      <c r="D3405" s="4" t="s">
        <v>3679</v>
      </c>
      <c r="E3405" s="7" t="s">
        <v>3717</v>
      </c>
      <c r="F3405" s="8">
        <f>VLOOKUP(D3405,'Parâmetro - Portes e Uco'!$A$8:$D$49,4,0)*E3405</f>
        <v>5.9119199999999994</v>
      </c>
      <c r="G3405" s="36"/>
      <c r="H3405" s="15"/>
      <c r="I3405" s="9"/>
      <c r="J3405" s="16">
        <v>0</v>
      </c>
      <c r="K3405" s="16"/>
      <c r="L3405" s="17">
        <v>15.435</v>
      </c>
      <c r="M3405" s="2">
        <v>84</v>
      </c>
      <c r="N3405" s="8">
        <f>(('Parâmetro - Portes e Uco'!$H$4*'TABELA HONORÁRIOS MÉDICOS201819'!M3405)/100)*'TABELA HONORÁRIOS MÉDICOS201819'!L3405</f>
        <v>189.554148</v>
      </c>
      <c r="O3405" s="15">
        <v>0</v>
      </c>
      <c r="P3405" s="15"/>
      <c r="Q3405" s="41">
        <f t="shared" si="205"/>
        <v>195.46606800000001</v>
      </c>
    </row>
    <row r="3406" spans="1:17">
      <c r="A3406" s="1" t="s">
        <v>4760</v>
      </c>
      <c r="B3406" s="1">
        <v>40307050</v>
      </c>
      <c r="C3406" s="3" t="s">
        <v>2811</v>
      </c>
      <c r="D3406" s="4" t="s">
        <v>3679</v>
      </c>
      <c r="E3406" s="7" t="s">
        <v>3712</v>
      </c>
      <c r="F3406" s="8">
        <f>VLOOKUP(D3406,'Parâmetro - Portes e Uco'!$A$8:$D$49,4,0)*E3406</f>
        <v>1.1823839999999999</v>
      </c>
      <c r="G3406" s="36"/>
      <c r="H3406" s="15"/>
      <c r="I3406" s="9"/>
      <c r="J3406" s="16">
        <v>0</v>
      </c>
      <c r="K3406" s="16"/>
      <c r="L3406" s="17">
        <v>4.05</v>
      </c>
      <c r="M3406" s="2">
        <v>84</v>
      </c>
      <c r="N3406" s="8">
        <f>(('Parâmetro - Portes e Uco'!$H$4*'TABELA HONORÁRIOS MÉDICOS201819'!M3406)/100)*'TABELA HONORÁRIOS MÉDICOS201819'!L3406</f>
        <v>49.737239999999993</v>
      </c>
      <c r="O3406" s="15">
        <v>0</v>
      </c>
      <c r="P3406" s="15"/>
      <c r="Q3406" s="41">
        <f t="shared" si="205"/>
        <v>50.919623999999992</v>
      </c>
    </row>
    <row r="3407" spans="1:17">
      <c r="A3407" s="1" t="s">
        <v>4760</v>
      </c>
      <c r="B3407" s="1">
        <v>40307069</v>
      </c>
      <c r="C3407" s="3" t="s">
        <v>2812</v>
      </c>
      <c r="D3407" s="4" t="s">
        <v>3679</v>
      </c>
      <c r="E3407" s="7" t="s">
        <v>3712</v>
      </c>
      <c r="F3407" s="8">
        <f>VLOOKUP(D3407,'Parâmetro - Portes e Uco'!$A$8:$D$49,4,0)*E3407</f>
        <v>1.1823839999999999</v>
      </c>
      <c r="G3407" s="36"/>
      <c r="H3407" s="15"/>
      <c r="I3407" s="9"/>
      <c r="J3407" s="16">
        <v>0</v>
      </c>
      <c r="K3407" s="16"/>
      <c r="L3407" s="17">
        <v>3.96</v>
      </c>
      <c r="M3407" s="2">
        <v>84</v>
      </c>
      <c r="N3407" s="8">
        <f>(('Parâmetro - Portes e Uco'!$H$4*'TABELA HONORÁRIOS MÉDICOS201819'!M3407)/100)*'TABELA HONORÁRIOS MÉDICOS201819'!L3407</f>
        <v>48.631967999999993</v>
      </c>
      <c r="O3407" s="15">
        <v>0</v>
      </c>
      <c r="P3407" s="15"/>
      <c r="Q3407" s="41">
        <f t="shared" si="205"/>
        <v>49.814351999999992</v>
      </c>
    </row>
    <row r="3408" spans="1:17">
      <c r="A3408" s="1" t="s">
        <v>4760</v>
      </c>
      <c r="B3408" s="1">
        <v>40307077</v>
      </c>
      <c r="C3408" s="3" t="s">
        <v>4037</v>
      </c>
      <c r="D3408" s="4" t="s">
        <v>3679</v>
      </c>
      <c r="E3408" s="7" t="s">
        <v>3712</v>
      </c>
      <c r="F3408" s="8">
        <f>VLOOKUP(D3408,'Parâmetro - Portes e Uco'!$A$8:$D$49,4,0)*E3408</f>
        <v>1.1823839999999999</v>
      </c>
      <c r="G3408" s="36"/>
      <c r="H3408" s="15"/>
      <c r="I3408" s="9"/>
      <c r="J3408" s="16">
        <v>0</v>
      </c>
      <c r="K3408" s="16"/>
      <c r="L3408" s="17">
        <v>3.96</v>
      </c>
      <c r="M3408" s="2">
        <v>84</v>
      </c>
      <c r="N3408" s="8">
        <f>(('Parâmetro - Portes e Uco'!$H$4*'TABELA HONORÁRIOS MÉDICOS201819'!M3408)/100)*'TABELA HONORÁRIOS MÉDICOS201819'!L3408</f>
        <v>48.631967999999993</v>
      </c>
      <c r="O3408" s="15">
        <v>0</v>
      </c>
      <c r="P3408" s="15"/>
      <c r="Q3408" s="41">
        <f t="shared" si="205"/>
        <v>49.814351999999992</v>
      </c>
    </row>
    <row r="3409" spans="1:17">
      <c r="A3409" s="1" t="s">
        <v>4760</v>
      </c>
      <c r="B3409" s="1">
        <v>40307085</v>
      </c>
      <c r="C3409" s="3" t="s">
        <v>2814</v>
      </c>
      <c r="D3409" s="4" t="s">
        <v>3679</v>
      </c>
      <c r="E3409" s="7" t="s">
        <v>3716</v>
      </c>
      <c r="F3409" s="8">
        <f>VLOOKUP(D3409,'Parâmetro - Portes e Uco'!$A$8:$D$49,4,0)*E3409</f>
        <v>0.47295359999999997</v>
      </c>
      <c r="G3409" s="36"/>
      <c r="H3409" s="15"/>
      <c r="I3409" s="9"/>
      <c r="J3409" s="16">
        <v>0</v>
      </c>
      <c r="K3409" s="16"/>
      <c r="L3409" s="17">
        <v>1.8</v>
      </c>
      <c r="M3409" s="2">
        <v>84</v>
      </c>
      <c r="N3409" s="8">
        <f>(('Parâmetro - Portes e Uco'!$H$4*'TABELA HONORÁRIOS MÉDICOS201819'!M3409)/100)*'TABELA HONORÁRIOS MÉDICOS201819'!L3409</f>
        <v>22.105439999999998</v>
      </c>
      <c r="O3409" s="15">
        <v>0</v>
      </c>
      <c r="P3409" s="15"/>
      <c r="Q3409" s="41">
        <f t="shared" si="205"/>
        <v>22.578393599999998</v>
      </c>
    </row>
    <row r="3410" spans="1:17">
      <c r="A3410" s="1" t="s">
        <v>4760</v>
      </c>
      <c r="B3410" s="1">
        <v>40307093</v>
      </c>
      <c r="C3410" s="3" t="s">
        <v>2815</v>
      </c>
      <c r="D3410" s="4" t="s">
        <v>3679</v>
      </c>
      <c r="E3410" s="7" t="s">
        <v>3716</v>
      </c>
      <c r="F3410" s="8">
        <f>VLOOKUP(D3410,'Parâmetro - Portes e Uco'!$A$8:$D$49,4,0)*E3410</f>
        <v>0.47295359999999997</v>
      </c>
      <c r="G3410" s="36"/>
      <c r="H3410" s="15"/>
      <c r="I3410" s="9"/>
      <c r="J3410" s="16">
        <v>0</v>
      </c>
      <c r="K3410" s="16"/>
      <c r="L3410" s="17">
        <v>2.1869999999999998</v>
      </c>
      <c r="M3410" s="2">
        <v>84</v>
      </c>
      <c r="N3410" s="8">
        <f>(('Parâmetro - Portes e Uco'!$H$4*'TABELA HONORÁRIOS MÉDICOS201819'!M3410)/100)*'TABELA HONORÁRIOS MÉDICOS201819'!L3410</f>
        <v>26.858109599999995</v>
      </c>
      <c r="O3410" s="15">
        <v>0</v>
      </c>
      <c r="P3410" s="15"/>
      <c r="Q3410" s="41">
        <f t="shared" si="205"/>
        <v>27.331063199999996</v>
      </c>
    </row>
    <row r="3411" spans="1:17">
      <c r="A3411" s="1" t="s">
        <v>4760</v>
      </c>
      <c r="B3411" s="1">
        <v>40307107</v>
      </c>
      <c r="C3411" s="3" t="s">
        <v>2816</v>
      </c>
      <c r="D3411" s="4" t="s">
        <v>3679</v>
      </c>
      <c r="E3411" s="7" t="s">
        <v>3716</v>
      </c>
      <c r="F3411" s="8">
        <f>VLOOKUP(D3411,'Parâmetro - Portes e Uco'!$A$8:$D$49,4,0)*E3411</f>
        <v>0.47295359999999997</v>
      </c>
      <c r="G3411" s="36"/>
      <c r="H3411" s="15"/>
      <c r="I3411" s="9"/>
      <c r="J3411" s="16">
        <v>0</v>
      </c>
      <c r="K3411" s="16"/>
      <c r="L3411" s="17">
        <v>1.8</v>
      </c>
      <c r="M3411" s="2">
        <v>84</v>
      </c>
      <c r="N3411" s="8">
        <f>(('Parâmetro - Portes e Uco'!$H$4*'TABELA HONORÁRIOS MÉDICOS201819'!M3411)/100)*'TABELA HONORÁRIOS MÉDICOS201819'!L3411</f>
        <v>22.105439999999998</v>
      </c>
      <c r="O3411" s="15">
        <v>0</v>
      </c>
      <c r="P3411" s="15"/>
      <c r="Q3411" s="41">
        <f t="shared" si="205"/>
        <v>22.578393599999998</v>
      </c>
    </row>
    <row r="3412" spans="1:17">
      <c r="A3412" s="1" t="s">
        <v>4760</v>
      </c>
      <c r="B3412" s="1">
        <v>40307115</v>
      </c>
      <c r="C3412" s="3" t="s">
        <v>2817</v>
      </c>
      <c r="D3412" s="4" t="s">
        <v>3679</v>
      </c>
      <c r="E3412" s="7" t="s">
        <v>3716</v>
      </c>
      <c r="F3412" s="8">
        <f>VLOOKUP(D3412,'Parâmetro - Portes e Uco'!$A$8:$D$49,4,0)*E3412</f>
        <v>0.47295359999999997</v>
      </c>
      <c r="G3412" s="36"/>
      <c r="H3412" s="15"/>
      <c r="I3412" s="9"/>
      <c r="J3412" s="16">
        <v>0</v>
      </c>
      <c r="K3412" s="16"/>
      <c r="L3412" s="17">
        <v>2.1869999999999998</v>
      </c>
      <c r="M3412" s="2">
        <v>84</v>
      </c>
      <c r="N3412" s="8">
        <f>(('Parâmetro - Portes e Uco'!$H$4*'TABELA HONORÁRIOS MÉDICOS201819'!M3412)/100)*'TABELA HONORÁRIOS MÉDICOS201819'!L3412</f>
        <v>26.858109599999995</v>
      </c>
      <c r="O3412" s="15">
        <v>0</v>
      </c>
      <c r="P3412" s="15"/>
      <c r="Q3412" s="41">
        <f t="shared" si="205"/>
        <v>27.331063199999996</v>
      </c>
    </row>
    <row r="3413" spans="1:17" ht="33.75">
      <c r="A3413" s="1" t="s">
        <v>4760</v>
      </c>
      <c r="B3413" s="1">
        <v>40307123</v>
      </c>
      <c r="C3413" s="3" t="s">
        <v>2818</v>
      </c>
      <c r="D3413" s="4" t="s">
        <v>3679</v>
      </c>
      <c r="E3413" s="7" t="s">
        <v>3716</v>
      </c>
      <c r="F3413" s="8">
        <f>VLOOKUP(D3413,'Parâmetro - Portes e Uco'!$A$8:$D$49,4,0)*E3413</f>
        <v>0.47295359999999997</v>
      </c>
      <c r="G3413" s="36"/>
      <c r="H3413" s="15"/>
      <c r="I3413" s="9"/>
      <c r="J3413" s="16">
        <v>0</v>
      </c>
      <c r="K3413" s="16"/>
      <c r="L3413" s="17">
        <v>0.72</v>
      </c>
      <c r="M3413" s="2">
        <v>84</v>
      </c>
      <c r="N3413" s="8">
        <f>(('Parâmetro - Portes e Uco'!$H$4*'TABELA HONORÁRIOS MÉDICOS201819'!M3413)/100)*'TABELA HONORÁRIOS MÉDICOS201819'!L3413</f>
        <v>8.8421759999999985</v>
      </c>
      <c r="O3413" s="15">
        <v>0</v>
      </c>
      <c r="P3413" s="15"/>
      <c r="Q3413" s="41">
        <f t="shared" si="205"/>
        <v>9.3151295999999988</v>
      </c>
    </row>
    <row r="3414" spans="1:17">
      <c r="A3414" s="1" t="s">
        <v>4760</v>
      </c>
      <c r="B3414" s="1">
        <v>40307140</v>
      </c>
      <c r="C3414" s="3" t="s">
        <v>2819</v>
      </c>
      <c r="D3414" s="4" t="s">
        <v>3679</v>
      </c>
      <c r="E3414" s="7" t="s">
        <v>3715</v>
      </c>
      <c r="F3414" s="8">
        <f>VLOOKUP(D3414,'Parâmetro - Portes e Uco'!$A$8:$D$49,4,0)*E3414</f>
        <v>2.9559599999999997</v>
      </c>
      <c r="G3414" s="36"/>
      <c r="H3414" s="15"/>
      <c r="I3414" s="9"/>
      <c r="J3414" s="16">
        <v>0</v>
      </c>
      <c r="K3414" s="16"/>
      <c r="L3414" s="17">
        <v>6.8940000000000001</v>
      </c>
      <c r="M3414" s="2">
        <v>84</v>
      </c>
      <c r="N3414" s="8">
        <f>(('Parâmetro - Portes e Uco'!$H$4*'TABELA HONORÁRIOS MÉDICOS201819'!M3414)/100)*'TABELA HONORÁRIOS MÉDICOS201819'!L3414</f>
        <v>84.663835199999994</v>
      </c>
      <c r="O3414" s="15">
        <v>0</v>
      </c>
      <c r="P3414" s="15"/>
      <c r="Q3414" s="41">
        <f t="shared" si="205"/>
        <v>87.619795199999999</v>
      </c>
    </row>
    <row r="3415" spans="1:17">
      <c r="A3415" s="1" t="s">
        <v>4760</v>
      </c>
      <c r="B3415" s="1">
        <v>40307158</v>
      </c>
      <c r="C3415" s="3" t="s">
        <v>2820</v>
      </c>
      <c r="D3415" s="4" t="s">
        <v>3679</v>
      </c>
      <c r="E3415" s="7" t="s">
        <v>3716</v>
      </c>
      <c r="F3415" s="8">
        <f>VLOOKUP(D3415,'Parâmetro - Portes e Uco'!$A$8:$D$49,4,0)*E3415</f>
        <v>0.47295359999999997</v>
      </c>
      <c r="G3415" s="36"/>
      <c r="H3415" s="15"/>
      <c r="I3415" s="9"/>
      <c r="J3415" s="16">
        <v>0</v>
      </c>
      <c r="K3415" s="16"/>
      <c r="L3415" s="17">
        <v>1.8</v>
      </c>
      <c r="M3415" s="2">
        <v>84</v>
      </c>
      <c r="N3415" s="8">
        <f>(('Parâmetro - Portes e Uco'!$H$4*'TABELA HONORÁRIOS MÉDICOS201819'!M3415)/100)*'TABELA HONORÁRIOS MÉDICOS201819'!L3415</f>
        <v>22.105439999999998</v>
      </c>
      <c r="O3415" s="15">
        <v>0</v>
      </c>
      <c r="P3415" s="15"/>
      <c r="Q3415" s="41">
        <f t="shared" si="205"/>
        <v>22.578393599999998</v>
      </c>
    </row>
    <row r="3416" spans="1:17">
      <c r="A3416" s="1" t="s">
        <v>4760</v>
      </c>
      <c r="B3416" s="1">
        <v>40307166</v>
      </c>
      <c r="C3416" s="3" t="s">
        <v>2821</v>
      </c>
      <c r="D3416" s="4" t="s">
        <v>3679</v>
      </c>
      <c r="E3416" s="7" t="s">
        <v>3715</v>
      </c>
      <c r="F3416" s="8">
        <f>VLOOKUP(D3416,'Parâmetro - Portes e Uco'!$A$8:$D$49,4,0)*E3416</f>
        <v>2.9559599999999997</v>
      </c>
      <c r="G3416" s="36"/>
      <c r="H3416" s="15"/>
      <c r="I3416" s="9"/>
      <c r="J3416" s="16">
        <v>0</v>
      </c>
      <c r="K3416" s="16"/>
      <c r="L3416" s="17">
        <v>4.7969999999999997</v>
      </c>
      <c r="M3416" s="2">
        <v>84</v>
      </c>
      <c r="N3416" s="8">
        <f>(('Parâmetro - Portes e Uco'!$H$4*'TABELA HONORÁRIOS MÉDICOS201819'!M3416)/100)*'TABELA HONORÁRIOS MÉDICOS201819'!L3416</f>
        <v>58.910997599999995</v>
      </c>
      <c r="O3416" s="15">
        <v>0</v>
      </c>
      <c r="P3416" s="15"/>
      <c r="Q3416" s="41">
        <f t="shared" si="205"/>
        <v>61.866957599999992</v>
      </c>
    </row>
    <row r="3417" spans="1:17">
      <c r="A3417" s="1" t="s">
        <v>4760</v>
      </c>
      <c r="B3417" s="1">
        <v>40307174</v>
      </c>
      <c r="C3417" s="3" t="s">
        <v>2822</v>
      </c>
      <c r="D3417" s="4" t="s">
        <v>3679</v>
      </c>
      <c r="E3417" s="7" t="s">
        <v>3712</v>
      </c>
      <c r="F3417" s="8">
        <f>VLOOKUP(D3417,'Parâmetro - Portes e Uco'!$A$8:$D$49,4,0)*E3417</f>
        <v>1.1823839999999999</v>
      </c>
      <c r="G3417" s="36"/>
      <c r="H3417" s="15"/>
      <c r="I3417" s="9"/>
      <c r="J3417" s="16">
        <v>0</v>
      </c>
      <c r="K3417" s="16"/>
      <c r="L3417" s="17">
        <v>2.8439999999999999</v>
      </c>
      <c r="M3417" s="2">
        <v>84</v>
      </c>
      <c r="N3417" s="8">
        <f>(('Parâmetro - Portes e Uco'!$H$4*'TABELA HONORÁRIOS MÉDICOS201819'!M3417)/100)*'TABELA HONORÁRIOS MÉDICOS201819'!L3417</f>
        <v>34.926595199999994</v>
      </c>
      <c r="O3417" s="15">
        <v>0</v>
      </c>
      <c r="P3417" s="15"/>
      <c r="Q3417" s="41">
        <f t="shared" si="205"/>
        <v>36.108979199999993</v>
      </c>
    </row>
    <row r="3418" spans="1:17" ht="22.5">
      <c r="A3418" s="1" t="s">
        <v>4760</v>
      </c>
      <c r="B3418" s="1">
        <v>40307182</v>
      </c>
      <c r="C3418" s="3" t="s">
        <v>2823</v>
      </c>
      <c r="D3418" s="4" t="s">
        <v>3679</v>
      </c>
      <c r="E3418" s="7" t="s">
        <v>3712</v>
      </c>
      <c r="F3418" s="8">
        <f>VLOOKUP(D3418,'Parâmetro - Portes e Uco'!$A$8:$D$49,4,0)*E3418</f>
        <v>1.1823839999999999</v>
      </c>
      <c r="G3418" s="36"/>
      <c r="H3418" s="15"/>
      <c r="I3418" s="9"/>
      <c r="J3418" s="16">
        <v>0</v>
      </c>
      <c r="K3418" s="16"/>
      <c r="L3418" s="17">
        <v>3.294</v>
      </c>
      <c r="M3418" s="2">
        <v>84</v>
      </c>
      <c r="N3418" s="8">
        <f>(('Parâmetro - Portes e Uco'!$H$4*'TABELA HONORÁRIOS MÉDICOS201819'!M3418)/100)*'TABELA HONORÁRIOS MÉDICOS201819'!L3418</f>
        <v>40.452955199999998</v>
      </c>
      <c r="O3418" s="15">
        <v>0</v>
      </c>
      <c r="P3418" s="15"/>
      <c r="Q3418" s="41">
        <f t="shared" si="205"/>
        <v>41.635339199999997</v>
      </c>
    </row>
    <row r="3419" spans="1:17">
      <c r="A3419" s="1" t="s">
        <v>4760</v>
      </c>
      <c r="B3419" s="1">
        <v>40307190</v>
      </c>
      <c r="C3419" s="3" t="s">
        <v>2824</v>
      </c>
      <c r="D3419" s="4" t="s">
        <v>3679</v>
      </c>
      <c r="E3419" s="7" t="s">
        <v>3715</v>
      </c>
      <c r="F3419" s="8">
        <f>VLOOKUP(D3419,'Parâmetro - Portes e Uco'!$A$8:$D$49,4,0)*E3419</f>
        <v>2.9559599999999997</v>
      </c>
      <c r="G3419" s="36"/>
      <c r="H3419" s="15"/>
      <c r="I3419" s="9"/>
      <c r="J3419" s="16">
        <v>0</v>
      </c>
      <c r="K3419" s="16"/>
      <c r="L3419" s="17">
        <v>21.852</v>
      </c>
      <c r="M3419" s="2">
        <v>84</v>
      </c>
      <c r="N3419" s="8">
        <f>(('Parâmetro - Portes e Uco'!$H$4*'TABELA HONORÁRIOS MÉDICOS201819'!M3419)/100)*'TABELA HONORÁRIOS MÉDICOS201819'!L3419</f>
        <v>268.36004159999999</v>
      </c>
      <c r="O3419" s="15">
        <v>0</v>
      </c>
      <c r="P3419" s="15"/>
      <c r="Q3419" s="41">
        <f t="shared" si="205"/>
        <v>271.31600159999999</v>
      </c>
    </row>
    <row r="3420" spans="1:17">
      <c r="A3420" s="1" t="s">
        <v>4760</v>
      </c>
      <c r="B3420" s="1">
        <v>40307204</v>
      </c>
      <c r="C3420" s="3" t="s">
        <v>2825</v>
      </c>
      <c r="D3420" s="4" t="s">
        <v>3679</v>
      </c>
      <c r="E3420" s="7" t="s">
        <v>3715</v>
      </c>
      <c r="F3420" s="8">
        <f>VLOOKUP(D3420,'Parâmetro - Portes e Uco'!$A$8:$D$49,4,0)*E3420</f>
        <v>2.9559599999999997</v>
      </c>
      <c r="G3420" s="36"/>
      <c r="H3420" s="15"/>
      <c r="I3420" s="9"/>
      <c r="J3420" s="16">
        <v>0</v>
      </c>
      <c r="K3420" s="16"/>
      <c r="L3420" s="17">
        <v>23.526</v>
      </c>
      <c r="M3420" s="2">
        <v>84</v>
      </c>
      <c r="N3420" s="8">
        <f>(('Parâmetro - Portes e Uco'!$H$4*'TABELA HONORÁRIOS MÉDICOS201819'!M3420)/100)*'TABELA HONORÁRIOS MÉDICOS201819'!L3420</f>
        <v>288.91810079999999</v>
      </c>
      <c r="O3420" s="15">
        <v>0</v>
      </c>
      <c r="P3420" s="15"/>
      <c r="Q3420" s="41">
        <f t="shared" si="205"/>
        <v>291.8740608</v>
      </c>
    </row>
    <row r="3421" spans="1:17">
      <c r="A3421" s="1" t="s">
        <v>4760</v>
      </c>
      <c r="B3421" s="1">
        <v>40307212</v>
      </c>
      <c r="C3421" s="3" t="s">
        <v>2826</v>
      </c>
      <c r="D3421" s="4" t="s">
        <v>3679</v>
      </c>
      <c r="E3421" s="7" t="s">
        <v>3712</v>
      </c>
      <c r="F3421" s="8">
        <f>VLOOKUP(D3421,'Parâmetro - Portes e Uco'!$A$8:$D$49,4,0)*E3421</f>
        <v>1.1823839999999999</v>
      </c>
      <c r="G3421" s="36"/>
      <c r="H3421" s="15"/>
      <c r="I3421" s="9"/>
      <c r="J3421" s="16">
        <v>0</v>
      </c>
      <c r="K3421" s="16"/>
      <c r="L3421" s="17">
        <v>4.05</v>
      </c>
      <c r="M3421" s="2">
        <v>84</v>
      </c>
      <c r="N3421" s="8">
        <f>(('Parâmetro - Portes e Uco'!$H$4*'TABELA HONORÁRIOS MÉDICOS201819'!M3421)/100)*'TABELA HONORÁRIOS MÉDICOS201819'!L3421</f>
        <v>49.737239999999993</v>
      </c>
      <c r="O3421" s="15">
        <v>0</v>
      </c>
      <c r="P3421" s="15"/>
      <c r="Q3421" s="41">
        <f t="shared" si="205"/>
        <v>50.919623999999992</v>
      </c>
    </row>
    <row r="3422" spans="1:17">
      <c r="A3422" s="1" t="s">
        <v>4760</v>
      </c>
      <c r="B3422" s="1">
        <v>40307220</v>
      </c>
      <c r="C3422" s="3" t="s">
        <v>2827</v>
      </c>
      <c r="D3422" s="4" t="s">
        <v>3679</v>
      </c>
      <c r="E3422" s="7" t="s">
        <v>3713</v>
      </c>
      <c r="F3422" s="8">
        <f>VLOOKUP(D3422,'Parâmetro - Portes e Uco'!$A$8:$D$49,4,0)*E3422</f>
        <v>0.11823839999999999</v>
      </c>
      <c r="G3422" s="36"/>
      <c r="H3422" s="15"/>
      <c r="I3422" s="9"/>
      <c r="J3422" s="16">
        <v>0</v>
      </c>
      <c r="K3422" s="16"/>
      <c r="L3422" s="17">
        <v>1.17</v>
      </c>
      <c r="M3422" s="2">
        <v>84</v>
      </c>
      <c r="N3422" s="8">
        <f>(('Parâmetro - Portes e Uco'!$H$4*'TABELA HONORÁRIOS MÉDICOS201819'!M3422)/100)*'TABELA HONORÁRIOS MÉDICOS201819'!L3422</f>
        <v>14.368535999999999</v>
      </c>
      <c r="O3422" s="15">
        <v>0</v>
      </c>
      <c r="P3422" s="15"/>
      <c r="Q3422" s="41">
        <f t="shared" si="205"/>
        <v>14.486774399999998</v>
      </c>
    </row>
    <row r="3423" spans="1:17">
      <c r="A3423" s="1" t="s">
        <v>4760</v>
      </c>
      <c r="B3423" s="1">
        <v>40307247</v>
      </c>
      <c r="C3423" s="3" t="s">
        <v>2828</v>
      </c>
      <c r="D3423" s="4" t="s">
        <v>3679</v>
      </c>
      <c r="E3423" s="7" t="s">
        <v>3716</v>
      </c>
      <c r="F3423" s="8">
        <f>VLOOKUP(D3423,'Parâmetro - Portes e Uco'!$A$8:$D$49,4,0)*E3423</f>
        <v>0.47295359999999997</v>
      </c>
      <c r="G3423" s="36"/>
      <c r="H3423" s="15"/>
      <c r="I3423" s="9"/>
      <c r="J3423" s="16">
        <v>0</v>
      </c>
      <c r="K3423" s="16"/>
      <c r="L3423" s="17">
        <v>2.484</v>
      </c>
      <c r="M3423" s="2">
        <v>84</v>
      </c>
      <c r="N3423" s="8">
        <f>(('Parâmetro - Portes e Uco'!$H$4*'TABELA HONORÁRIOS MÉDICOS201819'!M3423)/100)*'TABELA HONORÁRIOS MÉDICOS201819'!L3423</f>
        <v>30.505507199999997</v>
      </c>
      <c r="O3423" s="15">
        <v>0</v>
      </c>
      <c r="P3423" s="15"/>
      <c r="Q3423" s="41">
        <f t="shared" si="205"/>
        <v>30.978460799999997</v>
      </c>
    </row>
    <row r="3424" spans="1:17">
      <c r="A3424" s="1" t="s">
        <v>4760</v>
      </c>
      <c r="B3424" s="1">
        <v>40307255</v>
      </c>
      <c r="C3424" s="3" t="s">
        <v>2829</v>
      </c>
      <c r="D3424" s="4" t="s">
        <v>3679</v>
      </c>
      <c r="E3424" s="7" t="s">
        <v>3716</v>
      </c>
      <c r="F3424" s="8">
        <f>VLOOKUP(D3424,'Parâmetro - Portes e Uco'!$A$8:$D$49,4,0)*E3424</f>
        <v>0.47295359999999997</v>
      </c>
      <c r="G3424" s="36"/>
      <c r="H3424" s="15"/>
      <c r="I3424" s="9"/>
      <c r="J3424" s="16">
        <v>0</v>
      </c>
      <c r="K3424" s="16"/>
      <c r="L3424" s="17">
        <v>2.1869999999999998</v>
      </c>
      <c r="M3424" s="2">
        <v>84</v>
      </c>
      <c r="N3424" s="8">
        <f>(('Parâmetro - Portes e Uco'!$H$4*'TABELA HONORÁRIOS MÉDICOS201819'!M3424)/100)*'TABELA HONORÁRIOS MÉDICOS201819'!L3424</f>
        <v>26.858109599999995</v>
      </c>
      <c r="O3424" s="15">
        <v>0</v>
      </c>
      <c r="P3424" s="15"/>
      <c r="Q3424" s="41">
        <f t="shared" si="205"/>
        <v>27.331063199999996</v>
      </c>
    </row>
    <row r="3425" spans="1:17">
      <c r="A3425" s="1" t="s">
        <v>4760</v>
      </c>
      <c r="B3425" s="1">
        <v>40307263</v>
      </c>
      <c r="C3425" s="3" t="s">
        <v>2830</v>
      </c>
      <c r="D3425" s="4" t="s">
        <v>3679</v>
      </c>
      <c r="E3425" s="7" t="s">
        <v>3716</v>
      </c>
      <c r="F3425" s="8">
        <f>VLOOKUP(D3425,'Parâmetro - Portes e Uco'!$A$8:$D$49,4,0)*E3425</f>
        <v>0.47295359999999997</v>
      </c>
      <c r="G3425" s="36"/>
      <c r="H3425" s="15"/>
      <c r="I3425" s="9"/>
      <c r="J3425" s="16">
        <v>0</v>
      </c>
      <c r="K3425" s="16"/>
      <c r="L3425" s="17">
        <v>1.8</v>
      </c>
      <c r="M3425" s="2">
        <v>84</v>
      </c>
      <c r="N3425" s="8">
        <f>(('Parâmetro - Portes e Uco'!$H$4*'TABELA HONORÁRIOS MÉDICOS201819'!M3425)/100)*'TABELA HONORÁRIOS MÉDICOS201819'!L3425</f>
        <v>22.105439999999998</v>
      </c>
      <c r="O3425" s="15">
        <v>0</v>
      </c>
      <c r="P3425" s="15"/>
      <c r="Q3425" s="41">
        <f t="shared" si="205"/>
        <v>22.578393599999998</v>
      </c>
    </row>
    <row r="3426" spans="1:17">
      <c r="A3426" s="1" t="s">
        <v>4760</v>
      </c>
      <c r="B3426" s="1">
        <v>40307271</v>
      </c>
      <c r="C3426" s="3" t="s">
        <v>2831</v>
      </c>
      <c r="D3426" s="4" t="s">
        <v>3679</v>
      </c>
      <c r="E3426" s="7" t="s">
        <v>3713</v>
      </c>
      <c r="F3426" s="8">
        <f>VLOOKUP(D3426,'Parâmetro - Portes e Uco'!$A$8:$D$49,4,0)*E3426</f>
        <v>0.11823839999999999</v>
      </c>
      <c r="G3426" s="36"/>
      <c r="H3426" s="15"/>
      <c r="I3426" s="9"/>
      <c r="J3426" s="16">
        <v>0</v>
      </c>
      <c r="K3426" s="16"/>
      <c r="L3426" s="17">
        <v>2.0409999999999999</v>
      </c>
      <c r="M3426" s="2">
        <v>84</v>
      </c>
      <c r="N3426" s="8">
        <f>(('Parâmetro - Portes e Uco'!$H$4*'TABELA HONORÁRIOS MÉDICOS201819'!M3426)/100)*'TABELA HONORÁRIOS MÉDICOS201819'!L3426</f>
        <v>25.065112799999998</v>
      </c>
      <c r="O3426" s="15">
        <v>0</v>
      </c>
      <c r="P3426" s="15"/>
      <c r="Q3426" s="41">
        <f t="shared" si="205"/>
        <v>25.183351199999997</v>
      </c>
    </row>
    <row r="3427" spans="1:17">
      <c r="A3427" s="1" t="s">
        <v>4760</v>
      </c>
      <c r="B3427" s="1">
        <v>40307280</v>
      </c>
      <c r="C3427" s="3" t="s">
        <v>2832</v>
      </c>
      <c r="D3427" s="4" t="s">
        <v>3679</v>
      </c>
      <c r="E3427" s="7" t="s">
        <v>3713</v>
      </c>
      <c r="F3427" s="8">
        <f>VLOOKUP(D3427,'Parâmetro - Portes e Uco'!$A$8:$D$49,4,0)*E3427</f>
        <v>0.11823839999999999</v>
      </c>
      <c r="G3427" s="36"/>
      <c r="H3427" s="15"/>
      <c r="I3427" s="9"/>
      <c r="J3427" s="16">
        <v>0</v>
      </c>
      <c r="K3427" s="16"/>
      <c r="L3427" s="17">
        <v>1.17</v>
      </c>
      <c r="M3427" s="2">
        <v>84</v>
      </c>
      <c r="N3427" s="8">
        <f>(('Parâmetro - Portes e Uco'!$H$4*'TABELA HONORÁRIOS MÉDICOS201819'!M3427)/100)*'TABELA HONORÁRIOS MÉDICOS201819'!L3427</f>
        <v>14.368535999999999</v>
      </c>
      <c r="O3427" s="15">
        <v>0</v>
      </c>
      <c r="P3427" s="15"/>
      <c r="Q3427" s="41">
        <f t="shared" si="205"/>
        <v>14.486774399999998</v>
      </c>
    </row>
    <row r="3428" spans="1:17">
      <c r="A3428" s="1" t="s">
        <v>4760</v>
      </c>
      <c r="B3428" s="1">
        <v>40307298</v>
      </c>
      <c r="C3428" s="3" t="s">
        <v>2833</v>
      </c>
      <c r="D3428" s="4" t="s">
        <v>3679</v>
      </c>
      <c r="E3428" s="7" t="s">
        <v>3715</v>
      </c>
      <c r="F3428" s="8">
        <f>VLOOKUP(D3428,'Parâmetro - Portes e Uco'!$A$8:$D$49,4,0)*E3428</f>
        <v>2.9559599999999997</v>
      </c>
      <c r="G3428" s="36"/>
      <c r="H3428" s="15"/>
      <c r="I3428" s="9"/>
      <c r="J3428" s="16">
        <v>0</v>
      </c>
      <c r="K3428" s="16"/>
      <c r="L3428" s="17">
        <v>4.7969999999999997</v>
      </c>
      <c r="M3428" s="2">
        <v>84</v>
      </c>
      <c r="N3428" s="8">
        <f>(('Parâmetro - Portes e Uco'!$H$4*'TABELA HONORÁRIOS MÉDICOS201819'!M3428)/100)*'TABELA HONORÁRIOS MÉDICOS201819'!L3428</f>
        <v>58.910997599999995</v>
      </c>
      <c r="O3428" s="15">
        <v>0</v>
      </c>
      <c r="P3428" s="15"/>
      <c r="Q3428" s="41">
        <f t="shared" si="205"/>
        <v>61.866957599999992</v>
      </c>
    </row>
    <row r="3429" spans="1:17">
      <c r="A3429" s="1" t="s">
        <v>4760</v>
      </c>
      <c r="B3429" s="1">
        <v>40307301</v>
      </c>
      <c r="C3429" s="3" t="s">
        <v>2834</v>
      </c>
      <c r="D3429" s="4" t="s">
        <v>3679</v>
      </c>
      <c r="E3429" s="7" t="s">
        <v>3713</v>
      </c>
      <c r="F3429" s="8">
        <f>VLOOKUP(D3429,'Parâmetro - Portes e Uco'!$A$8:$D$49,4,0)*E3429</f>
        <v>0.11823839999999999</v>
      </c>
      <c r="G3429" s="36"/>
      <c r="H3429" s="15"/>
      <c r="I3429" s="9"/>
      <c r="J3429" s="16">
        <v>0</v>
      </c>
      <c r="K3429" s="16"/>
      <c r="L3429" s="17">
        <v>1.17</v>
      </c>
      <c r="M3429" s="2">
        <v>84</v>
      </c>
      <c r="N3429" s="8">
        <f>(('Parâmetro - Portes e Uco'!$H$4*'TABELA HONORÁRIOS MÉDICOS201819'!M3429)/100)*'TABELA HONORÁRIOS MÉDICOS201819'!L3429</f>
        <v>14.368535999999999</v>
      </c>
      <c r="O3429" s="15">
        <v>0</v>
      </c>
      <c r="P3429" s="15"/>
      <c r="Q3429" s="41">
        <f t="shared" si="205"/>
        <v>14.486774399999998</v>
      </c>
    </row>
    <row r="3430" spans="1:17" ht="22.5">
      <c r="A3430" s="1" t="s">
        <v>4760</v>
      </c>
      <c r="B3430" s="1">
        <v>40307336</v>
      </c>
      <c r="C3430" s="3" t="s">
        <v>2835</v>
      </c>
      <c r="D3430" s="4" t="s">
        <v>3679</v>
      </c>
      <c r="E3430" s="7" t="s">
        <v>3717</v>
      </c>
      <c r="F3430" s="8">
        <f>VLOOKUP(D3430,'Parâmetro - Portes e Uco'!$A$8:$D$49,4,0)*E3430</f>
        <v>5.9119199999999994</v>
      </c>
      <c r="G3430" s="36"/>
      <c r="H3430" s="15"/>
      <c r="I3430" s="9"/>
      <c r="J3430" s="16">
        <v>0</v>
      </c>
      <c r="K3430" s="16"/>
      <c r="L3430" s="17">
        <v>12.167999999999999</v>
      </c>
      <c r="M3430" s="2">
        <v>84</v>
      </c>
      <c r="N3430" s="8">
        <f>(('Parâmetro - Portes e Uco'!$H$4*'TABELA HONORÁRIOS MÉDICOS201819'!M3430)/100)*'TABELA HONORÁRIOS MÉDICOS201819'!L3430</f>
        <v>149.43277439999997</v>
      </c>
      <c r="O3430" s="15">
        <v>0</v>
      </c>
      <c r="P3430" s="15"/>
      <c r="Q3430" s="41">
        <f t="shared" si="205"/>
        <v>155.34469439999998</v>
      </c>
    </row>
    <row r="3431" spans="1:17">
      <c r="A3431" s="1" t="s">
        <v>4760</v>
      </c>
      <c r="B3431" s="1">
        <v>40307344</v>
      </c>
      <c r="C3431" s="3" t="s">
        <v>2836</v>
      </c>
      <c r="D3431" s="4" t="s">
        <v>3679</v>
      </c>
      <c r="E3431" s="7" t="s">
        <v>3716</v>
      </c>
      <c r="F3431" s="8">
        <f>VLOOKUP(D3431,'Parâmetro - Portes e Uco'!$A$8:$D$49,4,0)*E3431</f>
        <v>0.47295359999999997</v>
      </c>
      <c r="G3431" s="36"/>
      <c r="H3431" s="15"/>
      <c r="I3431" s="9"/>
      <c r="J3431" s="16">
        <v>0</v>
      </c>
      <c r="K3431" s="16"/>
      <c r="L3431" s="17">
        <v>2.484</v>
      </c>
      <c r="M3431" s="2">
        <v>84</v>
      </c>
      <c r="N3431" s="8">
        <f>(('Parâmetro - Portes e Uco'!$H$4*'TABELA HONORÁRIOS MÉDICOS201819'!M3431)/100)*'TABELA HONORÁRIOS MÉDICOS201819'!L3431</f>
        <v>30.505507199999997</v>
      </c>
      <c r="O3431" s="15">
        <v>0</v>
      </c>
      <c r="P3431" s="15"/>
      <c r="Q3431" s="41">
        <f t="shared" si="205"/>
        <v>30.978460799999997</v>
      </c>
    </row>
    <row r="3432" spans="1:17">
      <c r="A3432" s="1" t="s">
        <v>4760</v>
      </c>
      <c r="B3432" s="1">
        <v>40307352</v>
      </c>
      <c r="C3432" s="3" t="s">
        <v>2837</v>
      </c>
      <c r="D3432" s="4" t="s">
        <v>3679</v>
      </c>
      <c r="E3432" s="7" t="s">
        <v>3716</v>
      </c>
      <c r="F3432" s="8">
        <f>VLOOKUP(D3432,'Parâmetro - Portes e Uco'!$A$8:$D$49,4,0)*E3432</f>
        <v>0.47295359999999997</v>
      </c>
      <c r="G3432" s="36"/>
      <c r="H3432" s="15"/>
      <c r="I3432" s="9"/>
      <c r="J3432" s="16">
        <v>0</v>
      </c>
      <c r="K3432" s="16"/>
      <c r="L3432" s="17">
        <v>0.69299999999999995</v>
      </c>
      <c r="M3432" s="2">
        <v>84</v>
      </c>
      <c r="N3432" s="8">
        <f>(('Parâmetro - Portes e Uco'!$H$4*'TABELA HONORÁRIOS MÉDICOS201819'!M3432)/100)*'TABELA HONORÁRIOS MÉDICOS201819'!L3432</f>
        <v>8.5105943999999987</v>
      </c>
      <c r="O3432" s="15">
        <v>0</v>
      </c>
      <c r="P3432" s="15"/>
      <c r="Q3432" s="41">
        <f t="shared" si="205"/>
        <v>8.983547999999999</v>
      </c>
    </row>
    <row r="3433" spans="1:17">
      <c r="A3433" s="1" t="s">
        <v>4760</v>
      </c>
      <c r="B3433" s="1">
        <v>40307387</v>
      </c>
      <c r="C3433" s="3" t="s">
        <v>2838</v>
      </c>
      <c r="D3433" s="4" t="s">
        <v>3679</v>
      </c>
      <c r="E3433" s="7" t="s">
        <v>3712</v>
      </c>
      <c r="F3433" s="8">
        <f>VLOOKUP(D3433,'Parâmetro - Portes e Uco'!$A$8:$D$49,4,0)*E3433</f>
        <v>1.1823839999999999</v>
      </c>
      <c r="G3433" s="36"/>
      <c r="H3433" s="15"/>
      <c r="I3433" s="9"/>
      <c r="J3433" s="16">
        <v>0</v>
      </c>
      <c r="K3433" s="16"/>
      <c r="L3433" s="17">
        <v>5.0940000000000003</v>
      </c>
      <c r="M3433" s="2">
        <v>84</v>
      </c>
      <c r="N3433" s="8">
        <f>(('Parâmetro - Portes e Uco'!$H$4*'TABELA HONORÁRIOS MÉDICOS201819'!M3433)/100)*'TABELA HONORÁRIOS MÉDICOS201819'!L3433</f>
        <v>62.5583952</v>
      </c>
      <c r="O3433" s="15">
        <v>0</v>
      </c>
      <c r="P3433" s="15"/>
      <c r="Q3433" s="41">
        <f t="shared" si="205"/>
        <v>63.740779199999999</v>
      </c>
    </row>
    <row r="3434" spans="1:17">
      <c r="A3434" s="1" t="s">
        <v>4760</v>
      </c>
      <c r="B3434" s="1">
        <v>40307395</v>
      </c>
      <c r="C3434" s="3" t="s">
        <v>2839</v>
      </c>
      <c r="D3434" s="4" t="s">
        <v>3679</v>
      </c>
      <c r="E3434" s="7" t="s">
        <v>3716</v>
      </c>
      <c r="F3434" s="8">
        <f>VLOOKUP(D3434,'Parâmetro - Portes e Uco'!$A$8:$D$49,4,0)*E3434</f>
        <v>0.47295359999999997</v>
      </c>
      <c r="G3434" s="36"/>
      <c r="H3434" s="15"/>
      <c r="I3434" s="9"/>
      <c r="J3434" s="16">
        <v>0</v>
      </c>
      <c r="K3434" s="16"/>
      <c r="L3434" s="17">
        <v>1.8</v>
      </c>
      <c r="M3434" s="2">
        <v>84</v>
      </c>
      <c r="N3434" s="8">
        <f>(('Parâmetro - Portes e Uco'!$H$4*'TABELA HONORÁRIOS MÉDICOS201819'!M3434)/100)*'TABELA HONORÁRIOS MÉDICOS201819'!L3434</f>
        <v>22.105439999999998</v>
      </c>
      <c r="O3434" s="15">
        <v>0</v>
      </c>
      <c r="P3434" s="15"/>
      <c r="Q3434" s="41">
        <f t="shared" ref="Q3434:Q3483" si="206">F3434+H3434+K3434+N3434+P3434</f>
        <v>22.578393599999998</v>
      </c>
    </row>
    <row r="3435" spans="1:17">
      <c r="A3435" s="1" t="s">
        <v>4760</v>
      </c>
      <c r="B3435" s="1">
        <v>40307409</v>
      </c>
      <c r="C3435" s="3" t="s">
        <v>2840</v>
      </c>
      <c r="D3435" s="4" t="s">
        <v>3679</v>
      </c>
      <c r="E3435" s="7" t="s">
        <v>3716</v>
      </c>
      <c r="F3435" s="8">
        <f>VLOOKUP(D3435,'Parâmetro - Portes e Uco'!$A$8:$D$49,4,0)*E3435</f>
        <v>0.47295359999999997</v>
      </c>
      <c r="G3435" s="36"/>
      <c r="H3435" s="15"/>
      <c r="I3435" s="9"/>
      <c r="J3435" s="16">
        <v>0</v>
      </c>
      <c r="K3435" s="16"/>
      <c r="L3435" s="17">
        <v>2.1869999999999998</v>
      </c>
      <c r="M3435" s="2">
        <v>84</v>
      </c>
      <c r="N3435" s="8">
        <f>(('Parâmetro - Portes e Uco'!$H$4*'TABELA HONORÁRIOS MÉDICOS201819'!M3435)/100)*'TABELA HONORÁRIOS MÉDICOS201819'!L3435</f>
        <v>26.858109599999995</v>
      </c>
      <c r="O3435" s="15">
        <v>0</v>
      </c>
      <c r="P3435" s="15"/>
      <c r="Q3435" s="41">
        <f t="shared" si="206"/>
        <v>27.331063199999996</v>
      </c>
    </row>
    <row r="3436" spans="1:17">
      <c r="A3436" s="1" t="s">
        <v>4760</v>
      </c>
      <c r="B3436" s="1">
        <v>40307417</v>
      </c>
      <c r="C3436" s="3" t="s">
        <v>2841</v>
      </c>
      <c r="D3436" s="4" t="s">
        <v>3679</v>
      </c>
      <c r="E3436" s="7" t="s">
        <v>3716</v>
      </c>
      <c r="F3436" s="8">
        <f>VLOOKUP(D3436,'Parâmetro - Portes e Uco'!$A$8:$D$49,4,0)*E3436</f>
        <v>0.47295359999999997</v>
      </c>
      <c r="G3436" s="36"/>
      <c r="H3436" s="15"/>
      <c r="I3436" s="9"/>
      <c r="J3436" s="16">
        <v>0</v>
      </c>
      <c r="K3436" s="16"/>
      <c r="L3436" s="17">
        <v>2.484</v>
      </c>
      <c r="M3436" s="2">
        <v>84</v>
      </c>
      <c r="N3436" s="8">
        <f>(('Parâmetro - Portes e Uco'!$H$4*'TABELA HONORÁRIOS MÉDICOS201819'!M3436)/100)*'TABELA HONORÁRIOS MÉDICOS201819'!L3436</f>
        <v>30.505507199999997</v>
      </c>
      <c r="O3436" s="15">
        <v>0</v>
      </c>
      <c r="P3436" s="15"/>
      <c r="Q3436" s="41">
        <f t="shared" si="206"/>
        <v>30.978460799999997</v>
      </c>
    </row>
    <row r="3437" spans="1:17">
      <c r="A3437" s="1" t="s">
        <v>4760</v>
      </c>
      <c r="B3437" s="1">
        <v>40307425</v>
      </c>
      <c r="C3437" s="3" t="s">
        <v>2842</v>
      </c>
      <c r="D3437" s="4" t="s">
        <v>3679</v>
      </c>
      <c r="E3437" s="7" t="s">
        <v>3716</v>
      </c>
      <c r="F3437" s="8">
        <f>VLOOKUP(D3437,'Parâmetro - Portes e Uco'!$A$8:$D$49,4,0)*E3437</f>
        <v>0.47295359999999997</v>
      </c>
      <c r="G3437" s="36"/>
      <c r="H3437" s="15"/>
      <c r="I3437" s="9"/>
      <c r="J3437" s="16">
        <v>0</v>
      </c>
      <c r="K3437" s="16"/>
      <c r="L3437" s="17">
        <v>1.8</v>
      </c>
      <c r="M3437" s="2">
        <v>84</v>
      </c>
      <c r="N3437" s="8">
        <f>(('Parâmetro - Portes e Uco'!$H$4*'TABELA HONORÁRIOS MÉDICOS201819'!M3437)/100)*'TABELA HONORÁRIOS MÉDICOS201819'!L3437</f>
        <v>22.105439999999998</v>
      </c>
      <c r="O3437" s="15">
        <v>0</v>
      </c>
      <c r="P3437" s="15"/>
      <c r="Q3437" s="41">
        <f t="shared" si="206"/>
        <v>22.578393599999998</v>
      </c>
    </row>
    <row r="3438" spans="1:17" ht="22.5">
      <c r="A3438" s="1" t="s">
        <v>4760</v>
      </c>
      <c r="B3438" s="1">
        <v>40307433</v>
      </c>
      <c r="C3438" s="3" t="s">
        <v>2843</v>
      </c>
      <c r="D3438" s="4" t="s">
        <v>3679</v>
      </c>
      <c r="E3438" s="7" t="s">
        <v>3712</v>
      </c>
      <c r="F3438" s="8">
        <f>VLOOKUP(D3438,'Parâmetro - Portes e Uco'!$A$8:$D$49,4,0)*E3438</f>
        <v>1.1823839999999999</v>
      </c>
      <c r="G3438" s="36"/>
      <c r="H3438" s="15"/>
      <c r="I3438" s="9"/>
      <c r="J3438" s="16">
        <v>0</v>
      </c>
      <c r="K3438" s="16"/>
      <c r="L3438" s="17">
        <v>3.6</v>
      </c>
      <c r="M3438" s="2">
        <v>84</v>
      </c>
      <c r="N3438" s="8">
        <f>(('Parâmetro - Portes e Uco'!$H$4*'TABELA HONORÁRIOS MÉDICOS201819'!M3438)/100)*'TABELA HONORÁRIOS MÉDICOS201819'!L3438</f>
        <v>44.210879999999996</v>
      </c>
      <c r="O3438" s="15">
        <v>0</v>
      </c>
      <c r="P3438" s="15"/>
      <c r="Q3438" s="41">
        <f t="shared" si="206"/>
        <v>45.393263999999995</v>
      </c>
    </row>
    <row r="3439" spans="1:17" ht="22.5">
      <c r="A3439" s="1" t="s">
        <v>4760</v>
      </c>
      <c r="B3439" s="1">
        <v>40307441</v>
      </c>
      <c r="C3439" s="3" t="s">
        <v>2844</v>
      </c>
      <c r="D3439" s="4" t="s">
        <v>3679</v>
      </c>
      <c r="E3439" s="7" t="s">
        <v>3712</v>
      </c>
      <c r="F3439" s="8">
        <f>VLOOKUP(D3439,'Parâmetro - Portes e Uco'!$A$8:$D$49,4,0)*E3439</f>
        <v>1.1823839999999999</v>
      </c>
      <c r="G3439" s="36"/>
      <c r="H3439" s="15"/>
      <c r="I3439" s="9"/>
      <c r="J3439" s="16">
        <v>0</v>
      </c>
      <c r="K3439" s="16"/>
      <c r="L3439" s="17">
        <v>3.6</v>
      </c>
      <c r="M3439" s="2">
        <v>84</v>
      </c>
      <c r="N3439" s="8">
        <f>(('Parâmetro - Portes e Uco'!$H$4*'TABELA HONORÁRIOS MÉDICOS201819'!M3439)/100)*'TABELA HONORÁRIOS MÉDICOS201819'!L3439</f>
        <v>44.210879999999996</v>
      </c>
      <c r="O3439" s="15">
        <v>0</v>
      </c>
      <c r="P3439" s="15"/>
      <c r="Q3439" s="41">
        <f t="shared" si="206"/>
        <v>45.393263999999995</v>
      </c>
    </row>
    <row r="3440" spans="1:17">
      <c r="A3440" s="1" t="s">
        <v>4760</v>
      </c>
      <c r="B3440" s="1">
        <v>40307450</v>
      </c>
      <c r="C3440" s="3" t="s">
        <v>2845</v>
      </c>
      <c r="D3440" s="4" t="s">
        <v>3679</v>
      </c>
      <c r="E3440" s="7" t="s">
        <v>3716</v>
      </c>
      <c r="F3440" s="8">
        <f>VLOOKUP(D3440,'Parâmetro - Portes e Uco'!$A$8:$D$49,4,0)*E3440</f>
        <v>0.47295359999999997</v>
      </c>
      <c r="G3440" s="36"/>
      <c r="H3440" s="15"/>
      <c r="I3440" s="9"/>
      <c r="J3440" s="16">
        <v>0</v>
      </c>
      <c r="K3440" s="16"/>
      <c r="L3440" s="17">
        <v>1.8</v>
      </c>
      <c r="M3440" s="2">
        <v>84</v>
      </c>
      <c r="N3440" s="8">
        <f>(('Parâmetro - Portes e Uco'!$H$4*'TABELA HONORÁRIOS MÉDICOS201819'!M3440)/100)*'TABELA HONORÁRIOS MÉDICOS201819'!L3440</f>
        <v>22.105439999999998</v>
      </c>
      <c r="O3440" s="15">
        <v>0</v>
      </c>
      <c r="P3440" s="15"/>
      <c r="Q3440" s="41">
        <f t="shared" si="206"/>
        <v>22.578393599999998</v>
      </c>
    </row>
    <row r="3441" spans="1:17">
      <c r="A3441" s="1" t="s">
        <v>4760</v>
      </c>
      <c r="B3441" s="1">
        <v>40307468</v>
      </c>
      <c r="C3441" s="3" t="s">
        <v>2846</v>
      </c>
      <c r="D3441" s="4" t="s">
        <v>3679</v>
      </c>
      <c r="E3441" s="7" t="s">
        <v>3712</v>
      </c>
      <c r="F3441" s="8">
        <f>VLOOKUP(D3441,'Parâmetro - Portes e Uco'!$A$8:$D$49,4,0)*E3441</f>
        <v>1.1823839999999999</v>
      </c>
      <c r="G3441" s="36"/>
      <c r="H3441" s="15"/>
      <c r="I3441" s="9"/>
      <c r="J3441" s="16">
        <v>0</v>
      </c>
      <c r="K3441" s="16"/>
      <c r="L3441" s="17">
        <v>3.294</v>
      </c>
      <c r="M3441" s="2">
        <v>84</v>
      </c>
      <c r="N3441" s="8">
        <f>(('Parâmetro - Portes e Uco'!$H$4*'TABELA HONORÁRIOS MÉDICOS201819'!M3441)/100)*'TABELA HONORÁRIOS MÉDICOS201819'!L3441</f>
        <v>40.452955199999998</v>
      </c>
      <c r="O3441" s="15">
        <v>0</v>
      </c>
      <c r="P3441" s="15"/>
      <c r="Q3441" s="41">
        <f t="shared" si="206"/>
        <v>41.635339199999997</v>
      </c>
    </row>
    <row r="3442" spans="1:17">
      <c r="A3442" s="1" t="s">
        <v>4760</v>
      </c>
      <c r="B3442" s="1">
        <v>40307476</v>
      </c>
      <c r="C3442" s="3" t="s">
        <v>2847</v>
      </c>
      <c r="D3442" s="4" t="s">
        <v>3679</v>
      </c>
      <c r="E3442" s="7" t="s">
        <v>3712</v>
      </c>
      <c r="F3442" s="8">
        <f>VLOOKUP(D3442,'Parâmetro - Portes e Uco'!$A$8:$D$49,4,0)*E3442</f>
        <v>1.1823839999999999</v>
      </c>
      <c r="G3442" s="36"/>
      <c r="H3442" s="15"/>
      <c r="I3442" s="9"/>
      <c r="J3442" s="16">
        <v>0</v>
      </c>
      <c r="K3442" s="16"/>
      <c r="L3442" s="17">
        <v>3.294</v>
      </c>
      <c r="M3442" s="2">
        <v>84</v>
      </c>
      <c r="N3442" s="8">
        <f>(('Parâmetro - Portes e Uco'!$H$4*'TABELA HONORÁRIOS MÉDICOS201819'!M3442)/100)*'TABELA HONORÁRIOS MÉDICOS201819'!L3442</f>
        <v>40.452955199999998</v>
      </c>
      <c r="O3442" s="15">
        <v>0</v>
      </c>
      <c r="P3442" s="15"/>
      <c r="Q3442" s="41">
        <f t="shared" si="206"/>
        <v>41.635339199999997</v>
      </c>
    </row>
    <row r="3443" spans="1:17">
      <c r="A3443" s="1" t="s">
        <v>4760</v>
      </c>
      <c r="B3443" s="1">
        <v>40307484</v>
      </c>
      <c r="C3443" s="3" t="s">
        <v>2848</v>
      </c>
      <c r="D3443" s="4" t="s">
        <v>3679</v>
      </c>
      <c r="E3443" s="7" t="s">
        <v>3716</v>
      </c>
      <c r="F3443" s="8">
        <f>VLOOKUP(D3443,'Parâmetro - Portes e Uco'!$A$8:$D$49,4,0)*E3443</f>
        <v>0.47295359999999997</v>
      </c>
      <c r="G3443" s="36"/>
      <c r="H3443" s="15"/>
      <c r="I3443" s="9"/>
      <c r="J3443" s="16">
        <v>0</v>
      </c>
      <c r="K3443" s="16"/>
      <c r="L3443" s="17">
        <v>1.8</v>
      </c>
      <c r="M3443" s="2">
        <v>84</v>
      </c>
      <c r="N3443" s="8">
        <f>(('Parâmetro - Portes e Uco'!$H$4*'TABELA HONORÁRIOS MÉDICOS201819'!M3443)/100)*'TABELA HONORÁRIOS MÉDICOS201819'!L3443</f>
        <v>22.105439999999998</v>
      </c>
      <c r="O3443" s="15">
        <v>0</v>
      </c>
      <c r="P3443" s="15"/>
      <c r="Q3443" s="41">
        <f t="shared" si="206"/>
        <v>22.578393599999998</v>
      </c>
    </row>
    <row r="3444" spans="1:17">
      <c r="A3444" s="1" t="s">
        <v>4760</v>
      </c>
      <c r="B3444" s="1">
        <v>40307492</v>
      </c>
      <c r="C3444" s="3" t="s">
        <v>2849</v>
      </c>
      <c r="D3444" s="4" t="s">
        <v>3679</v>
      </c>
      <c r="E3444" s="7" t="s">
        <v>3716</v>
      </c>
      <c r="F3444" s="8">
        <f>VLOOKUP(D3444,'Parâmetro - Portes e Uco'!$A$8:$D$49,4,0)*E3444</f>
        <v>0.47295359999999997</v>
      </c>
      <c r="G3444" s="36"/>
      <c r="H3444" s="15"/>
      <c r="I3444" s="9"/>
      <c r="J3444" s="16">
        <v>0</v>
      </c>
      <c r="K3444" s="16"/>
      <c r="L3444" s="17">
        <v>2.1869999999999998</v>
      </c>
      <c r="M3444" s="2">
        <v>84</v>
      </c>
      <c r="N3444" s="8">
        <f>(('Parâmetro - Portes e Uco'!$H$4*'TABELA HONORÁRIOS MÉDICOS201819'!M3444)/100)*'TABELA HONORÁRIOS MÉDICOS201819'!L3444</f>
        <v>26.858109599999995</v>
      </c>
      <c r="O3444" s="15">
        <v>0</v>
      </c>
      <c r="P3444" s="15"/>
      <c r="Q3444" s="41">
        <f t="shared" si="206"/>
        <v>27.331063199999996</v>
      </c>
    </row>
    <row r="3445" spans="1:17">
      <c r="A3445" s="1" t="s">
        <v>4760</v>
      </c>
      <c r="B3445" s="1">
        <v>40307522</v>
      </c>
      <c r="C3445" s="3" t="s">
        <v>2850</v>
      </c>
      <c r="D3445" s="4" t="s">
        <v>3679</v>
      </c>
      <c r="E3445" s="7" t="s">
        <v>3712</v>
      </c>
      <c r="F3445" s="8">
        <f>VLOOKUP(D3445,'Parâmetro - Portes e Uco'!$A$8:$D$49,4,0)*E3445</f>
        <v>1.1823839999999999</v>
      </c>
      <c r="G3445" s="36"/>
      <c r="H3445" s="15"/>
      <c r="I3445" s="9"/>
      <c r="J3445" s="16">
        <v>0</v>
      </c>
      <c r="K3445" s="16"/>
      <c r="L3445" s="17">
        <v>4.05</v>
      </c>
      <c r="M3445" s="2">
        <v>84</v>
      </c>
      <c r="N3445" s="8">
        <f>(('Parâmetro - Portes e Uco'!$H$4*'TABELA HONORÁRIOS MÉDICOS201819'!M3445)/100)*'TABELA HONORÁRIOS MÉDICOS201819'!L3445</f>
        <v>49.737239999999993</v>
      </c>
      <c r="O3445" s="15">
        <v>0</v>
      </c>
      <c r="P3445" s="15"/>
      <c r="Q3445" s="41">
        <f t="shared" si="206"/>
        <v>50.919623999999992</v>
      </c>
    </row>
    <row r="3446" spans="1:17">
      <c r="A3446" s="1" t="s">
        <v>4760</v>
      </c>
      <c r="B3446" s="1">
        <v>40307530</v>
      </c>
      <c r="C3446" s="3" t="s">
        <v>2851</v>
      </c>
      <c r="D3446" s="4" t="s">
        <v>3679</v>
      </c>
      <c r="E3446" s="7" t="s">
        <v>3715</v>
      </c>
      <c r="F3446" s="8">
        <f>VLOOKUP(D3446,'Parâmetro - Portes e Uco'!$A$8:$D$49,4,0)*E3446</f>
        <v>2.9559599999999997</v>
      </c>
      <c r="G3446" s="36"/>
      <c r="H3446" s="15"/>
      <c r="I3446" s="9"/>
      <c r="J3446" s="16">
        <v>0</v>
      </c>
      <c r="K3446" s="16"/>
      <c r="L3446" s="17">
        <v>4.7969999999999997</v>
      </c>
      <c r="M3446" s="2">
        <v>84</v>
      </c>
      <c r="N3446" s="8">
        <f>(('Parâmetro - Portes e Uco'!$H$4*'TABELA HONORÁRIOS MÉDICOS201819'!M3446)/100)*'TABELA HONORÁRIOS MÉDICOS201819'!L3446</f>
        <v>58.910997599999995</v>
      </c>
      <c r="O3446" s="15">
        <v>0</v>
      </c>
      <c r="P3446" s="15"/>
      <c r="Q3446" s="41">
        <f t="shared" si="206"/>
        <v>61.866957599999992</v>
      </c>
    </row>
    <row r="3447" spans="1:17" ht="22.5">
      <c r="A3447" s="1" t="s">
        <v>4760</v>
      </c>
      <c r="B3447" s="1">
        <v>40307565</v>
      </c>
      <c r="C3447" s="3" t="s">
        <v>2852</v>
      </c>
      <c r="D3447" s="4" t="s">
        <v>3679</v>
      </c>
      <c r="E3447" s="7" t="s">
        <v>3716</v>
      </c>
      <c r="F3447" s="8">
        <f>VLOOKUP(D3447,'Parâmetro - Portes e Uco'!$A$8:$D$49,4,0)*E3447</f>
        <v>0.47295359999999997</v>
      </c>
      <c r="G3447" s="36"/>
      <c r="H3447" s="15"/>
      <c r="I3447" s="9"/>
      <c r="J3447" s="16">
        <v>0</v>
      </c>
      <c r="K3447" s="16"/>
      <c r="L3447" s="17">
        <v>1.8</v>
      </c>
      <c r="M3447" s="2">
        <v>84</v>
      </c>
      <c r="N3447" s="8">
        <f>(('Parâmetro - Portes e Uco'!$H$4*'TABELA HONORÁRIOS MÉDICOS201819'!M3447)/100)*'TABELA HONORÁRIOS MÉDICOS201819'!L3447</f>
        <v>22.105439999999998</v>
      </c>
      <c r="O3447" s="15">
        <v>0</v>
      </c>
      <c r="P3447" s="15"/>
      <c r="Q3447" s="41">
        <f t="shared" si="206"/>
        <v>22.578393599999998</v>
      </c>
    </row>
    <row r="3448" spans="1:17" ht="22.5">
      <c r="A3448" s="1" t="s">
        <v>4760</v>
      </c>
      <c r="B3448" s="1">
        <v>40307573</v>
      </c>
      <c r="C3448" s="3" t="s">
        <v>2853</v>
      </c>
      <c r="D3448" s="4" t="s">
        <v>3679</v>
      </c>
      <c r="E3448" s="7" t="s">
        <v>3716</v>
      </c>
      <c r="F3448" s="8">
        <f>VLOOKUP(D3448,'Parâmetro - Portes e Uco'!$A$8:$D$49,4,0)*E3448</f>
        <v>0.47295359999999997</v>
      </c>
      <c r="G3448" s="36"/>
      <c r="H3448" s="15"/>
      <c r="I3448" s="9"/>
      <c r="J3448" s="16">
        <v>0</v>
      </c>
      <c r="K3448" s="16"/>
      <c r="L3448" s="17">
        <v>2.1869999999999998</v>
      </c>
      <c r="M3448" s="2">
        <v>84</v>
      </c>
      <c r="N3448" s="8">
        <f>(('Parâmetro - Portes e Uco'!$H$4*'TABELA HONORÁRIOS MÉDICOS201819'!M3448)/100)*'TABELA HONORÁRIOS MÉDICOS201819'!L3448</f>
        <v>26.858109599999995</v>
      </c>
      <c r="O3448" s="15">
        <v>0</v>
      </c>
      <c r="P3448" s="15"/>
      <c r="Q3448" s="41">
        <f t="shared" si="206"/>
        <v>27.331063199999996</v>
      </c>
    </row>
    <row r="3449" spans="1:17" ht="22.5">
      <c r="A3449" s="1" t="s">
        <v>4760</v>
      </c>
      <c r="B3449" s="1">
        <v>40307581</v>
      </c>
      <c r="C3449" s="3" t="s">
        <v>2854</v>
      </c>
      <c r="D3449" s="4" t="s">
        <v>3679</v>
      </c>
      <c r="E3449" s="7" t="s">
        <v>3716</v>
      </c>
      <c r="F3449" s="8">
        <f>VLOOKUP(D3449,'Parâmetro - Portes e Uco'!$A$8:$D$49,4,0)*E3449</f>
        <v>0.47295359999999997</v>
      </c>
      <c r="G3449" s="36"/>
      <c r="H3449" s="15"/>
      <c r="I3449" s="9"/>
      <c r="J3449" s="16">
        <v>0</v>
      </c>
      <c r="K3449" s="16"/>
      <c r="L3449" s="17">
        <v>2.484</v>
      </c>
      <c r="M3449" s="2">
        <v>84</v>
      </c>
      <c r="N3449" s="8">
        <f>(('Parâmetro - Portes e Uco'!$H$4*'TABELA HONORÁRIOS MÉDICOS201819'!M3449)/100)*'TABELA HONORÁRIOS MÉDICOS201819'!L3449</f>
        <v>30.505507199999997</v>
      </c>
      <c r="O3449" s="15">
        <v>0</v>
      </c>
      <c r="P3449" s="15"/>
      <c r="Q3449" s="41">
        <f t="shared" si="206"/>
        <v>30.978460799999997</v>
      </c>
    </row>
    <row r="3450" spans="1:17" ht="22.5">
      <c r="A3450" s="1" t="s">
        <v>4760</v>
      </c>
      <c r="B3450" s="1">
        <v>40307603</v>
      </c>
      <c r="C3450" s="3" t="s">
        <v>2857</v>
      </c>
      <c r="D3450" s="4" t="s">
        <v>3679</v>
      </c>
      <c r="E3450" s="7" t="s">
        <v>3714</v>
      </c>
      <c r="F3450" s="8">
        <f>VLOOKUP(D3450,'Parâmetro - Portes e Uco'!$A$8:$D$49,4,0)*E3450</f>
        <v>8.8678799999999995</v>
      </c>
      <c r="G3450" s="36"/>
      <c r="H3450" s="15"/>
      <c r="I3450" s="9"/>
      <c r="J3450" s="16">
        <v>0</v>
      </c>
      <c r="K3450" s="16"/>
      <c r="L3450" s="17">
        <v>6.2910000000000004</v>
      </c>
      <c r="M3450" s="2">
        <v>84</v>
      </c>
      <c r="N3450" s="8">
        <f>(('Parâmetro - Portes e Uco'!$H$4*'TABELA HONORÁRIOS MÉDICOS201819'!M3450)/100)*'TABELA HONORÁRIOS MÉDICOS201819'!L3450</f>
        <v>77.258512800000005</v>
      </c>
      <c r="O3450" s="15">
        <v>0</v>
      </c>
      <c r="P3450" s="15"/>
      <c r="Q3450" s="41">
        <f t="shared" si="206"/>
        <v>86.126392800000005</v>
      </c>
    </row>
    <row r="3451" spans="1:17">
      <c r="A3451" s="1" t="s">
        <v>4760</v>
      </c>
      <c r="B3451" s="1">
        <v>40307611</v>
      </c>
      <c r="C3451" s="3" t="s">
        <v>2858</v>
      </c>
      <c r="D3451" s="4" t="s">
        <v>3679</v>
      </c>
      <c r="E3451" s="7" t="s">
        <v>3715</v>
      </c>
      <c r="F3451" s="8">
        <f>VLOOKUP(D3451,'Parâmetro - Portes e Uco'!$A$8:$D$49,4,0)*E3451</f>
        <v>2.9559599999999997</v>
      </c>
      <c r="G3451" s="36"/>
      <c r="H3451" s="15"/>
      <c r="I3451" s="9"/>
      <c r="J3451" s="16">
        <v>0</v>
      </c>
      <c r="K3451" s="16"/>
      <c r="L3451" s="17">
        <v>5.58</v>
      </c>
      <c r="M3451" s="2">
        <v>84</v>
      </c>
      <c r="N3451" s="8">
        <f>(('Parâmetro - Portes e Uco'!$H$4*'TABELA HONORÁRIOS MÉDICOS201819'!M3451)/100)*'TABELA HONORÁRIOS MÉDICOS201819'!L3451</f>
        <v>68.526864000000003</v>
      </c>
      <c r="O3451" s="15">
        <v>0</v>
      </c>
      <c r="P3451" s="15"/>
      <c r="Q3451" s="41">
        <f t="shared" si="206"/>
        <v>71.482824000000008</v>
      </c>
    </row>
    <row r="3452" spans="1:17">
      <c r="A3452" s="1" t="s">
        <v>4760</v>
      </c>
      <c r="B3452" s="1">
        <v>40307620</v>
      </c>
      <c r="C3452" s="3" t="s">
        <v>4038</v>
      </c>
      <c r="D3452" s="4" t="s">
        <v>3679</v>
      </c>
      <c r="E3452" s="7" t="s">
        <v>3714</v>
      </c>
      <c r="F3452" s="8">
        <f>VLOOKUP(D3452,'Parâmetro - Portes e Uco'!$A$8:$D$49,4,0)*E3452</f>
        <v>8.8678799999999995</v>
      </c>
      <c r="G3452" s="36"/>
      <c r="H3452" s="15"/>
      <c r="I3452" s="9"/>
      <c r="J3452" s="16">
        <v>0</v>
      </c>
      <c r="K3452" s="16"/>
      <c r="L3452" s="17">
        <v>38.960999999999999</v>
      </c>
      <c r="M3452" s="2">
        <v>84</v>
      </c>
      <c r="N3452" s="8">
        <f>(('Parâmetro - Portes e Uco'!$H$4*'TABELA HONORÁRIOS MÉDICOS201819'!M3452)/100)*'TABELA HONORÁRIOS MÉDICOS201819'!L3452</f>
        <v>478.47224879999993</v>
      </c>
      <c r="O3452" s="15">
        <v>0</v>
      </c>
      <c r="P3452" s="15"/>
      <c r="Q3452" s="41">
        <f t="shared" si="206"/>
        <v>487.34012879999995</v>
      </c>
    </row>
    <row r="3453" spans="1:17">
      <c r="A3453" s="1" t="s">
        <v>4760</v>
      </c>
      <c r="B3453" s="1">
        <v>40307638</v>
      </c>
      <c r="C3453" s="3" t="s">
        <v>2860</v>
      </c>
      <c r="D3453" s="4" t="s">
        <v>3679</v>
      </c>
      <c r="E3453" s="7" t="s">
        <v>3716</v>
      </c>
      <c r="F3453" s="8">
        <f>VLOOKUP(D3453,'Parâmetro - Portes e Uco'!$A$8:$D$49,4,0)*E3453</f>
        <v>0.47295359999999997</v>
      </c>
      <c r="G3453" s="36"/>
      <c r="H3453" s="15"/>
      <c r="I3453" s="9"/>
      <c r="J3453" s="16">
        <v>0</v>
      </c>
      <c r="K3453" s="16"/>
      <c r="L3453" s="17">
        <v>0.72</v>
      </c>
      <c r="M3453" s="2">
        <v>84</v>
      </c>
      <c r="N3453" s="8">
        <f>(('Parâmetro - Portes e Uco'!$H$4*'TABELA HONORÁRIOS MÉDICOS201819'!M3453)/100)*'TABELA HONORÁRIOS MÉDICOS201819'!L3453</f>
        <v>8.8421759999999985</v>
      </c>
      <c r="O3453" s="15">
        <v>0</v>
      </c>
      <c r="P3453" s="15"/>
      <c r="Q3453" s="41">
        <f t="shared" si="206"/>
        <v>9.3151295999999988</v>
      </c>
    </row>
    <row r="3454" spans="1:17">
      <c r="A3454" s="1" t="s">
        <v>4760</v>
      </c>
      <c r="B3454" s="1">
        <v>40307689</v>
      </c>
      <c r="C3454" s="3" t="s">
        <v>2864</v>
      </c>
      <c r="D3454" s="4" t="s">
        <v>3679</v>
      </c>
      <c r="E3454" s="7" t="s">
        <v>3715</v>
      </c>
      <c r="F3454" s="8">
        <f>VLOOKUP(D3454,'Parâmetro - Portes e Uco'!$A$8:$D$49,4,0)*E3454</f>
        <v>2.9559599999999997</v>
      </c>
      <c r="G3454" s="36"/>
      <c r="H3454" s="15"/>
      <c r="I3454" s="9"/>
      <c r="J3454" s="16">
        <v>0</v>
      </c>
      <c r="K3454" s="16"/>
      <c r="L3454" s="17">
        <v>6.8940000000000001</v>
      </c>
      <c r="M3454" s="2">
        <v>84</v>
      </c>
      <c r="N3454" s="8">
        <f>(('Parâmetro - Portes e Uco'!$H$4*'TABELA HONORÁRIOS MÉDICOS201819'!M3454)/100)*'TABELA HONORÁRIOS MÉDICOS201819'!L3454</f>
        <v>84.663835199999994</v>
      </c>
      <c r="O3454" s="15">
        <v>0</v>
      </c>
      <c r="P3454" s="15"/>
      <c r="Q3454" s="41">
        <f t="shared" si="206"/>
        <v>87.619795199999999</v>
      </c>
    </row>
    <row r="3455" spans="1:17">
      <c r="A3455" s="1" t="s">
        <v>4760</v>
      </c>
      <c r="B3455" s="1">
        <v>40307697</v>
      </c>
      <c r="C3455" s="3" t="s">
        <v>2865</v>
      </c>
      <c r="D3455" s="4" t="s">
        <v>3679</v>
      </c>
      <c r="E3455" s="7" t="s">
        <v>3713</v>
      </c>
      <c r="F3455" s="8">
        <f>VLOOKUP(D3455,'Parâmetro - Portes e Uco'!$A$8:$D$49,4,0)*E3455</f>
        <v>0.11823839999999999</v>
      </c>
      <c r="G3455" s="36"/>
      <c r="H3455" s="15"/>
      <c r="I3455" s="9"/>
      <c r="J3455" s="16">
        <v>0</v>
      </c>
      <c r="K3455" s="16"/>
      <c r="L3455" s="17">
        <v>1.8</v>
      </c>
      <c r="M3455" s="2">
        <v>84</v>
      </c>
      <c r="N3455" s="8">
        <f>(('Parâmetro - Portes e Uco'!$H$4*'TABELA HONORÁRIOS MÉDICOS201819'!M3455)/100)*'TABELA HONORÁRIOS MÉDICOS201819'!L3455</f>
        <v>22.105439999999998</v>
      </c>
      <c r="O3455" s="15">
        <v>0</v>
      </c>
      <c r="P3455" s="15"/>
      <c r="Q3455" s="41">
        <f t="shared" si="206"/>
        <v>22.223678399999997</v>
      </c>
    </row>
    <row r="3456" spans="1:17">
      <c r="A3456" s="1" t="s">
        <v>4760</v>
      </c>
      <c r="B3456" s="1">
        <v>40307700</v>
      </c>
      <c r="C3456" s="3" t="s">
        <v>2866</v>
      </c>
      <c r="D3456" s="4" t="s">
        <v>3679</v>
      </c>
      <c r="E3456" s="7" t="s">
        <v>3713</v>
      </c>
      <c r="F3456" s="8">
        <f>VLOOKUP(D3456,'Parâmetro - Portes e Uco'!$A$8:$D$49,4,0)*E3456</f>
        <v>0.11823839999999999</v>
      </c>
      <c r="G3456" s="36"/>
      <c r="H3456" s="15"/>
      <c r="I3456" s="9"/>
      <c r="J3456" s="16">
        <v>0</v>
      </c>
      <c r="K3456" s="16"/>
      <c r="L3456" s="17">
        <v>2.1869999999999998</v>
      </c>
      <c r="M3456" s="2">
        <v>84</v>
      </c>
      <c r="N3456" s="8">
        <f>(('Parâmetro - Portes e Uco'!$H$4*'TABELA HONORÁRIOS MÉDICOS201819'!M3456)/100)*'TABELA HONORÁRIOS MÉDICOS201819'!L3456</f>
        <v>26.858109599999995</v>
      </c>
      <c r="O3456" s="15">
        <v>0</v>
      </c>
      <c r="P3456" s="15"/>
      <c r="Q3456" s="41">
        <f t="shared" si="206"/>
        <v>26.976347999999994</v>
      </c>
    </row>
    <row r="3457" spans="1:17">
      <c r="A3457" s="1" t="s">
        <v>4760</v>
      </c>
      <c r="B3457" s="1">
        <v>40307719</v>
      </c>
      <c r="C3457" s="3" t="s">
        <v>2869</v>
      </c>
      <c r="D3457" s="4" t="s">
        <v>3679</v>
      </c>
      <c r="E3457" s="7" t="s">
        <v>3713</v>
      </c>
      <c r="F3457" s="8">
        <f>VLOOKUP(D3457,'Parâmetro - Portes e Uco'!$A$8:$D$49,4,0)*E3457</f>
        <v>0.11823839999999999</v>
      </c>
      <c r="G3457" s="36"/>
      <c r="H3457" s="15"/>
      <c r="I3457" s="9"/>
      <c r="J3457" s="16">
        <v>0</v>
      </c>
      <c r="K3457" s="16"/>
      <c r="L3457" s="17">
        <v>1.17</v>
      </c>
      <c r="M3457" s="2">
        <v>84</v>
      </c>
      <c r="N3457" s="8">
        <f>(('Parâmetro - Portes e Uco'!$H$4*'TABELA HONORÁRIOS MÉDICOS201819'!M3457)/100)*'TABELA HONORÁRIOS MÉDICOS201819'!L3457</f>
        <v>14.368535999999999</v>
      </c>
      <c r="O3457" s="15">
        <v>0</v>
      </c>
      <c r="P3457" s="15"/>
      <c r="Q3457" s="41">
        <f t="shared" si="206"/>
        <v>14.486774399999998</v>
      </c>
    </row>
    <row r="3458" spans="1:17">
      <c r="A3458" s="1" t="s">
        <v>4760</v>
      </c>
      <c r="B3458" s="1">
        <v>40307727</v>
      </c>
      <c r="C3458" s="3" t="s">
        <v>2870</v>
      </c>
      <c r="D3458" s="4" t="s">
        <v>3679</v>
      </c>
      <c r="E3458" s="7" t="s">
        <v>3716</v>
      </c>
      <c r="F3458" s="8">
        <f>VLOOKUP(D3458,'Parâmetro - Portes e Uco'!$A$8:$D$49,4,0)*E3458</f>
        <v>0.47295359999999997</v>
      </c>
      <c r="G3458" s="36"/>
      <c r="H3458" s="15"/>
      <c r="I3458" s="9"/>
      <c r="J3458" s="16">
        <v>0</v>
      </c>
      <c r="K3458" s="16"/>
      <c r="L3458" s="17">
        <v>1.413</v>
      </c>
      <c r="M3458" s="2">
        <v>84</v>
      </c>
      <c r="N3458" s="8">
        <f>(('Parâmetro - Portes e Uco'!$H$4*'TABELA HONORÁRIOS MÉDICOS201819'!M3458)/100)*'TABELA HONORÁRIOS MÉDICOS201819'!L3458</f>
        <v>17.352770400000001</v>
      </c>
      <c r="O3458" s="15">
        <v>0</v>
      </c>
      <c r="P3458" s="15"/>
      <c r="Q3458" s="41">
        <f t="shared" si="206"/>
        <v>17.825724000000001</v>
      </c>
    </row>
    <row r="3459" spans="1:17">
      <c r="A3459" s="1" t="s">
        <v>4760</v>
      </c>
      <c r="B3459" s="1">
        <v>40307735</v>
      </c>
      <c r="C3459" s="3" t="s">
        <v>2871</v>
      </c>
      <c r="D3459" s="4" t="s">
        <v>3679</v>
      </c>
      <c r="E3459" s="7" t="s">
        <v>3713</v>
      </c>
      <c r="F3459" s="8">
        <f>VLOOKUP(D3459,'Parâmetro - Portes e Uco'!$A$8:$D$49,4,0)*E3459</f>
        <v>0.11823839999999999</v>
      </c>
      <c r="G3459" s="36"/>
      <c r="H3459" s="15"/>
      <c r="I3459" s="9"/>
      <c r="J3459" s="16">
        <v>0</v>
      </c>
      <c r="K3459" s="16"/>
      <c r="L3459" s="17">
        <v>1.17</v>
      </c>
      <c r="M3459" s="2">
        <v>84</v>
      </c>
      <c r="N3459" s="8">
        <f>(('Parâmetro - Portes e Uco'!$H$4*'TABELA HONORÁRIOS MÉDICOS201819'!M3459)/100)*'TABELA HONORÁRIOS MÉDICOS201819'!L3459</f>
        <v>14.368535999999999</v>
      </c>
      <c r="O3459" s="15">
        <v>0</v>
      </c>
      <c r="P3459" s="15"/>
      <c r="Q3459" s="41">
        <f t="shared" si="206"/>
        <v>14.486774399999998</v>
      </c>
    </row>
    <row r="3460" spans="1:17">
      <c r="A3460" s="1" t="s">
        <v>4760</v>
      </c>
      <c r="B3460" s="1">
        <v>40307743</v>
      </c>
      <c r="C3460" s="3" t="s">
        <v>2872</v>
      </c>
      <c r="D3460" s="4" t="s">
        <v>3679</v>
      </c>
      <c r="E3460" s="7" t="s">
        <v>3716</v>
      </c>
      <c r="F3460" s="8">
        <f>VLOOKUP(D3460,'Parâmetro - Portes e Uco'!$A$8:$D$49,4,0)*E3460</f>
        <v>0.47295359999999997</v>
      </c>
      <c r="G3460" s="36"/>
      <c r="H3460" s="15"/>
      <c r="I3460" s="9"/>
      <c r="J3460" s="16">
        <v>0</v>
      </c>
      <c r="K3460" s="16"/>
      <c r="L3460" s="17">
        <v>1.413</v>
      </c>
      <c r="M3460" s="2">
        <v>84</v>
      </c>
      <c r="N3460" s="8">
        <f>(('Parâmetro - Portes e Uco'!$H$4*'TABELA HONORÁRIOS MÉDICOS201819'!M3460)/100)*'TABELA HONORÁRIOS MÉDICOS201819'!L3460</f>
        <v>17.352770400000001</v>
      </c>
      <c r="O3460" s="15">
        <v>0</v>
      </c>
      <c r="P3460" s="15"/>
      <c r="Q3460" s="41">
        <f t="shared" si="206"/>
        <v>17.825724000000001</v>
      </c>
    </row>
    <row r="3461" spans="1:17">
      <c r="A3461" s="1" t="s">
        <v>4760</v>
      </c>
      <c r="B3461" s="1">
        <v>40307751</v>
      </c>
      <c r="C3461" s="3" t="s">
        <v>2873</v>
      </c>
      <c r="D3461" s="4" t="s">
        <v>3679</v>
      </c>
      <c r="E3461" s="7" t="s">
        <v>3713</v>
      </c>
      <c r="F3461" s="8">
        <f>VLOOKUP(D3461,'Parâmetro - Portes e Uco'!$A$8:$D$49,4,0)*E3461</f>
        <v>0.11823839999999999</v>
      </c>
      <c r="G3461" s="36"/>
      <c r="H3461" s="15"/>
      <c r="I3461" s="9"/>
      <c r="J3461" s="16">
        <v>0</v>
      </c>
      <c r="K3461" s="16"/>
      <c r="L3461" s="17">
        <v>1.17</v>
      </c>
      <c r="M3461" s="2">
        <v>84</v>
      </c>
      <c r="N3461" s="8">
        <f>(('Parâmetro - Portes e Uco'!$H$4*'TABELA HONORÁRIOS MÉDICOS201819'!M3461)/100)*'TABELA HONORÁRIOS MÉDICOS201819'!L3461</f>
        <v>14.368535999999999</v>
      </c>
      <c r="O3461" s="15">
        <v>0</v>
      </c>
      <c r="P3461" s="15"/>
      <c r="Q3461" s="41">
        <f t="shared" si="206"/>
        <v>14.486774399999998</v>
      </c>
    </row>
    <row r="3462" spans="1:17">
      <c r="A3462" s="1" t="s">
        <v>4760</v>
      </c>
      <c r="B3462" s="1">
        <v>40307760</v>
      </c>
      <c r="C3462" s="3" t="s">
        <v>2874</v>
      </c>
      <c r="D3462" s="4" t="s">
        <v>3679</v>
      </c>
      <c r="E3462" s="7" t="s">
        <v>3716</v>
      </c>
      <c r="F3462" s="8">
        <f>VLOOKUP(D3462,'Parâmetro - Portes e Uco'!$A$8:$D$49,4,0)*E3462</f>
        <v>0.47295359999999997</v>
      </c>
      <c r="G3462" s="36"/>
      <c r="H3462" s="15"/>
      <c r="I3462" s="9"/>
      <c r="J3462" s="16">
        <v>0</v>
      </c>
      <c r="K3462" s="16"/>
      <c r="L3462" s="17">
        <v>0.72</v>
      </c>
      <c r="M3462" s="2">
        <v>84</v>
      </c>
      <c r="N3462" s="8">
        <f>(('Parâmetro - Portes e Uco'!$H$4*'TABELA HONORÁRIOS MÉDICOS201819'!M3462)/100)*'TABELA HONORÁRIOS MÉDICOS201819'!L3462</f>
        <v>8.8421759999999985</v>
      </c>
      <c r="O3462" s="15">
        <v>0</v>
      </c>
      <c r="P3462" s="15"/>
      <c r="Q3462" s="41">
        <f t="shared" si="206"/>
        <v>9.3151295999999988</v>
      </c>
    </row>
    <row r="3463" spans="1:17">
      <c r="A3463" s="1" t="s">
        <v>4760</v>
      </c>
      <c r="B3463" s="1">
        <v>40307794</v>
      </c>
      <c r="C3463" s="3" t="s">
        <v>2878</v>
      </c>
      <c r="D3463" s="4" t="s">
        <v>3679</v>
      </c>
      <c r="E3463" s="7" t="s">
        <v>3716</v>
      </c>
      <c r="F3463" s="8">
        <f>VLOOKUP(D3463,'Parâmetro - Portes e Uco'!$A$8:$D$49,4,0)*E3463</f>
        <v>0.47295359999999997</v>
      </c>
      <c r="G3463" s="36"/>
      <c r="H3463" s="15"/>
      <c r="I3463" s="9"/>
      <c r="J3463" s="16">
        <v>0</v>
      </c>
      <c r="K3463" s="16"/>
      <c r="L3463" s="17">
        <v>1.8</v>
      </c>
      <c r="M3463" s="2">
        <v>84</v>
      </c>
      <c r="N3463" s="8">
        <f>(('Parâmetro - Portes e Uco'!$H$4*'TABELA HONORÁRIOS MÉDICOS201819'!M3463)/100)*'TABELA HONORÁRIOS MÉDICOS201819'!L3463</f>
        <v>22.105439999999998</v>
      </c>
      <c r="O3463" s="15">
        <v>0</v>
      </c>
      <c r="P3463" s="15"/>
      <c r="Q3463" s="41">
        <f t="shared" si="206"/>
        <v>22.578393599999998</v>
      </c>
    </row>
    <row r="3464" spans="1:17">
      <c r="A3464" s="1" t="s">
        <v>4760</v>
      </c>
      <c r="B3464" s="1">
        <v>40307808</v>
      </c>
      <c r="C3464" s="3" t="s">
        <v>2879</v>
      </c>
      <c r="D3464" s="4" t="s">
        <v>3679</v>
      </c>
      <c r="E3464" s="7" t="s">
        <v>3716</v>
      </c>
      <c r="F3464" s="8">
        <f>VLOOKUP(D3464,'Parâmetro - Portes e Uco'!$A$8:$D$49,4,0)*E3464</f>
        <v>0.47295359999999997</v>
      </c>
      <c r="G3464" s="36"/>
      <c r="H3464" s="15"/>
      <c r="I3464" s="9"/>
      <c r="J3464" s="16">
        <v>0</v>
      </c>
      <c r="K3464" s="16"/>
      <c r="L3464" s="17">
        <v>2.1869999999999998</v>
      </c>
      <c r="M3464" s="2">
        <v>84</v>
      </c>
      <c r="N3464" s="8">
        <f>(('Parâmetro - Portes e Uco'!$H$4*'TABELA HONORÁRIOS MÉDICOS201819'!M3464)/100)*'TABELA HONORÁRIOS MÉDICOS201819'!L3464</f>
        <v>26.858109599999995</v>
      </c>
      <c r="O3464" s="15">
        <v>0</v>
      </c>
      <c r="P3464" s="15"/>
      <c r="Q3464" s="41">
        <f t="shared" si="206"/>
        <v>27.331063199999996</v>
      </c>
    </row>
    <row r="3465" spans="1:17">
      <c r="A3465" s="1" t="s">
        <v>4760</v>
      </c>
      <c r="B3465" s="1">
        <v>40307824</v>
      </c>
      <c r="C3465" s="3" t="s">
        <v>2881</v>
      </c>
      <c r="D3465" s="4" t="s">
        <v>3679</v>
      </c>
      <c r="E3465" s="7" t="s">
        <v>3713</v>
      </c>
      <c r="F3465" s="8">
        <f>VLOOKUP(D3465,'Parâmetro - Portes e Uco'!$A$8:$D$49,4,0)*E3465</f>
        <v>0.11823839999999999</v>
      </c>
      <c r="G3465" s="36"/>
      <c r="H3465" s="15"/>
      <c r="I3465" s="9"/>
      <c r="J3465" s="16">
        <v>0</v>
      </c>
      <c r="K3465" s="16"/>
      <c r="L3465" s="17">
        <v>1.8</v>
      </c>
      <c r="M3465" s="2">
        <v>84</v>
      </c>
      <c r="N3465" s="8">
        <f>(('Parâmetro - Portes e Uco'!$H$4*'TABELA HONORÁRIOS MÉDICOS201819'!M3465)/100)*'TABELA HONORÁRIOS MÉDICOS201819'!L3465</f>
        <v>22.105439999999998</v>
      </c>
      <c r="O3465" s="15">
        <v>0</v>
      </c>
      <c r="P3465" s="15"/>
      <c r="Q3465" s="41">
        <f t="shared" si="206"/>
        <v>22.223678399999997</v>
      </c>
    </row>
    <row r="3466" spans="1:17">
      <c r="A3466" s="1" t="s">
        <v>4760</v>
      </c>
      <c r="B3466" s="1">
        <v>40307832</v>
      </c>
      <c r="C3466" s="3" t="s">
        <v>2882</v>
      </c>
      <c r="D3466" s="4" t="s">
        <v>3679</v>
      </c>
      <c r="E3466" s="7" t="s">
        <v>3713</v>
      </c>
      <c r="F3466" s="8">
        <f>VLOOKUP(D3466,'Parâmetro - Portes e Uco'!$A$8:$D$49,4,0)*E3466</f>
        <v>0.11823839999999999</v>
      </c>
      <c r="G3466" s="36"/>
      <c r="H3466" s="15"/>
      <c r="I3466" s="9"/>
      <c r="J3466" s="16">
        <v>0</v>
      </c>
      <c r="K3466" s="16"/>
      <c r="L3466" s="17">
        <v>2.1869999999999998</v>
      </c>
      <c r="M3466" s="2">
        <v>84</v>
      </c>
      <c r="N3466" s="8">
        <f>(('Parâmetro - Portes e Uco'!$H$4*'TABELA HONORÁRIOS MÉDICOS201819'!M3466)/100)*'TABELA HONORÁRIOS MÉDICOS201819'!L3466</f>
        <v>26.858109599999995</v>
      </c>
      <c r="O3466" s="15">
        <v>0</v>
      </c>
      <c r="P3466" s="15"/>
      <c r="Q3466" s="41">
        <f t="shared" si="206"/>
        <v>26.976347999999994</v>
      </c>
    </row>
    <row r="3467" spans="1:17">
      <c r="A3467" s="1" t="s">
        <v>4760</v>
      </c>
      <c r="B3467" s="1">
        <v>40307840</v>
      </c>
      <c r="C3467" s="3" t="s">
        <v>2883</v>
      </c>
      <c r="D3467" s="4" t="s">
        <v>3679</v>
      </c>
      <c r="E3467" s="7" t="s">
        <v>3716</v>
      </c>
      <c r="F3467" s="8">
        <f>VLOOKUP(D3467,'Parâmetro - Portes e Uco'!$A$8:$D$49,4,0)*E3467</f>
        <v>0.47295359999999997</v>
      </c>
      <c r="G3467" s="36"/>
      <c r="H3467" s="15"/>
      <c r="I3467" s="9"/>
      <c r="J3467" s="16">
        <v>0</v>
      </c>
      <c r="K3467" s="16"/>
      <c r="L3467" s="17">
        <v>0.69299999999999995</v>
      </c>
      <c r="M3467" s="2">
        <v>84</v>
      </c>
      <c r="N3467" s="8">
        <f>(('Parâmetro - Portes e Uco'!$H$4*'TABELA HONORÁRIOS MÉDICOS201819'!M3467)/100)*'TABELA HONORÁRIOS MÉDICOS201819'!L3467</f>
        <v>8.5105943999999987</v>
      </c>
      <c r="O3467" s="15">
        <v>0</v>
      </c>
      <c r="P3467" s="15"/>
      <c r="Q3467" s="41">
        <f t="shared" si="206"/>
        <v>8.983547999999999</v>
      </c>
    </row>
    <row r="3468" spans="1:17" ht="22.5">
      <c r="A3468" s="1" t="s">
        <v>4760</v>
      </c>
      <c r="B3468" s="1">
        <v>40307859</v>
      </c>
      <c r="C3468" s="3" t="s">
        <v>2886</v>
      </c>
      <c r="D3468" s="4" t="s">
        <v>3679</v>
      </c>
      <c r="E3468" s="7" t="s">
        <v>3712</v>
      </c>
      <c r="F3468" s="8">
        <f>VLOOKUP(D3468,'Parâmetro - Portes e Uco'!$A$8:$D$49,4,0)*E3468</f>
        <v>1.1823839999999999</v>
      </c>
      <c r="G3468" s="36"/>
      <c r="H3468" s="15"/>
      <c r="I3468" s="9"/>
      <c r="J3468" s="16">
        <v>0</v>
      </c>
      <c r="K3468" s="16"/>
      <c r="L3468" s="17">
        <v>4.05</v>
      </c>
      <c r="M3468" s="2">
        <v>84</v>
      </c>
      <c r="N3468" s="8">
        <f>(('Parâmetro - Portes e Uco'!$H$4*'TABELA HONORÁRIOS MÉDICOS201819'!M3468)/100)*'TABELA HONORÁRIOS MÉDICOS201819'!L3468</f>
        <v>49.737239999999993</v>
      </c>
      <c r="O3468" s="15">
        <v>0</v>
      </c>
      <c r="P3468" s="15"/>
      <c r="Q3468" s="41">
        <f t="shared" si="206"/>
        <v>50.919623999999992</v>
      </c>
    </row>
    <row r="3469" spans="1:17" ht="22.5">
      <c r="A3469" s="1" t="s">
        <v>4760</v>
      </c>
      <c r="B3469" s="1">
        <v>40307867</v>
      </c>
      <c r="C3469" s="3" t="s">
        <v>2887</v>
      </c>
      <c r="D3469" s="4" t="s">
        <v>3679</v>
      </c>
      <c r="E3469" s="7" t="s">
        <v>3716</v>
      </c>
      <c r="F3469" s="8">
        <f>VLOOKUP(D3469,'Parâmetro - Portes e Uco'!$A$8:$D$49,4,0)*E3469</f>
        <v>0.47295359999999997</v>
      </c>
      <c r="G3469" s="36"/>
      <c r="H3469" s="15"/>
      <c r="I3469" s="9"/>
      <c r="J3469" s="16">
        <v>0</v>
      </c>
      <c r="K3469" s="16"/>
      <c r="L3469" s="17">
        <v>0.72</v>
      </c>
      <c r="M3469" s="2">
        <v>84</v>
      </c>
      <c r="N3469" s="8">
        <f>(('Parâmetro - Portes e Uco'!$H$4*'TABELA HONORÁRIOS MÉDICOS201819'!M3469)/100)*'TABELA HONORÁRIOS MÉDICOS201819'!L3469</f>
        <v>8.8421759999999985</v>
      </c>
      <c r="O3469" s="15">
        <v>0</v>
      </c>
      <c r="P3469" s="15"/>
      <c r="Q3469" s="41">
        <f t="shared" si="206"/>
        <v>9.3151295999999988</v>
      </c>
    </row>
    <row r="3470" spans="1:17">
      <c r="A3470" s="1" t="s">
        <v>4760</v>
      </c>
      <c r="B3470" s="1">
        <v>40307875</v>
      </c>
      <c r="C3470" s="3" t="s">
        <v>2888</v>
      </c>
      <c r="D3470" s="4" t="s">
        <v>3679</v>
      </c>
      <c r="E3470" s="7" t="s">
        <v>3717</v>
      </c>
      <c r="F3470" s="8">
        <f>VLOOKUP(D3470,'Parâmetro - Portes e Uco'!$A$8:$D$49,4,0)*E3470</f>
        <v>5.9119199999999994</v>
      </c>
      <c r="G3470" s="36"/>
      <c r="H3470" s="15"/>
      <c r="I3470" s="9"/>
      <c r="J3470" s="16">
        <v>0</v>
      </c>
      <c r="K3470" s="16"/>
      <c r="L3470" s="17">
        <v>15.587999999999999</v>
      </c>
      <c r="M3470" s="2">
        <v>84</v>
      </c>
      <c r="N3470" s="8">
        <f>(('Parâmetro - Portes e Uco'!$H$4*'TABELA HONORÁRIOS MÉDICOS201819'!M3470)/100)*'TABELA HONORÁRIOS MÉDICOS201819'!L3470</f>
        <v>191.43311039999998</v>
      </c>
      <c r="O3470" s="15">
        <v>0</v>
      </c>
      <c r="P3470" s="15"/>
      <c r="Q3470" s="41">
        <f t="shared" si="206"/>
        <v>197.34503039999998</v>
      </c>
    </row>
    <row r="3471" spans="1:17">
      <c r="A3471" s="1" t="s">
        <v>4760</v>
      </c>
      <c r="B3471" s="1">
        <v>40307883</v>
      </c>
      <c r="C3471" s="3" t="s">
        <v>2889</v>
      </c>
      <c r="D3471" s="4" t="s">
        <v>3679</v>
      </c>
      <c r="E3471" s="7" t="s">
        <v>3717</v>
      </c>
      <c r="F3471" s="8">
        <f>VLOOKUP(D3471,'Parâmetro - Portes e Uco'!$A$8:$D$49,4,0)*E3471</f>
        <v>5.9119199999999994</v>
      </c>
      <c r="G3471" s="36"/>
      <c r="H3471" s="15"/>
      <c r="I3471" s="9"/>
      <c r="J3471" s="16">
        <v>0</v>
      </c>
      <c r="K3471" s="16"/>
      <c r="L3471" s="17">
        <v>15.587999999999999</v>
      </c>
      <c r="M3471" s="2">
        <v>84</v>
      </c>
      <c r="N3471" s="8">
        <f>(('Parâmetro - Portes e Uco'!$H$4*'TABELA HONORÁRIOS MÉDICOS201819'!M3471)/100)*'TABELA HONORÁRIOS MÉDICOS201819'!L3471</f>
        <v>191.43311039999998</v>
      </c>
      <c r="O3471" s="15">
        <v>0</v>
      </c>
      <c r="P3471" s="15"/>
      <c r="Q3471" s="41">
        <f t="shared" si="206"/>
        <v>197.34503039999998</v>
      </c>
    </row>
    <row r="3472" spans="1:17" ht="22.5">
      <c r="A3472" s="1" t="s">
        <v>4760</v>
      </c>
      <c r="B3472" s="1">
        <v>40307905</v>
      </c>
      <c r="C3472" s="3" t="s">
        <v>2714</v>
      </c>
      <c r="D3472" s="4" t="s">
        <v>3679</v>
      </c>
      <c r="E3472" s="7" t="s">
        <v>3712</v>
      </c>
      <c r="F3472" s="8">
        <f>VLOOKUP(D3472,'Parâmetro - Portes e Uco'!$A$8:$D$49,4,0)*E3472</f>
        <v>1.1823839999999999</v>
      </c>
      <c r="G3472" s="36"/>
      <c r="H3472" s="15"/>
      <c r="I3472" s="9"/>
      <c r="J3472" s="16">
        <v>0</v>
      </c>
      <c r="K3472" s="16"/>
      <c r="L3472" s="17">
        <v>64.8</v>
      </c>
      <c r="M3472" s="2">
        <v>84</v>
      </c>
      <c r="N3472" s="8">
        <f>(('Parâmetro - Portes e Uco'!$H$4*'TABELA HONORÁRIOS MÉDICOS201819'!M3472)/100)*'TABELA HONORÁRIOS MÉDICOS201819'!L3472</f>
        <v>795.79583999999988</v>
      </c>
      <c r="O3472" s="15">
        <v>0</v>
      </c>
      <c r="P3472" s="15"/>
      <c r="Q3472" s="41">
        <f t="shared" si="206"/>
        <v>796.97822399999984</v>
      </c>
    </row>
    <row r="3473" spans="1:17" ht="22.5">
      <c r="A3473" s="1" t="s">
        <v>4760</v>
      </c>
      <c r="B3473" s="1">
        <v>40307948</v>
      </c>
      <c r="C3473" s="3" t="s">
        <v>2734</v>
      </c>
      <c r="D3473" s="4" t="s">
        <v>3679</v>
      </c>
      <c r="E3473" s="7" t="s">
        <v>3716</v>
      </c>
      <c r="F3473" s="8">
        <f>VLOOKUP(D3473,'Parâmetro - Portes e Uco'!$A$8:$D$49,4,0)*E3473</f>
        <v>0.47295359999999997</v>
      </c>
      <c r="G3473" s="36"/>
      <c r="H3473" s="15"/>
      <c r="I3473" s="9"/>
      <c r="J3473" s="16">
        <v>0</v>
      </c>
      <c r="K3473" s="16"/>
      <c r="L3473" s="17">
        <v>8.532</v>
      </c>
      <c r="M3473" s="2">
        <v>84</v>
      </c>
      <c r="N3473" s="8">
        <f>(('Parâmetro - Portes e Uco'!$H$4*'TABELA HONORÁRIOS MÉDICOS201819'!M3473)/100)*'TABELA HONORÁRIOS MÉDICOS201819'!L3473</f>
        <v>104.7797856</v>
      </c>
      <c r="O3473" s="15">
        <v>0</v>
      </c>
      <c r="P3473" s="15"/>
      <c r="Q3473" s="41">
        <f t="shared" si="206"/>
        <v>105.25273919999999</v>
      </c>
    </row>
    <row r="3474" spans="1:17">
      <c r="A3474" s="1" t="s">
        <v>4758</v>
      </c>
      <c r="B3474" s="1">
        <v>40307964</v>
      </c>
      <c r="C3474" s="3" t="s">
        <v>3996</v>
      </c>
      <c r="D3474" s="4" t="s">
        <v>3679</v>
      </c>
      <c r="E3474" s="7">
        <v>0.04</v>
      </c>
      <c r="F3474" s="8">
        <f>VLOOKUP(D3474,'Parâmetro - Portes e Uco'!$A$8:$D$49,4,0)*E3474</f>
        <v>0.47295359999999997</v>
      </c>
      <c r="G3474" s="36"/>
      <c r="H3474" s="15"/>
      <c r="I3474" s="9"/>
      <c r="J3474" s="16">
        <v>0</v>
      </c>
      <c r="K3474" s="16"/>
      <c r="L3474" s="17">
        <v>3.9870000000000001</v>
      </c>
      <c r="M3474" s="2">
        <v>84</v>
      </c>
      <c r="N3474" s="8">
        <f>(('Parâmetro - Portes e Uco'!$H$4*'TABELA HONORÁRIOS MÉDICOS201819'!M3474)/100)*'TABELA HONORÁRIOS MÉDICOS201819'!L3474</f>
        <v>48.9635496</v>
      </c>
      <c r="O3474" s="15" t="s">
        <v>3721</v>
      </c>
      <c r="P3474" s="15"/>
      <c r="Q3474" s="41">
        <f t="shared" si="206"/>
        <v>49.436503199999997</v>
      </c>
    </row>
    <row r="3475" spans="1:17">
      <c r="A3475" s="1" t="s">
        <v>4758</v>
      </c>
      <c r="B3475" s="1">
        <v>40307972</v>
      </c>
      <c r="C3475" s="3" t="s">
        <v>3997</v>
      </c>
      <c r="D3475" s="4" t="s">
        <v>3679</v>
      </c>
      <c r="E3475" s="7">
        <v>0.04</v>
      </c>
      <c r="F3475" s="8">
        <f>VLOOKUP(D3475,'Parâmetro - Portes e Uco'!$A$8:$D$49,4,0)*E3475</f>
        <v>0.47295359999999997</v>
      </c>
      <c r="G3475" s="36"/>
      <c r="H3475" s="15"/>
      <c r="I3475" s="9"/>
      <c r="J3475" s="16">
        <v>0</v>
      </c>
      <c r="K3475" s="16"/>
      <c r="L3475" s="17">
        <v>1.8</v>
      </c>
      <c r="M3475" s="2">
        <v>84</v>
      </c>
      <c r="N3475" s="8">
        <f>(('Parâmetro - Portes e Uco'!$H$4*'TABELA HONORÁRIOS MÉDICOS201819'!M3475)/100)*'TABELA HONORÁRIOS MÉDICOS201819'!L3475</f>
        <v>22.105439999999998</v>
      </c>
      <c r="O3475" s="15" t="s">
        <v>3721</v>
      </c>
      <c r="P3475" s="15"/>
      <c r="Q3475" s="41">
        <f t="shared" si="206"/>
        <v>22.578393599999998</v>
      </c>
    </row>
    <row r="3476" spans="1:17" ht="22.5">
      <c r="A3476" s="1" t="s">
        <v>4760</v>
      </c>
      <c r="B3476" s="1">
        <v>40307999</v>
      </c>
      <c r="C3476" s="3" t="s">
        <v>2777</v>
      </c>
      <c r="D3476" s="4" t="s">
        <v>3679</v>
      </c>
      <c r="E3476" s="7" t="s">
        <v>3713</v>
      </c>
      <c r="F3476" s="8">
        <f>VLOOKUP(D3476,'Parâmetro - Portes e Uco'!$A$8:$D$49,4,0)*E3476</f>
        <v>0.11823839999999999</v>
      </c>
      <c r="G3476" s="36"/>
      <c r="H3476" s="15"/>
      <c r="I3476" s="9"/>
      <c r="J3476" s="16">
        <v>0</v>
      </c>
      <c r="K3476" s="16"/>
      <c r="L3476" s="17">
        <v>2.8260000000000001</v>
      </c>
      <c r="M3476" s="2">
        <v>84</v>
      </c>
      <c r="N3476" s="8">
        <f>(('Parâmetro - Portes e Uco'!$H$4*'TABELA HONORÁRIOS MÉDICOS201819'!M3476)/100)*'TABELA HONORÁRIOS MÉDICOS201819'!L3476</f>
        <v>34.705540800000001</v>
      </c>
      <c r="O3476" s="15">
        <v>0</v>
      </c>
      <c r="P3476" s="15"/>
      <c r="Q3476" s="41">
        <f t="shared" si="206"/>
        <v>34.823779200000004</v>
      </c>
    </row>
    <row r="3477" spans="1:17">
      <c r="A3477" s="1" t="s">
        <v>4760</v>
      </c>
      <c r="B3477" s="1">
        <v>40308014</v>
      </c>
      <c r="C3477" s="3" t="s">
        <v>2784</v>
      </c>
      <c r="D3477" s="4" t="s">
        <v>3679</v>
      </c>
      <c r="E3477" s="7" t="s">
        <v>3716</v>
      </c>
      <c r="F3477" s="8">
        <f>VLOOKUP(D3477,'Parâmetro - Portes e Uco'!$A$8:$D$49,4,0)*E3477</f>
        <v>0.47295359999999997</v>
      </c>
      <c r="G3477" s="36"/>
      <c r="H3477" s="15"/>
      <c r="I3477" s="9"/>
      <c r="J3477" s="16">
        <v>0</v>
      </c>
      <c r="K3477" s="16"/>
      <c r="L3477" s="17">
        <v>1.8</v>
      </c>
      <c r="M3477" s="2">
        <v>84</v>
      </c>
      <c r="N3477" s="8">
        <f>(('Parâmetro - Portes e Uco'!$H$4*'TABELA HONORÁRIOS MÉDICOS201819'!M3477)/100)*'TABELA HONORÁRIOS MÉDICOS201819'!L3477</f>
        <v>22.105439999999998</v>
      </c>
      <c r="O3477" s="15">
        <v>0</v>
      </c>
      <c r="P3477" s="15"/>
      <c r="Q3477" s="41">
        <f t="shared" si="206"/>
        <v>22.578393599999998</v>
      </c>
    </row>
    <row r="3478" spans="1:17">
      <c r="A3478" s="1" t="s">
        <v>4760</v>
      </c>
      <c r="B3478" s="1">
        <v>40308022</v>
      </c>
      <c r="C3478" s="3" t="s">
        <v>2788</v>
      </c>
      <c r="D3478" s="4" t="s">
        <v>3679</v>
      </c>
      <c r="E3478" s="7" t="s">
        <v>3712</v>
      </c>
      <c r="F3478" s="8">
        <f>VLOOKUP(D3478,'Parâmetro - Portes e Uco'!$A$8:$D$49,4,0)*E3478</f>
        <v>1.1823839999999999</v>
      </c>
      <c r="G3478" s="36"/>
      <c r="H3478" s="15"/>
      <c r="I3478" s="9"/>
      <c r="J3478" s="16">
        <v>0</v>
      </c>
      <c r="K3478" s="16"/>
      <c r="L3478" s="17">
        <v>3.2669999999999999</v>
      </c>
      <c r="M3478" s="2">
        <v>84</v>
      </c>
      <c r="N3478" s="8">
        <f>(('Parâmetro - Portes e Uco'!$H$4*'TABELA HONORÁRIOS MÉDICOS201819'!M3478)/100)*'TABELA HONORÁRIOS MÉDICOS201819'!L3478</f>
        <v>40.121373599999998</v>
      </c>
      <c r="O3478" s="15">
        <v>0</v>
      </c>
      <c r="P3478" s="15"/>
      <c r="Q3478" s="41">
        <f t="shared" si="206"/>
        <v>41.303757599999997</v>
      </c>
    </row>
    <row r="3479" spans="1:17">
      <c r="A3479" s="1" t="s">
        <v>4760</v>
      </c>
      <c r="B3479" s="1">
        <v>40308030</v>
      </c>
      <c r="C3479" s="3" t="s">
        <v>2793</v>
      </c>
      <c r="D3479" s="4" t="s">
        <v>3679</v>
      </c>
      <c r="E3479" s="7" t="s">
        <v>3713</v>
      </c>
      <c r="F3479" s="8">
        <f>VLOOKUP(D3479,'Parâmetro - Portes e Uco'!$A$8:$D$49,4,0)*E3479</f>
        <v>0.11823839999999999</v>
      </c>
      <c r="G3479" s="36"/>
      <c r="H3479" s="15"/>
      <c r="I3479" s="9"/>
      <c r="J3479" s="16">
        <v>0</v>
      </c>
      <c r="K3479" s="16"/>
      <c r="L3479" s="17">
        <v>1.17</v>
      </c>
      <c r="M3479" s="2">
        <v>84</v>
      </c>
      <c r="N3479" s="8">
        <f>(('Parâmetro - Portes e Uco'!$H$4*'TABELA HONORÁRIOS MÉDICOS201819'!M3479)/100)*'TABELA HONORÁRIOS MÉDICOS201819'!L3479</f>
        <v>14.368535999999999</v>
      </c>
      <c r="O3479" s="15">
        <v>0</v>
      </c>
      <c r="P3479" s="15"/>
      <c r="Q3479" s="41">
        <f t="shared" si="206"/>
        <v>14.486774399999998</v>
      </c>
    </row>
    <row r="3480" spans="1:17">
      <c r="A3480" s="1" t="s">
        <v>4760</v>
      </c>
      <c r="B3480" s="1">
        <v>40308090</v>
      </c>
      <c r="C3480" s="3" t="s">
        <v>2856</v>
      </c>
      <c r="D3480" s="4" t="s">
        <v>3679</v>
      </c>
      <c r="E3480" s="7" t="s">
        <v>3716</v>
      </c>
      <c r="F3480" s="8">
        <f>VLOOKUP(D3480,'Parâmetro - Portes e Uco'!$A$8:$D$49,4,0)*E3480</f>
        <v>0.47295359999999997</v>
      </c>
      <c r="G3480" s="36"/>
      <c r="H3480" s="15"/>
      <c r="I3480" s="9"/>
      <c r="J3480" s="16">
        <v>0</v>
      </c>
      <c r="K3480" s="16"/>
      <c r="L3480" s="17">
        <v>3.2669999999999999</v>
      </c>
      <c r="M3480" s="2">
        <v>84</v>
      </c>
      <c r="N3480" s="8">
        <f>(('Parâmetro - Portes e Uco'!$H$4*'TABELA HONORÁRIOS MÉDICOS201819'!M3480)/100)*'TABELA HONORÁRIOS MÉDICOS201819'!L3480</f>
        <v>40.121373599999998</v>
      </c>
      <c r="O3480" s="15">
        <v>0</v>
      </c>
      <c r="P3480" s="15"/>
      <c r="Q3480" s="41">
        <f t="shared" si="206"/>
        <v>40.594327199999995</v>
      </c>
    </row>
    <row r="3481" spans="1:17">
      <c r="A3481" s="1" t="s">
        <v>4760</v>
      </c>
      <c r="B3481" s="1">
        <v>40308120</v>
      </c>
      <c r="C3481" s="3" t="s">
        <v>2867</v>
      </c>
      <c r="D3481" s="4" t="s">
        <v>3679</v>
      </c>
      <c r="E3481" s="7" t="s">
        <v>3716</v>
      </c>
      <c r="F3481" s="8">
        <f>VLOOKUP(D3481,'Parâmetro - Portes e Uco'!$A$8:$D$49,4,0)*E3481</f>
        <v>0.47295359999999997</v>
      </c>
      <c r="G3481" s="36"/>
      <c r="H3481" s="15"/>
      <c r="I3481" s="9"/>
      <c r="J3481" s="16">
        <v>0</v>
      </c>
      <c r="K3481" s="16"/>
      <c r="L3481" s="17">
        <v>1.8</v>
      </c>
      <c r="M3481" s="2">
        <v>84</v>
      </c>
      <c r="N3481" s="8">
        <f>(('Parâmetro - Portes e Uco'!$H$4*'TABELA HONORÁRIOS MÉDICOS201819'!M3481)/100)*'TABELA HONORÁRIOS MÉDICOS201819'!L3481</f>
        <v>22.105439999999998</v>
      </c>
      <c r="O3481" s="15">
        <v>0</v>
      </c>
      <c r="P3481" s="15"/>
      <c r="Q3481" s="41">
        <f t="shared" si="206"/>
        <v>22.578393599999998</v>
      </c>
    </row>
    <row r="3482" spans="1:17">
      <c r="A3482" s="1" t="s">
        <v>4760</v>
      </c>
      <c r="B3482" s="1">
        <v>40308138</v>
      </c>
      <c r="C3482" s="3" t="s">
        <v>2868</v>
      </c>
      <c r="D3482" s="4" t="s">
        <v>3679</v>
      </c>
      <c r="E3482" s="7" t="s">
        <v>3716</v>
      </c>
      <c r="F3482" s="8">
        <f>VLOOKUP(D3482,'Parâmetro - Portes e Uco'!$A$8:$D$49,4,0)*E3482</f>
        <v>0.47295359999999997</v>
      </c>
      <c r="G3482" s="36"/>
      <c r="H3482" s="15"/>
      <c r="I3482" s="9"/>
      <c r="J3482" s="16">
        <v>0</v>
      </c>
      <c r="K3482" s="16"/>
      <c r="L3482" s="17">
        <v>2.1869999999999998</v>
      </c>
      <c r="M3482" s="2">
        <v>84</v>
      </c>
      <c r="N3482" s="8">
        <f>(('Parâmetro - Portes e Uco'!$H$4*'TABELA HONORÁRIOS MÉDICOS201819'!M3482)/100)*'TABELA HONORÁRIOS MÉDICOS201819'!L3482</f>
        <v>26.858109599999995</v>
      </c>
      <c r="O3482" s="15">
        <v>0</v>
      </c>
      <c r="P3482" s="15"/>
      <c r="Q3482" s="41">
        <f t="shared" si="206"/>
        <v>27.331063199999996</v>
      </c>
    </row>
    <row r="3483" spans="1:17">
      <c r="A3483" s="1" t="s">
        <v>4760</v>
      </c>
      <c r="B3483" s="1">
        <v>40308154</v>
      </c>
      <c r="C3483" s="3" t="s">
        <v>2880</v>
      </c>
      <c r="D3483" s="4" t="s">
        <v>3679</v>
      </c>
      <c r="E3483" s="7" t="s">
        <v>3716</v>
      </c>
      <c r="F3483" s="8">
        <f>VLOOKUP(D3483,'Parâmetro - Portes e Uco'!$A$8:$D$49,4,0)*E3483</f>
        <v>0.47295359999999997</v>
      </c>
      <c r="G3483" s="36"/>
      <c r="H3483" s="15"/>
      <c r="I3483" s="9"/>
      <c r="J3483" s="16">
        <v>0</v>
      </c>
      <c r="K3483" s="16"/>
      <c r="L3483" s="17">
        <v>2.1869999999999998</v>
      </c>
      <c r="M3483" s="2">
        <v>84</v>
      </c>
      <c r="N3483" s="8">
        <f>(('Parâmetro - Portes e Uco'!$H$4*'TABELA HONORÁRIOS MÉDICOS201819'!M3483)/100)*'TABELA HONORÁRIOS MÉDICOS201819'!L3483</f>
        <v>26.858109599999995</v>
      </c>
      <c r="O3483" s="15">
        <v>0</v>
      </c>
      <c r="P3483" s="15"/>
      <c r="Q3483" s="41">
        <f t="shared" si="206"/>
        <v>27.331063199999996</v>
      </c>
    </row>
    <row r="3484" spans="1:17">
      <c r="A3484" s="1" t="s">
        <v>4760</v>
      </c>
      <c r="B3484" s="1">
        <v>40308162</v>
      </c>
      <c r="C3484" s="3" t="s">
        <v>2884</v>
      </c>
      <c r="D3484" s="4" t="s">
        <v>3679</v>
      </c>
      <c r="E3484" s="7" t="s">
        <v>3712</v>
      </c>
      <c r="F3484" s="8">
        <f>VLOOKUP(D3484,'Parâmetro - Portes e Uco'!$A$8:$D$49,4,0)*E3484</f>
        <v>1.1823839999999999</v>
      </c>
      <c r="G3484" s="36"/>
      <c r="H3484" s="15"/>
      <c r="I3484" s="9"/>
      <c r="J3484" s="16">
        <v>0</v>
      </c>
      <c r="K3484" s="16"/>
      <c r="L3484" s="17">
        <v>4.7969999999999997</v>
      </c>
      <c r="M3484" s="2">
        <v>84</v>
      </c>
      <c r="N3484" s="8">
        <f>(('Parâmetro - Portes e Uco'!$H$4*'TABELA HONORÁRIOS MÉDICOS201819'!M3484)/100)*'TABELA HONORÁRIOS MÉDICOS201819'!L3484</f>
        <v>58.910997599999995</v>
      </c>
      <c r="O3484" s="15">
        <v>0</v>
      </c>
      <c r="P3484" s="15"/>
      <c r="Q3484" s="41">
        <f t="shared" ref="Q3484:Q3521" si="207">F3484+H3484+K3484+N3484+P3484</f>
        <v>60.093381599999994</v>
      </c>
    </row>
    <row r="3485" spans="1:17">
      <c r="A3485" s="1" t="s">
        <v>4760</v>
      </c>
      <c r="B3485" s="1">
        <v>40308170</v>
      </c>
      <c r="C3485" s="3" t="s">
        <v>2885</v>
      </c>
      <c r="D3485" s="4" t="s">
        <v>3679</v>
      </c>
      <c r="E3485" s="7" t="s">
        <v>3712</v>
      </c>
      <c r="F3485" s="8">
        <f>VLOOKUP(D3485,'Parâmetro - Portes e Uco'!$A$8:$D$49,4,0)*E3485</f>
        <v>1.1823839999999999</v>
      </c>
      <c r="G3485" s="36"/>
      <c r="H3485" s="15"/>
      <c r="I3485" s="9"/>
      <c r="J3485" s="16">
        <v>0</v>
      </c>
      <c r="K3485" s="16"/>
      <c r="L3485" s="17">
        <v>5.0940000000000003</v>
      </c>
      <c r="M3485" s="2">
        <v>84</v>
      </c>
      <c r="N3485" s="8">
        <f>(('Parâmetro - Portes e Uco'!$H$4*'TABELA HONORÁRIOS MÉDICOS201819'!M3485)/100)*'TABELA HONORÁRIOS MÉDICOS201819'!L3485</f>
        <v>62.5583952</v>
      </c>
      <c r="O3485" s="15">
        <v>0</v>
      </c>
      <c r="P3485" s="15"/>
      <c r="Q3485" s="41">
        <f t="shared" si="207"/>
        <v>63.740779199999999</v>
      </c>
    </row>
    <row r="3486" spans="1:17">
      <c r="A3486" s="1" t="s">
        <v>4760</v>
      </c>
      <c r="B3486" s="1">
        <v>40308235</v>
      </c>
      <c r="C3486" s="3" t="s">
        <v>4354</v>
      </c>
      <c r="D3486" s="4" t="s">
        <v>3679</v>
      </c>
      <c r="E3486" s="7" t="s">
        <v>3717</v>
      </c>
      <c r="F3486" s="8">
        <f>VLOOKUP(D3486,'Parâmetro - Portes e Uco'!$A$8:$D$49,4,0)*E3486</f>
        <v>5.9119199999999994</v>
      </c>
      <c r="G3486" s="36"/>
      <c r="H3486" s="15"/>
      <c r="I3486" s="9"/>
      <c r="J3486" s="16">
        <v>0</v>
      </c>
      <c r="K3486" s="16"/>
      <c r="L3486" s="17">
        <v>15.435</v>
      </c>
      <c r="M3486" s="2">
        <v>84</v>
      </c>
      <c r="N3486" s="8">
        <f>(('Parâmetro - Portes e Uco'!$H$4*'TABELA HONORÁRIOS MÉDICOS201819'!M3486)/100)*'TABELA HONORÁRIOS MÉDICOS201819'!L3486</f>
        <v>189.554148</v>
      </c>
      <c r="O3486" s="15">
        <v>0</v>
      </c>
      <c r="P3486" s="15"/>
      <c r="Q3486" s="41">
        <f t="shared" si="207"/>
        <v>195.46606800000001</v>
      </c>
    </row>
    <row r="3487" spans="1:17">
      <c r="A3487" s="1" t="s">
        <v>4760</v>
      </c>
      <c r="B3487" s="1">
        <v>40308286</v>
      </c>
      <c r="C3487" s="3" t="s">
        <v>2875</v>
      </c>
      <c r="D3487" s="4" t="s">
        <v>3679</v>
      </c>
      <c r="E3487" s="7" t="s">
        <v>3713</v>
      </c>
      <c r="F3487" s="8">
        <f>VLOOKUP(D3487,'Parâmetro - Portes e Uco'!$A$8:$D$49,4,0)*E3487</f>
        <v>0.11823839999999999</v>
      </c>
      <c r="G3487" s="36"/>
      <c r="H3487" s="15"/>
      <c r="I3487" s="9"/>
      <c r="J3487" s="16">
        <v>0</v>
      </c>
      <c r="K3487" s="16"/>
      <c r="L3487" s="17">
        <v>1.8</v>
      </c>
      <c r="M3487" s="2">
        <v>84</v>
      </c>
      <c r="N3487" s="8">
        <f>(('Parâmetro - Portes e Uco'!$H$4*'TABELA HONORÁRIOS MÉDICOS201819'!M3487)/100)*'TABELA HONORÁRIOS MÉDICOS201819'!L3487</f>
        <v>22.105439999999998</v>
      </c>
      <c r="O3487" s="15">
        <v>0</v>
      </c>
      <c r="P3487" s="15"/>
      <c r="Q3487" s="41">
        <f t="shared" si="207"/>
        <v>22.223678399999997</v>
      </c>
    </row>
    <row r="3488" spans="1:17">
      <c r="A3488" s="1" t="s">
        <v>4760</v>
      </c>
      <c r="B3488" s="1">
        <v>40308294</v>
      </c>
      <c r="C3488" s="3" t="s">
        <v>2876</v>
      </c>
      <c r="D3488" s="4" t="s">
        <v>3679</v>
      </c>
      <c r="E3488" s="7" t="s">
        <v>3713</v>
      </c>
      <c r="F3488" s="8">
        <f>VLOOKUP(D3488,'Parâmetro - Portes e Uco'!$A$8:$D$49,4,0)*E3488</f>
        <v>0.11823839999999999</v>
      </c>
      <c r="G3488" s="36"/>
      <c r="H3488" s="15"/>
      <c r="I3488" s="9"/>
      <c r="J3488" s="16">
        <v>0</v>
      </c>
      <c r="K3488" s="16"/>
      <c r="L3488" s="17">
        <v>2.6240000000000001</v>
      </c>
      <c r="M3488" s="2">
        <v>84</v>
      </c>
      <c r="N3488" s="8">
        <f>(('Parâmetro - Portes e Uco'!$H$4*'TABELA HONORÁRIOS MÉDICOS201819'!M3488)/100)*'TABELA HONORÁRIOS MÉDICOS201819'!L3488</f>
        <v>32.224819199999999</v>
      </c>
      <c r="O3488" s="15">
        <v>0</v>
      </c>
      <c r="P3488" s="15"/>
      <c r="Q3488" s="41">
        <f t="shared" si="207"/>
        <v>32.343057600000002</v>
      </c>
    </row>
    <row r="3489" spans="1:17">
      <c r="A3489" s="1" t="s">
        <v>4760</v>
      </c>
      <c r="B3489" s="1">
        <v>40308308</v>
      </c>
      <c r="C3489" s="3" t="s">
        <v>2715</v>
      </c>
      <c r="D3489" s="4" t="s">
        <v>3679</v>
      </c>
      <c r="E3489" s="7" t="s">
        <v>3716</v>
      </c>
      <c r="F3489" s="8">
        <f>VLOOKUP(D3489,'Parâmetro - Portes e Uco'!$A$8:$D$49,4,0)*E3489</f>
        <v>0.47295359999999997</v>
      </c>
      <c r="G3489" s="36"/>
      <c r="H3489" s="15"/>
      <c r="I3489" s="9"/>
      <c r="J3489" s="16">
        <v>0</v>
      </c>
      <c r="K3489" s="16"/>
      <c r="L3489" s="17">
        <v>1.8</v>
      </c>
      <c r="M3489" s="2">
        <v>84</v>
      </c>
      <c r="N3489" s="8">
        <f>(('Parâmetro - Portes e Uco'!$H$4*'TABELA HONORÁRIOS MÉDICOS201819'!M3489)/100)*'TABELA HONORÁRIOS MÉDICOS201819'!L3489</f>
        <v>22.105439999999998</v>
      </c>
      <c r="O3489" s="15">
        <v>0</v>
      </c>
      <c r="P3489" s="15"/>
      <c r="Q3489" s="41">
        <f t="shared" si="207"/>
        <v>22.578393599999998</v>
      </c>
    </row>
    <row r="3490" spans="1:17" ht="22.5">
      <c r="A3490" s="1" t="s">
        <v>4760</v>
      </c>
      <c r="B3490" s="1">
        <v>40308316</v>
      </c>
      <c r="C3490" s="3" t="s">
        <v>4793</v>
      </c>
      <c r="D3490" s="4" t="s">
        <v>3681</v>
      </c>
      <c r="E3490" s="7">
        <v>0.75760499999999997</v>
      </c>
      <c r="F3490" s="8">
        <f>VLOOKUP(D3490,'Parâmetro - Portes e Uco'!$A$8:$D$49,4,0)*E3490</f>
        <v>55.898157585599996</v>
      </c>
      <c r="G3490" s="36"/>
      <c r="H3490" s="15"/>
      <c r="I3490" s="9"/>
      <c r="J3490" s="16"/>
      <c r="K3490" s="16"/>
      <c r="L3490" s="17"/>
      <c r="M3490" s="2"/>
      <c r="N3490" s="8"/>
      <c r="O3490" s="15"/>
      <c r="P3490" s="15"/>
      <c r="Q3490" s="41">
        <f t="shared" si="207"/>
        <v>55.898157585599996</v>
      </c>
    </row>
    <row r="3491" spans="1:17" ht="22.5">
      <c r="A3491" s="1" t="s">
        <v>4760</v>
      </c>
      <c r="B3491" s="1">
        <v>40308340</v>
      </c>
      <c r="C3491" s="3" t="s">
        <v>2855</v>
      </c>
      <c r="D3491" s="4" t="s">
        <v>3679</v>
      </c>
      <c r="E3491" s="7" t="s">
        <v>3716</v>
      </c>
      <c r="F3491" s="8">
        <f>VLOOKUP(D3491,'Parâmetro - Portes e Uco'!$A$8:$D$49,4,0)*E3491</f>
        <v>0.47295359999999997</v>
      </c>
      <c r="G3491" s="36"/>
      <c r="H3491" s="15"/>
      <c r="I3491" s="9"/>
      <c r="J3491" s="16">
        <v>0</v>
      </c>
      <c r="K3491" s="16"/>
      <c r="L3491" s="17">
        <v>1.8</v>
      </c>
      <c r="M3491" s="2">
        <v>84</v>
      </c>
      <c r="N3491" s="8">
        <f>(('Parâmetro - Portes e Uco'!$H$4*'TABELA HONORÁRIOS MÉDICOS201819'!M3491)/100)*'TABELA HONORÁRIOS MÉDICOS201819'!L3491</f>
        <v>22.105439999999998</v>
      </c>
      <c r="O3491" s="15">
        <v>0</v>
      </c>
      <c r="P3491" s="15"/>
      <c r="Q3491" s="41">
        <f t="shared" si="207"/>
        <v>22.578393599999998</v>
      </c>
    </row>
    <row r="3492" spans="1:17">
      <c r="A3492" s="1" t="s">
        <v>4760</v>
      </c>
      <c r="B3492" s="1">
        <v>40308359</v>
      </c>
      <c r="C3492" s="3" t="s">
        <v>2862</v>
      </c>
      <c r="D3492" s="4" t="s">
        <v>3679</v>
      </c>
      <c r="E3492" s="7" t="s">
        <v>3712</v>
      </c>
      <c r="F3492" s="8">
        <f>VLOOKUP(D3492,'Parâmetro - Portes e Uco'!$A$8:$D$49,4,0)*E3492</f>
        <v>1.1823839999999999</v>
      </c>
      <c r="G3492" s="36"/>
      <c r="H3492" s="15"/>
      <c r="I3492" s="9"/>
      <c r="J3492" s="16">
        <v>0</v>
      </c>
      <c r="K3492" s="16"/>
      <c r="L3492" s="17">
        <v>5.0940000000000003</v>
      </c>
      <c r="M3492" s="2">
        <v>84</v>
      </c>
      <c r="N3492" s="8">
        <f>(('Parâmetro - Portes e Uco'!$H$4*'TABELA HONORÁRIOS MÉDICOS201819'!M3492)/100)*'TABELA HONORÁRIOS MÉDICOS201819'!L3492</f>
        <v>62.5583952</v>
      </c>
      <c r="O3492" s="15">
        <v>0</v>
      </c>
      <c r="P3492" s="15"/>
      <c r="Q3492" s="41">
        <f t="shared" si="207"/>
        <v>63.740779199999999</v>
      </c>
    </row>
    <row r="3493" spans="1:17">
      <c r="A3493" s="1" t="s">
        <v>4760</v>
      </c>
      <c r="B3493" s="1">
        <v>40308367</v>
      </c>
      <c r="C3493" s="3" t="s">
        <v>2863</v>
      </c>
      <c r="D3493" s="4" t="s">
        <v>3679</v>
      </c>
      <c r="E3493" s="7" t="s">
        <v>3712</v>
      </c>
      <c r="F3493" s="8">
        <f>VLOOKUP(D3493,'Parâmetro - Portes e Uco'!$A$8:$D$49,4,0)*E3493</f>
        <v>1.1823839999999999</v>
      </c>
      <c r="G3493" s="36"/>
      <c r="H3493" s="15"/>
      <c r="I3493" s="9"/>
      <c r="J3493" s="16">
        <v>0</v>
      </c>
      <c r="K3493" s="16"/>
      <c r="L3493" s="17">
        <v>6.49</v>
      </c>
      <c r="M3493" s="2">
        <v>84</v>
      </c>
      <c r="N3493" s="8">
        <f>(('Parâmetro - Portes e Uco'!$H$4*'TABELA HONORÁRIOS MÉDICOS201819'!M3493)/100)*'TABELA HONORÁRIOS MÉDICOS201819'!L3493</f>
        <v>79.702392000000003</v>
      </c>
      <c r="O3493" s="15">
        <v>0</v>
      </c>
      <c r="P3493" s="15"/>
      <c r="Q3493" s="41">
        <f t="shared" si="207"/>
        <v>80.884776000000002</v>
      </c>
    </row>
    <row r="3494" spans="1:17">
      <c r="A3494" s="1" t="s">
        <v>4760</v>
      </c>
      <c r="B3494" s="1">
        <v>40308383</v>
      </c>
      <c r="C3494" s="3" t="s">
        <v>4355</v>
      </c>
      <c r="D3494" s="4" t="s">
        <v>3679</v>
      </c>
      <c r="E3494" s="7">
        <v>0.01</v>
      </c>
      <c r="F3494" s="8">
        <f>VLOOKUP(D3494,'Parâmetro - Portes e Uco'!$A$8:$D$49,4,0)*E3494</f>
        <v>0.11823839999999999</v>
      </c>
      <c r="G3494" s="36"/>
      <c r="H3494" s="15"/>
      <c r="I3494" s="9"/>
      <c r="J3494" s="16">
        <v>0</v>
      </c>
      <c r="K3494" s="16"/>
      <c r="L3494" s="17">
        <v>1.827</v>
      </c>
      <c r="M3494" s="2">
        <v>84</v>
      </c>
      <c r="N3494" s="8">
        <f>(('Parâmetro - Portes e Uco'!$H$4*'TABELA HONORÁRIOS MÉDICOS201819'!M3494)/100)*'TABELA HONORÁRIOS MÉDICOS201819'!L3494</f>
        <v>22.437021599999998</v>
      </c>
      <c r="O3494" s="15">
        <v>0</v>
      </c>
      <c r="P3494" s="15"/>
      <c r="Q3494" s="41">
        <f t="shared" si="207"/>
        <v>22.555259999999997</v>
      </c>
    </row>
    <row r="3495" spans="1:17" ht="22.5">
      <c r="A3495" s="1" t="s">
        <v>4760</v>
      </c>
      <c r="B3495" s="1">
        <v>40308391</v>
      </c>
      <c r="C3495" s="3" t="s">
        <v>2861</v>
      </c>
      <c r="D3495" s="4" t="s">
        <v>3679</v>
      </c>
      <c r="E3495" s="7" t="s">
        <v>3713</v>
      </c>
      <c r="F3495" s="8">
        <f>VLOOKUP(D3495,'Parâmetro - Portes e Uco'!$A$8:$D$49,4,0)*E3495</f>
        <v>0.11823839999999999</v>
      </c>
      <c r="G3495" s="36"/>
      <c r="H3495" s="15"/>
      <c r="I3495" s="9"/>
      <c r="J3495" s="16">
        <v>0</v>
      </c>
      <c r="K3495" s="16"/>
      <c r="L3495" s="17">
        <v>2.1869999999999998</v>
      </c>
      <c r="M3495" s="2">
        <v>84</v>
      </c>
      <c r="N3495" s="8">
        <f>(('Parâmetro - Portes e Uco'!$H$4*'TABELA HONORÁRIOS MÉDICOS201819'!M3495)/100)*'TABELA HONORÁRIOS MÉDICOS201819'!L3495</f>
        <v>26.858109599999995</v>
      </c>
      <c r="O3495" s="15">
        <v>0</v>
      </c>
      <c r="P3495" s="15"/>
      <c r="Q3495" s="41">
        <f t="shared" si="207"/>
        <v>26.976347999999994</v>
      </c>
    </row>
    <row r="3496" spans="1:17" ht="22.5">
      <c r="A3496" s="1" t="s">
        <v>4760</v>
      </c>
      <c r="B3496" s="1">
        <v>40308405</v>
      </c>
      <c r="C3496" s="3" t="s">
        <v>2755</v>
      </c>
      <c r="D3496" s="4" t="s">
        <v>3679</v>
      </c>
      <c r="E3496" s="7" t="s">
        <v>3716</v>
      </c>
      <c r="F3496" s="8">
        <f>VLOOKUP(D3496,'Parâmetro - Portes e Uco'!$A$8:$D$49,4,0)*E3496</f>
        <v>0.47295359999999997</v>
      </c>
      <c r="G3496" s="36"/>
      <c r="H3496" s="15"/>
      <c r="I3496" s="9"/>
      <c r="J3496" s="16">
        <v>0</v>
      </c>
      <c r="K3496" s="16"/>
      <c r="L3496" s="17">
        <v>2.1659999999999999</v>
      </c>
      <c r="M3496" s="2">
        <v>84</v>
      </c>
      <c r="N3496" s="8">
        <f>(('Parâmetro - Portes e Uco'!$H$4*'TABELA HONORÁRIOS MÉDICOS201819'!M3496)/100)*'TABELA HONORÁRIOS MÉDICOS201819'!L3496</f>
        <v>26.600212799999998</v>
      </c>
      <c r="O3496" s="15">
        <v>0</v>
      </c>
      <c r="P3496" s="15"/>
      <c r="Q3496" s="41">
        <f t="shared" si="207"/>
        <v>27.073166399999998</v>
      </c>
    </row>
    <row r="3497" spans="1:17" ht="22.5">
      <c r="A3497" s="1" t="s">
        <v>4760</v>
      </c>
      <c r="B3497" s="1">
        <v>40308413</v>
      </c>
      <c r="C3497" s="3" t="s">
        <v>4356</v>
      </c>
      <c r="D3497" s="4" t="s">
        <v>3679</v>
      </c>
      <c r="E3497" s="7" t="s">
        <v>3716</v>
      </c>
      <c r="F3497" s="8">
        <f>VLOOKUP(D3497,'Parâmetro - Portes e Uco'!$A$8:$D$49,4,0)*E3497</f>
        <v>0.47295359999999997</v>
      </c>
      <c r="G3497" s="36"/>
      <c r="H3497" s="15"/>
      <c r="I3497" s="9"/>
      <c r="J3497" s="16">
        <v>0</v>
      </c>
      <c r="K3497" s="16"/>
      <c r="L3497" s="17">
        <v>5.6239999999999997</v>
      </c>
      <c r="M3497" s="2">
        <v>84</v>
      </c>
      <c r="N3497" s="8">
        <f>(('Parâmetro - Portes e Uco'!$H$4*'TABELA HONORÁRIOS MÉDICOS201819'!M3497)/100)*'TABELA HONORÁRIOS MÉDICOS201819'!L3497</f>
        <v>69.067219199999997</v>
      </c>
      <c r="O3497" s="15">
        <v>0</v>
      </c>
      <c r="P3497" s="15"/>
      <c r="Q3497" s="41">
        <f t="shared" si="207"/>
        <v>69.540172799999993</v>
      </c>
    </row>
    <row r="3498" spans="1:17">
      <c r="A3498" s="1" t="s">
        <v>4760</v>
      </c>
      <c r="B3498" s="1">
        <v>40308421</v>
      </c>
      <c r="C3498" s="3" t="s">
        <v>4055</v>
      </c>
      <c r="D3498" s="4" t="s">
        <v>3679</v>
      </c>
      <c r="E3498" s="7">
        <v>0.04</v>
      </c>
      <c r="F3498" s="8">
        <f>VLOOKUP(D3498,'Parâmetro - Portes e Uco'!$A$8:$D$49,4,0)*E3498</f>
        <v>0.47295359999999997</v>
      </c>
      <c r="G3498" s="36"/>
      <c r="H3498" s="15"/>
      <c r="I3498" s="9"/>
      <c r="J3498" s="16">
        <v>0</v>
      </c>
      <c r="K3498" s="16"/>
      <c r="L3498" s="17">
        <v>2.1880000000000002</v>
      </c>
      <c r="M3498" s="2">
        <v>84</v>
      </c>
      <c r="N3498" s="8">
        <f>(('Parâmetro - Portes e Uco'!$H$4*'TABELA HONORÁRIOS MÉDICOS201819'!M3498)/100)*'TABELA HONORÁRIOS MÉDICOS201819'!L3498</f>
        <v>26.870390400000002</v>
      </c>
      <c r="O3498" s="15">
        <v>0</v>
      </c>
      <c r="P3498" s="15"/>
      <c r="Q3498" s="41">
        <f t="shared" si="207"/>
        <v>27.343344000000002</v>
      </c>
    </row>
    <row r="3499" spans="1:17">
      <c r="A3499" s="1" t="s">
        <v>4760</v>
      </c>
      <c r="B3499" s="1">
        <v>40308529</v>
      </c>
      <c r="C3499" s="3" t="s">
        <v>2727</v>
      </c>
      <c r="D3499" s="4" t="s">
        <v>3679</v>
      </c>
      <c r="E3499" s="7" t="s">
        <v>3717</v>
      </c>
      <c r="F3499" s="8">
        <f>VLOOKUP(D3499,'Parâmetro - Portes e Uco'!$A$8:$D$49,4,0)*E3499</f>
        <v>5.9119199999999994</v>
      </c>
      <c r="G3499" s="36"/>
      <c r="H3499" s="15"/>
      <c r="I3499" s="9"/>
      <c r="J3499" s="16">
        <v>0</v>
      </c>
      <c r="K3499" s="16"/>
      <c r="L3499" s="17">
        <v>13.728999999999999</v>
      </c>
      <c r="M3499" s="2">
        <v>84</v>
      </c>
      <c r="N3499" s="8">
        <f>(('Parâmetro - Portes e Uco'!$H$4*'TABELA HONORÁRIOS MÉDICOS201819'!M3499)/100)*'TABELA HONORÁRIOS MÉDICOS201819'!L3499</f>
        <v>168.60310319999999</v>
      </c>
      <c r="O3499" s="15">
        <v>0</v>
      </c>
      <c r="P3499" s="15"/>
      <c r="Q3499" s="41">
        <f t="shared" si="207"/>
        <v>174.5150232</v>
      </c>
    </row>
    <row r="3500" spans="1:17">
      <c r="A3500" s="1" t="s">
        <v>4760</v>
      </c>
      <c r="B3500" s="1">
        <v>40308553</v>
      </c>
      <c r="C3500" s="3" t="s">
        <v>2716</v>
      </c>
      <c r="D3500" s="4" t="s">
        <v>3679</v>
      </c>
      <c r="E3500" s="7" t="s">
        <v>3717</v>
      </c>
      <c r="F3500" s="8">
        <f>VLOOKUP(D3500,'Parâmetro - Portes e Uco'!$A$8:$D$49,4,0)*E3500</f>
        <v>5.9119199999999994</v>
      </c>
      <c r="G3500" s="36"/>
      <c r="H3500" s="15"/>
      <c r="I3500" s="9"/>
      <c r="J3500" s="16">
        <v>0</v>
      </c>
      <c r="K3500" s="16"/>
      <c r="L3500" s="17">
        <v>4.8150000000000004</v>
      </c>
      <c r="M3500" s="2">
        <v>84</v>
      </c>
      <c r="N3500" s="8">
        <f>(('Parâmetro - Portes e Uco'!$H$4*'TABELA HONORÁRIOS MÉDICOS201819'!M3500)/100)*'TABELA HONORÁRIOS MÉDICOS201819'!L3500</f>
        <v>59.132052000000002</v>
      </c>
      <c r="O3500" s="15">
        <v>0</v>
      </c>
      <c r="P3500" s="15"/>
      <c r="Q3500" s="41">
        <f t="shared" si="207"/>
        <v>65.043971999999997</v>
      </c>
    </row>
    <row r="3501" spans="1:17" ht="22.5">
      <c r="A3501" s="1" t="s">
        <v>4760</v>
      </c>
      <c r="B3501" s="1">
        <v>40308804</v>
      </c>
      <c r="C3501" s="3" t="s">
        <v>4792</v>
      </c>
      <c r="D3501" s="4" t="s">
        <v>3681</v>
      </c>
      <c r="E3501" s="7">
        <v>0.303398</v>
      </c>
      <c r="F3501" s="8">
        <f>VLOOKUP(D3501,'Parâmetro - Portes e Uco'!$A$8:$D$49,4,0)*E3501</f>
        <v>22.385529682559998</v>
      </c>
      <c r="G3501" s="36"/>
      <c r="H3501" s="15"/>
      <c r="I3501" s="9"/>
      <c r="J3501" s="16"/>
      <c r="K3501" s="16"/>
      <c r="L3501" s="17"/>
      <c r="M3501" s="2"/>
      <c r="N3501" s="8"/>
      <c r="O3501" s="15"/>
      <c r="P3501" s="15"/>
      <c r="Q3501" s="41">
        <f t="shared" si="207"/>
        <v>22.385529682559998</v>
      </c>
    </row>
    <row r="3502" spans="1:17">
      <c r="A3502" s="1" t="s">
        <v>4760</v>
      </c>
      <c r="B3502" s="1">
        <v>40308901</v>
      </c>
      <c r="C3502" s="3" t="s">
        <v>2709</v>
      </c>
      <c r="D3502" s="4" t="s">
        <v>3679</v>
      </c>
      <c r="E3502" s="7"/>
      <c r="F3502" s="8">
        <f>VLOOKUP(D3502,'Parâmetro - Portes e Uco'!$A$8:$D$49,4,0)</f>
        <v>11.823839999999999</v>
      </c>
      <c r="G3502" s="36"/>
      <c r="H3502" s="15"/>
      <c r="I3502" s="9"/>
      <c r="J3502" s="16">
        <v>0</v>
      </c>
      <c r="K3502" s="16"/>
      <c r="L3502" s="17">
        <v>35.787999999999997</v>
      </c>
      <c r="M3502" s="2">
        <v>84</v>
      </c>
      <c r="N3502" s="8">
        <f>(('Parâmetro - Portes e Uco'!$H$4*'TABELA HONORÁRIOS MÉDICOS201819'!M3502)/100)*'TABELA HONORÁRIOS MÉDICOS201819'!L3502</f>
        <v>439.50527039999992</v>
      </c>
      <c r="O3502" s="15">
        <v>0</v>
      </c>
      <c r="P3502" s="15"/>
      <c r="Q3502" s="41">
        <f t="shared" si="207"/>
        <v>451.32911039999993</v>
      </c>
    </row>
    <row r="3503" spans="1:17">
      <c r="A3503" s="1" t="s">
        <v>4758</v>
      </c>
      <c r="B3503" s="1">
        <v>40314561</v>
      </c>
      <c r="C3503" s="3" t="s">
        <v>4821</v>
      </c>
      <c r="D3503" s="4" t="s">
        <v>3677</v>
      </c>
      <c r="E3503" s="7"/>
      <c r="F3503" s="8">
        <f>VLOOKUP(D3503,'Parâmetro - Portes e Uco'!$A$8:$D$49,4,0)</f>
        <v>128.82192000000001</v>
      </c>
      <c r="G3503" s="36"/>
      <c r="H3503" s="15"/>
      <c r="I3503" s="9"/>
      <c r="J3503" s="16">
        <v>0</v>
      </c>
      <c r="K3503" s="16"/>
      <c r="L3503" s="17"/>
      <c r="M3503" s="2"/>
      <c r="N3503" s="8"/>
      <c r="O3503" s="15">
        <v>0</v>
      </c>
      <c r="P3503" s="15"/>
      <c r="Q3503" s="41">
        <f t="shared" ref="Q3503" si="208">F3503+H3503+K3503+N3503+P3503</f>
        <v>128.82192000000001</v>
      </c>
    </row>
    <row r="3504" spans="1:17">
      <c r="A3504" s="1" t="s">
        <v>4760</v>
      </c>
      <c r="B3504" s="1">
        <v>40323030</v>
      </c>
      <c r="C3504" s="3" t="s">
        <v>2710</v>
      </c>
      <c r="D3504" s="4" t="s">
        <v>3679</v>
      </c>
      <c r="E3504" s="7"/>
      <c r="F3504" s="8">
        <f>VLOOKUP(D3504,'Parâmetro - Portes e Uco'!$A$8:$D$49,4,0)</f>
        <v>11.823839999999999</v>
      </c>
      <c r="G3504" s="36"/>
      <c r="H3504" s="15"/>
      <c r="I3504" s="9"/>
      <c r="J3504" s="16">
        <v>0</v>
      </c>
      <c r="K3504" s="16"/>
      <c r="L3504" s="17">
        <v>35.787999999999997</v>
      </c>
      <c r="M3504" s="2">
        <v>84</v>
      </c>
      <c r="N3504" s="8">
        <f>(('Parâmetro - Portes e Uco'!$H$4*'TABELA HONORÁRIOS MÉDICOS201819'!M3504)/100)*'TABELA HONORÁRIOS MÉDICOS201819'!L3504</f>
        <v>439.50527039999992</v>
      </c>
      <c r="O3504" s="15">
        <v>0</v>
      </c>
      <c r="P3504" s="15"/>
      <c r="Q3504" s="41">
        <f t="shared" si="207"/>
        <v>451.32911039999993</v>
      </c>
    </row>
    <row r="3505" spans="1:17">
      <c r="A3505" s="1" t="s">
        <v>4760</v>
      </c>
      <c r="B3505" s="1">
        <v>40323048</v>
      </c>
      <c r="C3505" s="3" t="s">
        <v>2711</v>
      </c>
      <c r="D3505" s="4" t="s">
        <v>3679</v>
      </c>
      <c r="E3505" s="7"/>
      <c r="F3505" s="8">
        <f>VLOOKUP(D3505,'Parâmetro - Portes e Uco'!$A$8:$D$49,4,0)</f>
        <v>11.823839999999999</v>
      </c>
      <c r="G3505" s="36"/>
      <c r="H3505" s="15"/>
      <c r="I3505" s="9"/>
      <c r="J3505" s="16">
        <v>0</v>
      </c>
      <c r="K3505" s="16"/>
      <c r="L3505" s="17">
        <v>44.1</v>
      </c>
      <c r="M3505" s="2">
        <v>84</v>
      </c>
      <c r="N3505" s="8">
        <f>(('Parâmetro - Portes e Uco'!$H$4*'TABELA HONORÁRIOS MÉDICOS201819'!M3505)/100)*'TABELA HONORÁRIOS MÉDICOS201819'!L3505</f>
        <v>541.58327999999995</v>
      </c>
      <c r="O3505" s="15">
        <v>0</v>
      </c>
      <c r="P3505" s="15"/>
      <c r="Q3505" s="41">
        <f t="shared" si="207"/>
        <v>553.40711999999996</v>
      </c>
    </row>
    <row r="3506" spans="1:17">
      <c r="A3506" s="1" t="s">
        <v>4760</v>
      </c>
      <c r="B3506" s="1">
        <v>40323153</v>
      </c>
      <c r="C3506" s="3" t="s">
        <v>4794</v>
      </c>
      <c r="D3506" s="4" t="s">
        <v>3695</v>
      </c>
      <c r="E3506" s="7">
        <v>1.3403689999999999</v>
      </c>
      <c r="F3506" s="8">
        <f>VLOOKUP(D3506,'Parâmetro - Portes e Uco'!$A$8:$D$49,4,0)*E3506</f>
        <v>718.70821684943985</v>
      </c>
      <c r="G3506" s="36"/>
      <c r="H3506" s="15"/>
      <c r="I3506" s="9"/>
      <c r="J3506" s="16"/>
      <c r="K3506" s="16"/>
      <c r="L3506" s="17"/>
      <c r="M3506" s="2"/>
      <c r="N3506" s="8"/>
      <c r="O3506" s="15"/>
      <c r="P3506" s="15"/>
      <c r="Q3506" s="41">
        <f t="shared" si="207"/>
        <v>718.70821684943985</v>
      </c>
    </row>
    <row r="3507" spans="1:17">
      <c r="A3507" s="1" t="s">
        <v>4760</v>
      </c>
      <c r="B3507" s="1">
        <v>40323404</v>
      </c>
      <c r="C3507" s="3" t="s">
        <v>2813</v>
      </c>
      <c r="D3507" s="4" t="s">
        <v>3670</v>
      </c>
      <c r="E3507" s="7"/>
      <c r="F3507" s="8">
        <f>VLOOKUP(D3507,'Parâmetro - Portes e Uco'!$A$8:$D$49,4,0)</f>
        <v>62.342399999999998</v>
      </c>
      <c r="G3507" s="36"/>
      <c r="H3507" s="15"/>
      <c r="I3507" s="9"/>
      <c r="J3507" s="16">
        <v>0</v>
      </c>
      <c r="K3507" s="16"/>
      <c r="L3507" s="17">
        <v>78.62</v>
      </c>
      <c r="M3507" s="2">
        <v>84</v>
      </c>
      <c r="N3507" s="8">
        <f>(('Parâmetro - Portes e Uco'!$H$4*'TABELA HONORÁRIOS MÉDICOS201819'!M3507)/100)*'TABELA HONORÁRIOS MÉDICOS201819'!L3507</f>
        <v>965.51649599999996</v>
      </c>
      <c r="O3507" s="15">
        <v>0</v>
      </c>
      <c r="P3507" s="15"/>
      <c r="Q3507" s="41">
        <f t="shared" si="207"/>
        <v>1027.858896</v>
      </c>
    </row>
    <row r="3508" spans="1:17">
      <c r="A3508" s="1" t="s">
        <v>4760</v>
      </c>
      <c r="B3508" s="1">
        <v>40323897</v>
      </c>
      <c r="C3508" s="3" t="s">
        <v>2724</v>
      </c>
      <c r="D3508" s="4" t="s">
        <v>3681</v>
      </c>
      <c r="E3508" s="7"/>
      <c r="F3508" s="8">
        <f>VLOOKUP(D3508,'Parâmetro - Portes e Uco'!$A$8:$D$49,4,0)</f>
        <v>73.782719999999998</v>
      </c>
      <c r="G3508" s="36"/>
      <c r="H3508" s="15"/>
      <c r="I3508" s="9"/>
      <c r="J3508" s="16">
        <v>0</v>
      </c>
      <c r="K3508" s="16"/>
      <c r="L3508" s="17">
        <v>46.67</v>
      </c>
      <c r="M3508" s="2">
        <v>84</v>
      </c>
      <c r="N3508" s="8">
        <f>(('Parâmetro - Portes e Uco'!$H$4*'TABELA HONORÁRIOS MÉDICOS201819'!M3508)/100)*'TABELA HONORÁRIOS MÉDICOS201819'!L3508</f>
        <v>573.14493600000003</v>
      </c>
      <c r="O3508" s="15">
        <v>0</v>
      </c>
      <c r="P3508" s="15"/>
      <c r="Q3508" s="41">
        <f t="shared" si="207"/>
        <v>646.92765600000007</v>
      </c>
    </row>
    <row r="3509" spans="1:17">
      <c r="A3509" s="1" t="s">
        <v>4760</v>
      </c>
      <c r="B3509" s="1">
        <v>40323900</v>
      </c>
      <c r="C3509" s="3" t="s">
        <v>2728</v>
      </c>
      <c r="D3509" s="4" t="s">
        <v>3679</v>
      </c>
      <c r="E3509" s="7" t="s">
        <v>3717</v>
      </c>
      <c r="F3509" s="8">
        <f>VLOOKUP(D3509,'Parâmetro - Portes e Uco'!$A$8:$D$49,4,0)*E3509</f>
        <v>5.9119199999999994</v>
      </c>
      <c r="G3509" s="36"/>
      <c r="H3509" s="15"/>
      <c r="I3509" s="9"/>
      <c r="J3509" s="16">
        <v>0</v>
      </c>
      <c r="K3509" s="16"/>
      <c r="L3509" s="17">
        <v>6.57</v>
      </c>
      <c r="M3509" s="2">
        <v>84</v>
      </c>
      <c r="N3509" s="8">
        <f>(('Parâmetro - Portes e Uco'!$H$4*'TABELA HONORÁRIOS MÉDICOS201819'!M3509)/100)*'TABELA HONORÁRIOS MÉDICOS201819'!L3509</f>
        <v>80.684855999999996</v>
      </c>
      <c r="O3509" s="15">
        <v>0</v>
      </c>
      <c r="P3509" s="15"/>
      <c r="Q3509" s="41">
        <f t="shared" si="207"/>
        <v>86.596775999999991</v>
      </c>
    </row>
    <row r="3510" spans="1:17">
      <c r="A3510" s="1" t="s">
        <v>4760</v>
      </c>
      <c r="B3510" s="1">
        <v>40323919</v>
      </c>
      <c r="C3510" s="3" t="s">
        <v>2877</v>
      </c>
      <c r="D3510" s="4" t="s">
        <v>3679</v>
      </c>
      <c r="E3510" s="7" t="s">
        <v>3712</v>
      </c>
      <c r="F3510" s="8">
        <f>VLOOKUP(D3510,'Parâmetro - Portes e Uco'!$A$8:$D$49,4,0)*E3510</f>
        <v>1.1823839999999999</v>
      </c>
      <c r="G3510" s="36"/>
      <c r="H3510" s="15"/>
      <c r="I3510" s="9"/>
      <c r="J3510" s="16">
        <v>0</v>
      </c>
      <c r="K3510" s="16"/>
      <c r="L3510" s="17">
        <v>4.71</v>
      </c>
      <c r="M3510" s="2">
        <v>84</v>
      </c>
      <c r="N3510" s="8">
        <f>(('Parâmetro - Portes e Uco'!$H$4*'TABELA HONORÁRIOS MÉDICOS201819'!M3510)/100)*'TABELA HONORÁRIOS MÉDICOS201819'!L3510</f>
        <v>57.842567999999993</v>
      </c>
      <c r="O3510" s="15">
        <v>0</v>
      </c>
      <c r="P3510" s="15"/>
      <c r="Q3510" s="41">
        <f t="shared" si="207"/>
        <v>59.024951999999992</v>
      </c>
    </row>
    <row r="3511" spans="1:17">
      <c r="A3511" s="1" t="s">
        <v>4760</v>
      </c>
      <c r="B3511" s="1">
        <v>40324060</v>
      </c>
      <c r="C3511" s="3" t="s">
        <v>4357</v>
      </c>
      <c r="D3511" s="4" t="s">
        <v>3679</v>
      </c>
      <c r="E3511" s="7">
        <v>0.1</v>
      </c>
      <c r="F3511" s="8">
        <f>VLOOKUP(D3511,'Parâmetro - Portes e Uco'!$A$8:$D$49,4,0)*E3511</f>
        <v>1.1823839999999999</v>
      </c>
      <c r="G3511" s="36"/>
      <c r="H3511" s="15"/>
      <c r="I3511" s="9"/>
      <c r="J3511" s="16">
        <v>0</v>
      </c>
      <c r="K3511" s="16"/>
      <c r="L3511" s="17">
        <v>11.071999999999999</v>
      </c>
      <c r="M3511" s="2">
        <v>84</v>
      </c>
      <c r="N3511" s="8">
        <f>(('Parâmetro - Portes e Uco'!$H$4*'TABELA HONORÁRIOS MÉDICOS201819'!M3511)/100)*'TABELA HONORÁRIOS MÉDICOS201819'!L3511</f>
        <v>135.97301759999999</v>
      </c>
      <c r="O3511" s="15">
        <v>0</v>
      </c>
      <c r="P3511" s="15"/>
      <c r="Q3511" s="41">
        <f t="shared" si="207"/>
        <v>137.1554016</v>
      </c>
    </row>
    <row r="3512" spans="1:17">
      <c r="A3512" s="1" t="s">
        <v>4760</v>
      </c>
      <c r="B3512" s="1">
        <v>40324079</v>
      </c>
      <c r="C3512" s="3" t="s">
        <v>4358</v>
      </c>
      <c r="D3512" s="4" t="s">
        <v>3679</v>
      </c>
      <c r="E3512" s="7">
        <v>0.04</v>
      </c>
      <c r="F3512" s="8">
        <f>VLOOKUP(D3512,'Parâmetro - Portes e Uco'!$A$8:$D$49,4,0)*E3512</f>
        <v>0.47295359999999997</v>
      </c>
      <c r="G3512" s="36"/>
      <c r="H3512" s="15"/>
      <c r="I3512" s="9"/>
      <c r="J3512" s="16">
        <v>0</v>
      </c>
      <c r="K3512" s="16"/>
      <c r="L3512" s="17">
        <v>6.2729999999999997</v>
      </c>
      <c r="M3512" s="2">
        <v>84</v>
      </c>
      <c r="N3512" s="8">
        <f>(('Parâmetro - Portes e Uco'!$H$4*'TABELA HONORÁRIOS MÉDICOS201819'!M3512)/100)*'TABELA HONORÁRIOS MÉDICOS201819'!L3512</f>
        <v>77.037458399999991</v>
      </c>
      <c r="O3512" s="15">
        <v>0</v>
      </c>
      <c r="P3512" s="15"/>
      <c r="Q3512" s="41">
        <f t="shared" si="207"/>
        <v>77.510411999999988</v>
      </c>
    </row>
    <row r="3513" spans="1:17">
      <c r="A3513" s="1" t="s">
        <v>4760</v>
      </c>
      <c r="B3513" s="1">
        <v>40324176</v>
      </c>
      <c r="C3513" s="153" t="s">
        <v>4786</v>
      </c>
      <c r="D3513" s="4" t="s">
        <v>3681</v>
      </c>
      <c r="E3513" s="7">
        <v>1.710032</v>
      </c>
      <c r="F3513" s="8">
        <f>VLOOKUP(D3513,'Parâmetro - Portes e Uco'!$A$8:$D$49,4,0)*E3513</f>
        <v>126.17081224703999</v>
      </c>
      <c r="G3513" s="146"/>
      <c r="H3513" s="147"/>
      <c r="I3513" s="148"/>
      <c r="J3513" s="149"/>
      <c r="K3513" s="149"/>
      <c r="L3513" s="150"/>
      <c r="M3513" s="151"/>
      <c r="N3513" s="152"/>
      <c r="O3513" s="147"/>
      <c r="P3513" s="147"/>
      <c r="Q3513" s="41">
        <f t="shared" si="207"/>
        <v>126.17081224703999</v>
      </c>
    </row>
    <row r="3514" spans="1:17">
      <c r="A3514" s="1" t="s">
        <v>4760</v>
      </c>
      <c r="B3514" s="1">
        <v>40324192</v>
      </c>
      <c r="C3514" s="153" t="s">
        <v>4787</v>
      </c>
      <c r="D3514" s="4" t="s">
        <v>3672</v>
      </c>
      <c r="E3514" s="7">
        <v>1.1357900000000001</v>
      </c>
      <c r="F3514" s="8">
        <f>VLOOKUP(D3514,'Parâmetro - Portes e Uco'!$A$8:$D$49,4,0)*E3514</f>
        <v>53.717596934399999</v>
      </c>
      <c r="G3514" s="146"/>
      <c r="H3514" s="147"/>
      <c r="I3514" s="148"/>
      <c r="J3514" s="149"/>
      <c r="K3514" s="149"/>
      <c r="L3514" s="150"/>
      <c r="M3514" s="151"/>
      <c r="N3514" s="152"/>
      <c r="O3514" s="147"/>
      <c r="P3514" s="147"/>
      <c r="Q3514" s="41">
        <f t="shared" ref="Q3514" si="209">F3514+H3514+K3514+N3514+P3514</f>
        <v>53.717596934399999</v>
      </c>
    </row>
    <row r="3515" spans="1:17">
      <c r="A3515" s="1" t="s">
        <v>4760</v>
      </c>
      <c r="B3515" s="1">
        <v>40324362</v>
      </c>
      <c r="C3515" s="3" t="s">
        <v>4359</v>
      </c>
      <c r="D3515" s="4" t="s">
        <v>3675</v>
      </c>
      <c r="E3515" s="7"/>
      <c r="F3515" s="8">
        <f>VLOOKUP(D3515,'Parâmetro - Portes e Uco'!$A$8:$D$49,4,0)</f>
        <v>217.18656000000001</v>
      </c>
      <c r="G3515" s="36"/>
      <c r="H3515" s="15"/>
      <c r="I3515" s="9"/>
      <c r="J3515" s="16">
        <v>0</v>
      </c>
      <c r="K3515" s="16"/>
      <c r="L3515" s="17">
        <v>69.819999999999993</v>
      </c>
      <c r="M3515" s="2">
        <v>84</v>
      </c>
      <c r="N3515" s="8">
        <f>(('Parâmetro - Portes e Uco'!$H$4*'TABELA HONORÁRIOS MÉDICOS201819'!M3515)/100)*'TABELA HONORÁRIOS MÉDICOS201819'!L3515</f>
        <v>857.44545599999992</v>
      </c>
      <c r="O3515" s="15">
        <v>0</v>
      </c>
      <c r="P3515" s="15"/>
      <c r="Q3515" s="41">
        <f t="shared" si="207"/>
        <v>1074.632016</v>
      </c>
    </row>
    <row r="3516" spans="1:17">
      <c r="A3516" s="1" t="s">
        <v>4760</v>
      </c>
      <c r="B3516" s="1">
        <v>40324370</v>
      </c>
      <c r="C3516" s="3" t="s">
        <v>4360</v>
      </c>
      <c r="D3516" s="4" t="s">
        <v>3675</v>
      </c>
      <c r="E3516" s="7"/>
      <c r="F3516" s="8">
        <f>VLOOKUP(D3516,'Parâmetro - Portes e Uco'!$A$8:$D$49,4,0)</f>
        <v>217.18656000000001</v>
      </c>
      <c r="G3516" s="36"/>
      <c r="H3516" s="15"/>
      <c r="I3516" s="9"/>
      <c r="J3516" s="16">
        <v>0</v>
      </c>
      <c r="K3516" s="16"/>
      <c r="L3516" s="17">
        <v>108.542</v>
      </c>
      <c r="M3516" s="2">
        <v>84</v>
      </c>
      <c r="N3516" s="8">
        <f>(('Parâmetro - Portes e Uco'!$H$4*'TABELA HONORÁRIOS MÉDICOS201819'!M3516)/100)*'TABELA HONORÁRIOS MÉDICOS201819'!L3516</f>
        <v>1332.9825936</v>
      </c>
      <c r="O3516" s="15">
        <v>0</v>
      </c>
      <c r="P3516" s="15"/>
      <c r="Q3516" s="41">
        <f t="shared" si="207"/>
        <v>1550.1691536000001</v>
      </c>
    </row>
    <row r="3517" spans="1:17" ht="22.5">
      <c r="A3517" s="1" t="s">
        <v>4760</v>
      </c>
      <c r="B3517" s="1">
        <v>40324389</v>
      </c>
      <c r="C3517" s="3" t="s">
        <v>4361</v>
      </c>
      <c r="D3517" s="4" t="s">
        <v>3679</v>
      </c>
      <c r="E3517" s="7">
        <v>0.5</v>
      </c>
      <c r="F3517" s="8">
        <f>VLOOKUP(D3517,'Parâmetro - Portes e Uco'!$A$8:$D$49,4,0)*E3517</f>
        <v>5.9119199999999994</v>
      </c>
      <c r="G3517" s="36"/>
      <c r="H3517" s="15"/>
      <c r="I3517" s="9"/>
      <c r="J3517" s="16">
        <v>0</v>
      </c>
      <c r="K3517" s="16"/>
      <c r="L3517" s="17">
        <v>58.485999999999997</v>
      </c>
      <c r="M3517" s="2">
        <v>84</v>
      </c>
      <c r="N3517" s="8">
        <f>(('Parâmetro - Portes e Uco'!$H$4*'TABELA HONORÁRIOS MÉDICOS201819'!M3517)/100)*'TABELA HONORÁRIOS MÉDICOS201819'!L3517</f>
        <v>718.25486879999994</v>
      </c>
      <c r="O3517" s="15">
        <v>0</v>
      </c>
      <c r="P3517" s="15"/>
      <c r="Q3517" s="41">
        <f t="shared" si="207"/>
        <v>724.16678879999995</v>
      </c>
    </row>
    <row r="3518" spans="1:17">
      <c r="A3518" s="1" t="s">
        <v>4760</v>
      </c>
      <c r="B3518" s="1">
        <v>40324559</v>
      </c>
      <c r="C3518" s="153" t="s">
        <v>4788</v>
      </c>
      <c r="D3518" s="4" t="s">
        <v>3672</v>
      </c>
      <c r="E3518" s="7">
        <v>1.1357900000000001</v>
      </c>
      <c r="F3518" s="8">
        <f>VLOOKUP(D3518,'Parâmetro - Portes e Uco'!$A$8:$D$49,4,0)*E3518</f>
        <v>53.717596934399999</v>
      </c>
      <c r="G3518" s="146"/>
      <c r="H3518" s="147"/>
      <c r="I3518" s="148"/>
      <c r="J3518" s="149"/>
      <c r="K3518" s="149"/>
      <c r="L3518" s="150"/>
      <c r="M3518" s="151"/>
      <c r="N3518" s="152"/>
      <c r="O3518" s="147"/>
      <c r="P3518" s="147"/>
      <c r="Q3518" s="41">
        <f t="shared" si="207"/>
        <v>53.717596934399999</v>
      </c>
    </row>
    <row r="3519" spans="1:17">
      <c r="A3519" s="1" t="s">
        <v>4760</v>
      </c>
      <c r="B3519" s="1">
        <v>40324567</v>
      </c>
      <c r="C3519" s="153" t="s">
        <v>4789</v>
      </c>
      <c r="D3519" s="4" t="s">
        <v>3672</v>
      </c>
      <c r="E3519" s="7">
        <v>1.1357900000000001</v>
      </c>
      <c r="F3519" s="8">
        <f>VLOOKUP(D3519,'Parâmetro - Portes e Uco'!$A$8:$D$49,4,0)*E3519</f>
        <v>53.717596934399999</v>
      </c>
      <c r="G3519" s="146"/>
      <c r="H3519" s="147"/>
      <c r="I3519" s="148"/>
      <c r="J3519" s="149"/>
      <c r="K3519" s="149"/>
      <c r="L3519" s="150"/>
      <c r="M3519" s="151"/>
      <c r="N3519" s="152"/>
      <c r="O3519" s="147"/>
      <c r="P3519" s="147"/>
      <c r="Q3519" s="41">
        <f t="shared" si="207"/>
        <v>53.717596934399999</v>
      </c>
    </row>
    <row r="3520" spans="1:17">
      <c r="A3520" s="1" t="s">
        <v>4758</v>
      </c>
      <c r="B3520" s="1">
        <v>40324591</v>
      </c>
      <c r="C3520" s="3" t="s">
        <v>4822</v>
      </c>
      <c r="D3520" s="4" t="s">
        <v>3677</v>
      </c>
      <c r="E3520" s="7"/>
      <c r="F3520" s="8">
        <f>VLOOKUP(D3520,'Parâmetro - Portes e Uco'!$A$8:$D$49,4,0)</f>
        <v>128.82192000000001</v>
      </c>
      <c r="G3520" s="36"/>
      <c r="H3520" s="15"/>
      <c r="I3520" s="9"/>
      <c r="J3520" s="16">
        <v>0</v>
      </c>
      <c r="K3520" s="16"/>
      <c r="L3520" s="17"/>
      <c r="M3520" s="2"/>
      <c r="N3520" s="8"/>
      <c r="O3520" s="15">
        <v>0</v>
      </c>
      <c r="P3520" s="15"/>
      <c r="Q3520" s="41">
        <f t="shared" si="207"/>
        <v>128.82192000000001</v>
      </c>
    </row>
    <row r="3521" spans="1:17">
      <c r="A3521" s="1" t="s">
        <v>4758</v>
      </c>
      <c r="B3521" s="1">
        <v>40324605</v>
      </c>
      <c r="C3521" s="3" t="s">
        <v>4823</v>
      </c>
      <c r="D3521" s="4" t="s">
        <v>3677</v>
      </c>
      <c r="E3521" s="7"/>
      <c r="F3521" s="8">
        <f>VLOOKUP(D3521,'Parâmetro - Portes e Uco'!$A$8:$D$49,4,0)</f>
        <v>128.82192000000001</v>
      </c>
      <c r="G3521" s="36"/>
      <c r="H3521" s="15"/>
      <c r="I3521" s="9"/>
      <c r="J3521" s="16">
        <v>0</v>
      </c>
      <c r="K3521" s="16"/>
      <c r="L3521" s="17"/>
      <c r="M3521" s="2"/>
      <c r="N3521" s="8"/>
      <c r="O3521" s="15">
        <v>0</v>
      </c>
      <c r="P3521" s="15"/>
      <c r="Q3521" s="41">
        <f t="shared" si="207"/>
        <v>128.82192000000001</v>
      </c>
    </row>
    <row r="3522" spans="1:17">
      <c r="A3522" s="1"/>
      <c r="B3522" s="1"/>
      <c r="C3522" s="153"/>
      <c r="D3522" s="144"/>
      <c r="E3522" s="145"/>
      <c r="F3522" s="152"/>
      <c r="G3522" s="146"/>
      <c r="H3522" s="147"/>
      <c r="I3522" s="148"/>
      <c r="J3522" s="149"/>
      <c r="K3522" s="149"/>
      <c r="L3522" s="150"/>
      <c r="M3522" s="151"/>
      <c r="N3522" s="152"/>
      <c r="O3522" s="147"/>
      <c r="P3522" s="147"/>
      <c r="Q3522" s="154"/>
    </row>
    <row r="3523" spans="1:17">
      <c r="A3523" s="1"/>
      <c r="B3523" s="1"/>
      <c r="C3523" s="153"/>
      <c r="D3523" s="144"/>
      <c r="E3523" s="145"/>
      <c r="F3523" s="152"/>
      <c r="G3523" s="146"/>
      <c r="H3523" s="147"/>
      <c r="I3523" s="148"/>
      <c r="J3523" s="149"/>
      <c r="K3523" s="149"/>
      <c r="L3523" s="150"/>
      <c r="M3523" s="151"/>
      <c r="N3523" s="152"/>
      <c r="O3523" s="147"/>
      <c r="P3523" s="147"/>
      <c r="Q3523" s="154"/>
    </row>
    <row r="3524" spans="1:17">
      <c r="A3524" s="3"/>
      <c r="B3524" s="135">
        <v>40309002</v>
      </c>
      <c r="C3524" s="263" t="s">
        <v>3912</v>
      </c>
      <c r="D3524" s="264"/>
      <c r="E3524" s="264"/>
      <c r="F3524" s="264"/>
      <c r="G3524" s="264"/>
      <c r="H3524" s="264"/>
      <c r="I3524" s="264"/>
      <c r="J3524" s="264"/>
      <c r="K3524" s="264"/>
      <c r="L3524" s="264"/>
      <c r="M3524" s="266"/>
      <c r="N3524" s="264"/>
      <c r="O3524" s="264"/>
      <c r="P3524" s="264"/>
      <c r="Q3524" s="265"/>
    </row>
    <row r="3525" spans="1:17">
      <c r="A3525" s="3"/>
      <c r="B3525" s="136"/>
      <c r="C3525" s="263" t="s">
        <v>4362</v>
      </c>
      <c r="D3525" s="264"/>
      <c r="E3525" s="264"/>
      <c r="F3525" s="264"/>
      <c r="G3525" s="264"/>
      <c r="H3525" s="264"/>
      <c r="I3525" s="264"/>
      <c r="J3525" s="264"/>
      <c r="K3525" s="264"/>
      <c r="L3525" s="264"/>
      <c r="M3525" s="266"/>
      <c r="N3525" s="264"/>
      <c r="O3525" s="264"/>
      <c r="P3525" s="264"/>
      <c r="Q3525" s="265"/>
    </row>
    <row r="3526" spans="1:17" ht="22.5">
      <c r="A3526" s="1" t="s">
        <v>4760</v>
      </c>
      <c r="B3526" s="1">
        <v>40309010</v>
      </c>
      <c r="C3526" s="3" t="s">
        <v>2890</v>
      </c>
      <c r="D3526" s="4" t="s">
        <v>3679</v>
      </c>
      <c r="E3526" s="7" t="s">
        <v>3715</v>
      </c>
      <c r="F3526" s="8">
        <f>VLOOKUP(D3526,'Parâmetro - Portes e Uco'!$A$8:$D$49,4,0)*E3526</f>
        <v>2.9559599999999997</v>
      </c>
      <c r="G3526" s="36"/>
      <c r="H3526" s="15"/>
      <c r="I3526" s="9"/>
      <c r="J3526" s="16">
        <v>0</v>
      </c>
      <c r="K3526" s="16"/>
      <c r="L3526" s="17">
        <v>4.5</v>
      </c>
      <c r="M3526" s="2">
        <v>84</v>
      </c>
      <c r="N3526" s="8">
        <f>(('Parâmetro - Portes e Uco'!$H$4*'TABELA HONORÁRIOS MÉDICOS201819'!M3526)/100)*'TABELA HONORÁRIOS MÉDICOS201819'!L3526</f>
        <v>55.263599999999997</v>
      </c>
      <c r="O3526" s="15">
        <v>0</v>
      </c>
      <c r="P3526" s="15"/>
      <c r="Q3526" s="41">
        <f t="shared" ref="Q3526:Q3542" si="210">F3526+H3526+K3526+N3526+P3526</f>
        <v>58.219559999999994</v>
      </c>
    </row>
    <row r="3527" spans="1:17">
      <c r="A3527" s="1" t="s">
        <v>4760</v>
      </c>
      <c r="B3527" s="1">
        <v>40309029</v>
      </c>
      <c r="C3527" s="3" t="s">
        <v>2893</v>
      </c>
      <c r="D3527" s="4" t="s">
        <v>3679</v>
      </c>
      <c r="E3527" s="7" t="s">
        <v>3716</v>
      </c>
      <c r="F3527" s="8">
        <f>VLOOKUP(D3527,'Parâmetro - Portes e Uco'!$A$8:$D$49,4,0)*E3527</f>
        <v>0.47295359999999997</v>
      </c>
      <c r="G3527" s="36"/>
      <c r="H3527" s="15"/>
      <c r="I3527" s="9"/>
      <c r="J3527" s="16">
        <v>0</v>
      </c>
      <c r="K3527" s="16"/>
      <c r="L3527" s="17">
        <v>1.17</v>
      </c>
      <c r="M3527" s="2">
        <v>84</v>
      </c>
      <c r="N3527" s="8">
        <f>(('Parâmetro - Portes e Uco'!$H$4*'TABELA HONORÁRIOS MÉDICOS201819'!M3527)/100)*'TABELA HONORÁRIOS MÉDICOS201819'!L3527</f>
        <v>14.368535999999999</v>
      </c>
      <c r="O3527" s="15">
        <v>0</v>
      </c>
      <c r="P3527" s="15"/>
      <c r="Q3527" s="41">
        <f t="shared" si="210"/>
        <v>14.841489599999999</v>
      </c>
    </row>
    <row r="3528" spans="1:17">
      <c r="A3528" s="1" t="s">
        <v>4760</v>
      </c>
      <c r="B3528" s="1">
        <v>40309037</v>
      </c>
      <c r="C3528" s="3" t="s">
        <v>2894</v>
      </c>
      <c r="D3528" s="4" t="s">
        <v>3679</v>
      </c>
      <c r="E3528" s="7" t="s">
        <v>3713</v>
      </c>
      <c r="F3528" s="8">
        <f>VLOOKUP(D3528,'Parâmetro - Portes e Uco'!$A$8:$D$49,4,0)*E3528</f>
        <v>0.11823839999999999</v>
      </c>
      <c r="G3528" s="36"/>
      <c r="H3528" s="15"/>
      <c r="I3528" s="9"/>
      <c r="J3528" s="16">
        <v>0</v>
      </c>
      <c r="K3528" s="16"/>
      <c r="L3528" s="17">
        <v>0.78300000000000003</v>
      </c>
      <c r="M3528" s="2">
        <v>84</v>
      </c>
      <c r="N3528" s="8">
        <f>(('Parâmetro - Portes e Uco'!$H$4*'TABELA HONORÁRIOS MÉDICOS201819'!M3528)/100)*'TABELA HONORÁRIOS MÉDICOS201819'!L3528</f>
        <v>9.6158663999999998</v>
      </c>
      <c r="O3528" s="15">
        <v>0</v>
      </c>
      <c r="P3528" s="15"/>
      <c r="Q3528" s="41">
        <f t="shared" si="210"/>
        <v>9.734104799999999</v>
      </c>
    </row>
    <row r="3529" spans="1:17" ht="22.5">
      <c r="A3529" s="1" t="s">
        <v>4760</v>
      </c>
      <c r="B3529" s="1">
        <v>40309045</v>
      </c>
      <c r="C3529" s="3" t="s">
        <v>2895</v>
      </c>
      <c r="D3529" s="4" t="s">
        <v>3679</v>
      </c>
      <c r="E3529" s="7" t="s">
        <v>3712</v>
      </c>
      <c r="F3529" s="8">
        <f>VLOOKUP(D3529,'Parâmetro - Portes e Uco'!$A$8:$D$49,4,0)*E3529</f>
        <v>1.1823839999999999</v>
      </c>
      <c r="G3529" s="36"/>
      <c r="H3529" s="15"/>
      <c r="I3529" s="9"/>
      <c r="J3529" s="16">
        <v>0</v>
      </c>
      <c r="K3529" s="16"/>
      <c r="L3529" s="17">
        <v>3.4740000000000002</v>
      </c>
      <c r="M3529" s="2">
        <v>84</v>
      </c>
      <c r="N3529" s="8">
        <f>(('Parâmetro - Portes e Uco'!$H$4*'TABELA HONORÁRIOS MÉDICOS201819'!M3529)/100)*'TABELA HONORÁRIOS MÉDICOS201819'!L3529</f>
        <v>42.663499199999997</v>
      </c>
      <c r="O3529" s="15">
        <v>0</v>
      </c>
      <c r="P3529" s="15"/>
      <c r="Q3529" s="41">
        <f t="shared" si="210"/>
        <v>43.845883199999996</v>
      </c>
    </row>
    <row r="3530" spans="1:17">
      <c r="A3530" s="1" t="s">
        <v>4760</v>
      </c>
      <c r="B3530" s="1">
        <v>40309053</v>
      </c>
      <c r="C3530" s="3" t="s">
        <v>2897</v>
      </c>
      <c r="D3530" s="4" t="s">
        <v>3679</v>
      </c>
      <c r="E3530" s="7" t="s">
        <v>3716</v>
      </c>
      <c r="F3530" s="8">
        <f>VLOOKUP(D3530,'Parâmetro - Portes e Uco'!$A$8:$D$49,4,0)*E3530</f>
        <v>0.47295359999999997</v>
      </c>
      <c r="G3530" s="36"/>
      <c r="H3530" s="15"/>
      <c r="I3530" s="9"/>
      <c r="J3530" s="16">
        <v>0</v>
      </c>
      <c r="K3530" s="16"/>
      <c r="L3530" s="17">
        <v>1.8</v>
      </c>
      <c r="M3530" s="2">
        <v>84</v>
      </c>
      <c r="N3530" s="8">
        <f>(('Parâmetro - Portes e Uco'!$H$4*'TABELA HONORÁRIOS MÉDICOS201819'!M3530)/100)*'TABELA HONORÁRIOS MÉDICOS201819'!L3530</f>
        <v>22.105439999999998</v>
      </c>
      <c r="O3530" s="15">
        <v>0</v>
      </c>
      <c r="P3530" s="15"/>
      <c r="Q3530" s="41">
        <f t="shared" si="210"/>
        <v>22.578393599999998</v>
      </c>
    </row>
    <row r="3531" spans="1:17">
      <c r="A3531" s="1" t="s">
        <v>4760</v>
      </c>
      <c r="B3531" s="1">
        <v>40309061</v>
      </c>
      <c r="C3531" s="3" t="s">
        <v>2899</v>
      </c>
      <c r="D3531" s="4" t="s">
        <v>3679</v>
      </c>
      <c r="E3531" s="7" t="s">
        <v>3716</v>
      </c>
      <c r="F3531" s="8">
        <f>VLOOKUP(D3531,'Parâmetro - Portes e Uco'!$A$8:$D$49,4,0)*E3531</f>
        <v>0.47295359999999997</v>
      </c>
      <c r="G3531" s="36"/>
      <c r="H3531" s="15"/>
      <c r="I3531" s="9"/>
      <c r="J3531" s="16">
        <v>0</v>
      </c>
      <c r="K3531" s="16"/>
      <c r="L3531" s="17">
        <v>2.25</v>
      </c>
      <c r="M3531" s="2">
        <v>84</v>
      </c>
      <c r="N3531" s="8">
        <f>(('Parâmetro - Portes e Uco'!$H$4*'TABELA HONORÁRIOS MÉDICOS201819'!M3531)/100)*'TABELA HONORÁRIOS MÉDICOS201819'!L3531</f>
        <v>27.631799999999998</v>
      </c>
      <c r="O3531" s="15">
        <v>0</v>
      </c>
      <c r="P3531" s="15"/>
      <c r="Q3531" s="41">
        <f t="shared" si="210"/>
        <v>28.104753599999999</v>
      </c>
    </row>
    <row r="3532" spans="1:17" ht="22.5">
      <c r="A3532" s="1" t="s">
        <v>4760</v>
      </c>
      <c r="B3532" s="1">
        <v>40309070</v>
      </c>
      <c r="C3532" s="3" t="s">
        <v>2904</v>
      </c>
      <c r="D3532" s="4" t="s">
        <v>3679</v>
      </c>
      <c r="E3532" s="7" t="s">
        <v>3716</v>
      </c>
      <c r="F3532" s="8">
        <f>VLOOKUP(D3532,'Parâmetro - Portes e Uco'!$A$8:$D$49,4,0)*E3532</f>
        <v>0.47295359999999997</v>
      </c>
      <c r="G3532" s="36"/>
      <c r="H3532" s="15"/>
      <c r="I3532" s="9"/>
      <c r="J3532" s="16">
        <v>0</v>
      </c>
      <c r="K3532" s="16"/>
      <c r="L3532" s="17">
        <v>2.25</v>
      </c>
      <c r="M3532" s="2">
        <v>84</v>
      </c>
      <c r="N3532" s="8">
        <f>(('Parâmetro - Portes e Uco'!$H$4*'TABELA HONORÁRIOS MÉDICOS201819'!M3532)/100)*'TABELA HONORÁRIOS MÉDICOS201819'!L3532</f>
        <v>27.631799999999998</v>
      </c>
      <c r="O3532" s="15">
        <v>0</v>
      </c>
      <c r="P3532" s="15"/>
      <c r="Q3532" s="41">
        <f t="shared" si="210"/>
        <v>28.104753599999999</v>
      </c>
    </row>
    <row r="3533" spans="1:17" ht="22.5">
      <c r="A3533" s="1" t="s">
        <v>4760</v>
      </c>
      <c r="B3533" s="1">
        <v>40309088</v>
      </c>
      <c r="C3533" s="3" t="s">
        <v>2905</v>
      </c>
      <c r="D3533" s="4" t="s">
        <v>3679</v>
      </c>
      <c r="E3533" s="7" t="s">
        <v>3716</v>
      </c>
      <c r="F3533" s="8">
        <f>VLOOKUP(D3533,'Parâmetro - Portes e Uco'!$A$8:$D$49,4,0)*E3533</f>
        <v>0.47295359999999997</v>
      </c>
      <c r="G3533" s="36"/>
      <c r="H3533" s="15"/>
      <c r="I3533" s="9"/>
      <c r="J3533" s="16">
        <v>0</v>
      </c>
      <c r="K3533" s="16"/>
      <c r="L3533" s="17">
        <v>2.25</v>
      </c>
      <c r="M3533" s="2">
        <v>84</v>
      </c>
      <c r="N3533" s="8">
        <f>(('Parâmetro - Portes e Uco'!$H$4*'TABELA HONORÁRIOS MÉDICOS201819'!M3533)/100)*'TABELA HONORÁRIOS MÉDICOS201819'!L3533</f>
        <v>27.631799999999998</v>
      </c>
      <c r="O3533" s="15">
        <v>0</v>
      </c>
      <c r="P3533" s="15"/>
      <c r="Q3533" s="41">
        <f t="shared" si="210"/>
        <v>28.104753599999999</v>
      </c>
    </row>
    <row r="3534" spans="1:17" ht="22.5">
      <c r="A3534" s="1" t="s">
        <v>4760</v>
      </c>
      <c r="B3534" s="1">
        <v>40309096</v>
      </c>
      <c r="C3534" s="3" t="s">
        <v>2906</v>
      </c>
      <c r="D3534" s="4" t="s">
        <v>3679</v>
      </c>
      <c r="E3534" s="7" t="s">
        <v>3716</v>
      </c>
      <c r="F3534" s="8">
        <f>VLOOKUP(D3534,'Parâmetro - Portes e Uco'!$A$8:$D$49,4,0)*E3534</f>
        <v>0.47295359999999997</v>
      </c>
      <c r="G3534" s="36"/>
      <c r="H3534" s="15"/>
      <c r="I3534" s="9"/>
      <c r="J3534" s="16">
        <v>0</v>
      </c>
      <c r="K3534" s="16"/>
      <c r="L3534" s="17">
        <v>2.25</v>
      </c>
      <c r="M3534" s="2">
        <v>84</v>
      </c>
      <c r="N3534" s="8">
        <f>(('Parâmetro - Portes e Uco'!$H$4*'TABELA HONORÁRIOS MÉDICOS201819'!M3534)/100)*'TABELA HONORÁRIOS MÉDICOS201819'!L3534</f>
        <v>27.631799999999998</v>
      </c>
      <c r="O3534" s="15">
        <v>0</v>
      </c>
      <c r="P3534" s="15"/>
      <c r="Q3534" s="41">
        <f t="shared" si="210"/>
        <v>28.104753599999999</v>
      </c>
    </row>
    <row r="3535" spans="1:17" ht="67.5">
      <c r="A3535" s="1" t="s">
        <v>4760</v>
      </c>
      <c r="B3535" s="1">
        <v>40309100</v>
      </c>
      <c r="C3535" s="3" t="s">
        <v>2907</v>
      </c>
      <c r="D3535" s="4" t="s">
        <v>3679</v>
      </c>
      <c r="E3535" s="7" t="s">
        <v>3715</v>
      </c>
      <c r="F3535" s="8">
        <f>VLOOKUP(D3535,'Parâmetro - Portes e Uco'!$A$8:$D$49,4,0)*E3535</f>
        <v>2.9559599999999997</v>
      </c>
      <c r="G3535" s="36"/>
      <c r="H3535" s="15"/>
      <c r="I3535" s="9"/>
      <c r="J3535" s="16">
        <v>0</v>
      </c>
      <c r="K3535" s="16"/>
      <c r="L3535" s="17">
        <v>8.6940000000000008</v>
      </c>
      <c r="M3535" s="2">
        <v>84</v>
      </c>
      <c r="N3535" s="8">
        <f>(('Parâmetro - Portes e Uco'!$H$4*'TABELA HONORÁRIOS MÉDICOS201819'!M3535)/100)*'TABELA HONORÁRIOS MÉDICOS201819'!L3535</f>
        <v>106.76927520000001</v>
      </c>
      <c r="O3535" s="15">
        <v>0</v>
      </c>
      <c r="P3535" s="15"/>
      <c r="Q3535" s="41">
        <f t="shared" si="210"/>
        <v>109.72523520000001</v>
      </c>
    </row>
    <row r="3536" spans="1:17" ht="56.25">
      <c r="A3536" s="1" t="s">
        <v>4760</v>
      </c>
      <c r="B3536" s="1">
        <v>40309118</v>
      </c>
      <c r="C3536" s="3" t="s">
        <v>2908</v>
      </c>
      <c r="D3536" s="4" t="s">
        <v>3679</v>
      </c>
      <c r="E3536" s="7" t="s">
        <v>3715</v>
      </c>
      <c r="F3536" s="8">
        <f>VLOOKUP(D3536,'Parâmetro - Portes e Uco'!$A$8:$D$49,4,0)*E3536</f>
        <v>2.9559599999999997</v>
      </c>
      <c r="G3536" s="36"/>
      <c r="H3536" s="15"/>
      <c r="I3536" s="9"/>
      <c r="J3536" s="16">
        <v>0</v>
      </c>
      <c r="K3536" s="16"/>
      <c r="L3536" s="17">
        <v>11.538</v>
      </c>
      <c r="M3536" s="2">
        <v>84</v>
      </c>
      <c r="N3536" s="8">
        <f>(('Parâmetro - Portes e Uco'!$H$4*'TABELA HONORÁRIOS MÉDICOS201819'!M3536)/100)*'TABELA HONORÁRIOS MÉDICOS201819'!L3536</f>
        <v>141.69587039999999</v>
      </c>
      <c r="O3536" s="15">
        <v>0</v>
      </c>
      <c r="P3536" s="15"/>
      <c r="Q3536" s="41">
        <f t="shared" si="210"/>
        <v>144.65183039999999</v>
      </c>
    </row>
    <row r="3537" spans="1:17" ht="45">
      <c r="A3537" s="1" t="s">
        <v>4760</v>
      </c>
      <c r="B3537" s="1">
        <v>40309126</v>
      </c>
      <c r="C3537" s="3" t="s">
        <v>2909</v>
      </c>
      <c r="D3537" s="4" t="s">
        <v>3679</v>
      </c>
      <c r="E3537" s="7" t="s">
        <v>3715</v>
      </c>
      <c r="F3537" s="8">
        <f>VLOOKUP(D3537,'Parâmetro - Portes e Uco'!$A$8:$D$49,4,0)*E3537</f>
        <v>2.9559599999999997</v>
      </c>
      <c r="G3537" s="36"/>
      <c r="H3537" s="15"/>
      <c r="I3537" s="9"/>
      <c r="J3537" s="16">
        <v>0</v>
      </c>
      <c r="K3537" s="16"/>
      <c r="L3537" s="17">
        <v>8.6940000000000008</v>
      </c>
      <c r="M3537" s="2">
        <v>84</v>
      </c>
      <c r="N3537" s="8">
        <f>(('Parâmetro - Portes e Uco'!$H$4*'TABELA HONORÁRIOS MÉDICOS201819'!M3537)/100)*'TABELA HONORÁRIOS MÉDICOS201819'!L3537</f>
        <v>106.76927520000001</v>
      </c>
      <c r="O3537" s="15">
        <v>0</v>
      </c>
      <c r="P3537" s="15"/>
      <c r="Q3537" s="41">
        <f t="shared" si="210"/>
        <v>109.72523520000001</v>
      </c>
    </row>
    <row r="3538" spans="1:17">
      <c r="A3538" s="1" t="s">
        <v>4760</v>
      </c>
      <c r="B3538" s="1">
        <v>40309134</v>
      </c>
      <c r="C3538" s="3" t="s">
        <v>2911</v>
      </c>
      <c r="D3538" s="4" t="s">
        <v>3679</v>
      </c>
      <c r="E3538" s="7" t="s">
        <v>3717</v>
      </c>
      <c r="F3538" s="8">
        <f>VLOOKUP(D3538,'Parâmetro - Portes e Uco'!$A$8:$D$49,4,0)*E3538</f>
        <v>5.9119199999999994</v>
      </c>
      <c r="G3538" s="36"/>
      <c r="H3538" s="15"/>
      <c r="I3538" s="9"/>
      <c r="J3538" s="16">
        <v>0</v>
      </c>
      <c r="K3538" s="16"/>
      <c r="L3538" s="17">
        <v>15.885</v>
      </c>
      <c r="M3538" s="2">
        <v>84</v>
      </c>
      <c r="N3538" s="8">
        <f>(('Parâmetro - Portes e Uco'!$H$4*'TABELA HONORÁRIOS MÉDICOS201819'!M3538)/100)*'TABELA HONORÁRIOS MÉDICOS201819'!L3538</f>
        <v>195.08050799999998</v>
      </c>
      <c r="O3538" s="15">
        <v>0</v>
      </c>
      <c r="P3538" s="15"/>
      <c r="Q3538" s="41">
        <f t="shared" si="210"/>
        <v>200.99242799999999</v>
      </c>
    </row>
    <row r="3539" spans="1:17">
      <c r="A3539" s="1" t="s">
        <v>4760</v>
      </c>
      <c r="B3539" s="1">
        <v>40309142</v>
      </c>
      <c r="C3539" s="3" t="s">
        <v>2912</v>
      </c>
      <c r="D3539" s="4" t="s">
        <v>3679</v>
      </c>
      <c r="E3539" s="7" t="s">
        <v>3715</v>
      </c>
      <c r="F3539" s="8">
        <f>VLOOKUP(D3539,'Parâmetro - Portes e Uco'!$A$8:$D$49,4,0)*E3539</f>
        <v>2.9559599999999997</v>
      </c>
      <c r="G3539" s="36"/>
      <c r="H3539" s="15"/>
      <c r="I3539" s="9"/>
      <c r="J3539" s="16">
        <v>0</v>
      </c>
      <c r="K3539" s="16"/>
      <c r="L3539" s="17">
        <v>8.6940000000000008</v>
      </c>
      <c r="M3539" s="2">
        <v>84</v>
      </c>
      <c r="N3539" s="8">
        <f>(('Parâmetro - Portes e Uco'!$H$4*'TABELA HONORÁRIOS MÉDICOS201819'!M3539)/100)*'TABELA HONORÁRIOS MÉDICOS201819'!L3539</f>
        <v>106.76927520000001</v>
      </c>
      <c r="O3539" s="15">
        <v>0</v>
      </c>
      <c r="P3539" s="15"/>
      <c r="Q3539" s="41">
        <f t="shared" si="210"/>
        <v>109.72523520000001</v>
      </c>
    </row>
    <row r="3540" spans="1:17" ht="22.5">
      <c r="A3540" s="1" t="s">
        <v>4760</v>
      </c>
      <c r="B3540" s="1">
        <v>40309150</v>
      </c>
      <c r="C3540" s="3" t="s">
        <v>2913</v>
      </c>
      <c r="D3540" s="4" t="s">
        <v>3681</v>
      </c>
      <c r="E3540" s="7"/>
      <c r="F3540" s="8">
        <f>VLOOKUP(D3540,'Parâmetro - Portes e Uco'!$A$8:$D$49,4,0)</f>
        <v>73.782719999999998</v>
      </c>
      <c r="G3540" s="36"/>
      <c r="H3540" s="15"/>
      <c r="I3540" s="9"/>
      <c r="J3540" s="16">
        <v>0</v>
      </c>
      <c r="K3540" s="16"/>
      <c r="L3540" s="17">
        <v>3.86</v>
      </c>
      <c r="M3540" s="2">
        <v>84</v>
      </c>
      <c r="N3540" s="8">
        <f>(('Parâmetro - Portes e Uco'!$H$4*'TABELA HONORÁRIOS MÉDICOS201819'!M3540)/100)*'TABELA HONORÁRIOS MÉDICOS201819'!L3540</f>
        <v>47.403887999999995</v>
      </c>
      <c r="O3540" s="15">
        <v>0</v>
      </c>
      <c r="P3540" s="15"/>
      <c r="Q3540" s="41">
        <f t="shared" si="210"/>
        <v>121.18660799999999</v>
      </c>
    </row>
    <row r="3541" spans="1:17" ht="22.5">
      <c r="A3541" s="1" t="s">
        <v>4760</v>
      </c>
      <c r="B3541" s="1">
        <v>40309169</v>
      </c>
      <c r="C3541" s="3" t="s">
        <v>2914</v>
      </c>
      <c r="D3541" s="4" t="s">
        <v>3670</v>
      </c>
      <c r="E3541" s="7"/>
      <c r="F3541" s="8">
        <f>VLOOKUP(D3541,'Parâmetro - Portes e Uco'!$A$8:$D$49,4,0)</f>
        <v>62.342399999999998</v>
      </c>
      <c r="G3541" s="36"/>
      <c r="H3541" s="15"/>
      <c r="I3541" s="9"/>
      <c r="J3541" s="16">
        <v>0</v>
      </c>
      <c r="K3541" s="16"/>
      <c r="L3541" s="17">
        <v>3.86</v>
      </c>
      <c r="M3541" s="2">
        <v>84</v>
      </c>
      <c r="N3541" s="8">
        <f>(('Parâmetro - Portes e Uco'!$H$4*'TABELA HONORÁRIOS MÉDICOS201819'!M3541)/100)*'TABELA HONORÁRIOS MÉDICOS201819'!L3541</f>
        <v>47.403887999999995</v>
      </c>
      <c r="O3541" s="15">
        <v>0</v>
      </c>
      <c r="P3541" s="15"/>
      <c r="Q3541" s="41">
        <f t="shared" si="210"/>
        <v>109.74628799999999</v>
      </c>
    </row>
    <row r="3542" spans="1:17">
      <c r="A3542" s="1" t="s">
        <v>4760</v>
      </c>
      <c r="B3542" s="1">
        <v>40309266</v>
      </c>
      <c r="C3542" s="3" t="s">
        <v>2891</v>
      </c>
      <c r="D3542" s="4" t="s">
        <v>3675</v>
      </c>
      <c r="E3542" s="7"/>
      <c r="F3542" s="8">
        <f>VLOOKUP(D3542,'Parâmetro - Portes e Uco'!$A$8:$D$49,4,0)</f>
        <v>217.18656000000001</v>
      </c>
      <c r="G3542" s="36"/>
      <c r="H3542" s="15"/>
      <c r="I3542" s="9"/>
      <c r="J3542" s="16">
        <v>0</v>
      </c>
      <c r="K3542" s="16"/>
      <c r="L3542" s="17">
        <v>86.677999999999997</v>
      </c>
      <c r="M3542" s="2">
        <v>84</v>
      </c>
      <c r="N3542" s="8">
        <f>(('Parâmetro - Portes e Uco'!$H$4*'TABELA HONORÁRIOS MÉDICOS201819'!M3542)/100)*'TABELA HONORÁRIOS MÉDICOS201819'!L3542</f>
        <v>1064.4751824</v>
      </c>
      <c r="O3542" s="15">
        <v>0</v>
      </c>
      <c r="P3542" s="15"/>
      <c r="Q3542" s="41">
        <f t="shared" si="210"/>
        <v>1281.6617424000001</v>
      </c>
    </row>
    <row r="3543" spans="1:17">
      <c r="A3543" s="3"/>
      <c r="B3543" s="136"/>
      <c r="C3543" s="263" t="s">
        <v>3913</v>
      </c>
      <c r="D3543" s="264"/>
      <c r="E3543" s="264"/>
      <c r="F3543" s="264"/>
      <c r="G3543" s="264"/>
      <c r="H3543" s="264"/>
      <c r="I3543" s="264"/>
      <c r="J3543" s="264"/>
      <c r="K3543" s="264"/>
      <c r="L3543" s="264"/>
      <c r="M3543" s="266"/>
      <c r="N3543" s="264"/>
      <c r="O3543" s="264"/>
      <c r="P3543" s="264"/>
      <c r="Q3543" s="265"/>
    </row>
    <row r="3544" spans="1:17">
      <c r="A3544" s="1" t="s">
        <v>4760</v>
      </c>
      <c r="B3544" s="1">
        <v>40309304</v>
      </c>
      <c r="C3544" s="3" t="s">
        <v>2892</v>
      </c>
      <c r="D3544" s="4" t="s">
        <v>3679</v>
      </c>
      <c r="E3544" s="7" t="s">
        <v>3716</v>
      </c>
      <c r="F3544" s="8">
        <f>VLOOKUP(D3544,'Parâmetro - Portes e Uco'!$A$8:$D$49,4,0)*E3544</f>
        <v>0.47295359999999997</v>
      </c>
      <c r="G3544" s="36"/>
      <c r="H3544" s="15"/>
      <c r="I3544" s="9"/>
      <c r="J3544" s="16">
        <v>0</v>
      </c>
      <c r="K3544" s="16"/>
      <c r="L3544" s="17">
        <v>2.1869999999999998</v>
      </c>
      <c r="M3544" s="2">
        <v>84</v>
      </c>
      <c r="N3544" s="8">
        <f>(('Parâmetro - Portes e Uco'!$H$4*'TABELA HONORÁRIOS MÉDICOS201819'!M3544)/100)*'TABELA HONORÁRIOS MÉDICOS201819'!L3544</f>
        <v>26.858109599999995</v>
      </c>
      <c r="O3544" s="15">
        <v>0</v>
      </c>
      <c r="P3544" s="15"/>
      <c r="Q3544" s="41">
        <f>F3544+H3544+K3544+N3544+P3544</f>
        <v>27.331063199999996</v>
      </c>
    </row>
    <row r="3545" spans="1:17" ht="22.5">
      <c r="A3545" s="1" t="s">
        <v>4760</v>
      </c>
      <c r="B3545" s="1">
        <v>40309312</v>
      </c>
      <c r="C3545" s="3" t="s">
        <v>2901</v>
      </c>
      <c r="D3545" s="4" t="s">
        <v>3679</v>
      </c>
      <c r="E3545" s="7" t="s">
        <v>3712</v>
      </c>
      <c r="F3545" s="8">
        <f>VLOOKUP(D3545,'Parâmetro - Portes e Uco'!$A$8:$D$49,4,0)*E3545</f>
        <v>1.1823839999999999</v>
      </c>
      <c r="G3545" s="36"/>
      <c r="H3545" s="15"/>
      <c r="I3545" s="9"/>
      <c r="J3545" s="16">
        <v>0</v>
      </c>
      <c r="K3545" s="16"/>
      <c r="L3545" s="17">
        <v>3.177</v>
      </c>
      <c r="M3545" s="2">
        <v>84</v>
      </c>
      <c r="N3545" s="8">
        <f>(('Parâmetro - Portes e Uco'!$H$4*'TABELA HONORÁRIOS MÉDICOS201819'!M3545)/100)*'TABELA HONORÁRIOS MÉDICOS201819'!L3545</f>
        <v>39.016101599999999</v>
      </c>
      <c r="O3545" s="15">
        <v>0</v>
      </c>
      <c r="P3545" s="15"/>
      <c r="Q3545" s="41">
        <f>F3545+H3545+K3545+N3545+P3545</f>
        <v>40.198485599999998</v>
      </c>
    </row>
    <row r="3546" spans="1:17" ht="33.75">
      <c r="A3546" s="1" t="s">
        <v>4760</v>
      </c>
      <c r="B3546" s="1">
        <v>40309320</v>
      </c>
      <c r="C3546" s="3" t="s">
        <v>2902</v>
      </c>
      <c r="D3546" s="4" t="s">
        <v>3679</v>
      </c>
      <c r="E3546" s="7" t="s">
        <v>3712</v>
      </c>
      <c r="F3546" s="8">
        <f>VLOOKUP(D3546,'Parâmetro - Portes e Uco'!$A$8:$D$49,4,0)*E3546</f>
        <v>1.1823839999999999</v>
      </c>
      <c r="G3546" s="36"/>
      <c r="H3546" s="15"/>
      <c r="I3546" s="9"/>
      <c r="J3546" s="16">
        <v>0</v>
      </c>
      <c r="K3546" s="16"/>
      <c r="L3546" s="17">
        <v>3.177</v>
      </c>
      <c r="M3546" s="2">
        <v>84</v>
      </c>
      <c r="N3546" s="8">
        <f>(('Parâmetro - Portes e Uco'!$H$4*'TABELA HONORÁRIOS MÉDICOS201819'!M3546)/100)*'TABELA HONORÁRIOS MÉDICOS201819'!L3546</f>
        <v>39.016101599999999</v>
      </c>
      <c r="O3546" s="15">
        <v>0</v>
      </c>
      <c r="P3546" s="15"/>
      <c r="Q3546" s="41">
        <f>F3546+H3546+K3546+N3546+P3546</f>
        <v>40.198485599999998</v>
      </c>
    </row>
    <row r="3547" spans="1:17">
      <c r="A3547" s="3"/>
      <c r="B3547" s="136"/>
      <c r="C3547" s="263" t="s">
        <v>3914</v>
      </c>
      <c r="D3547" s="264"/>
      <c r="E3547" s="264"/>
      <c r="F3547" s="264"/>
      <c r="G3547" s="264"/>
      <c r="H3547" s="264"/>
      <c r="I3547" s="264"/>
      <c r="J3547" s="264"/>
      <c r="K3547" s="264"/>
      <c r="L3547" s="264"/>
      <c r="M3547" s="266"/>
      <c r="N3547" s="264"/>
      <c r="O3547" s="264"/>
      <c r="P3547" s="264"/>
      <c r="Q3547" s="265"/>
    </row>
    <row r="3548" spans="1:17">
      <c r="A3548" s="1" t="s">
        <v>4760</v>
      </c>
      <c r="B3548" s="1">
        <v>40309401</v>
      </c>
      <c r="C3548" s="3" t="s">
        <v>2896</v>
      </c>
      <c r="D3548" s="4" t="s">
        <v>3679</v>
      </c>
      <c r="E3548" s="7" t="s">
        <v>3713</v>
      </c>
      <c r="F3548" s="8">
        <f>VLOOKUP(D3548,'Parâmetro - Portes e Uco'!$A$8:$D$49,4,0)*E3548</f>
        <v>0.11823839999999999</v>
      </c>
      <c r="G3548" s="36"/>
      <c r="H3548" s="15"/>
      <c r="I3548" s="9"/>
      <c r="J3548" s="16">
        <v>0</v>
      </c>
      <c r="K3548" s="16"/>
      <c r="L3548" s="17">
        <v>0.38700000000000001</v>
      </c>
      <c r="M3548" s="2">
        <v>84</v>
      </c>
      <c r="N3548" s="8">
        <f>(('Parâmetro - Portes e Uco'!$H$4*'TABELA HONORÁRIOS MÉDICOS201819'!M3548)/100)*'TABELA HONORÁRIOS MÉDICOS201819'!L3548</f>
        <v>4.7526695999999999</v>
      </c>
      <c r="O3548" s="15">
        <v>0</v>
      </c>
      <c r="P3548" s="15"/>
      <c r="Q3548" s="41">
        <f>F3548+H3548+K3548+N3548+P3548</f>
        <v>4.870908</v>
      </c>
    </row>
    <row r="3549" spans="1:17">
      <c r="A3549" s="1" t="s">
        <v>4760</v>
      </c>
      <c r="B3549" s="1">
        <v>40309410</v>
      </c>
      <c r="C3549" s="3" t="s">
        <v>2900</v>
      </c>
      <c r="D3549" s="4" t="s">
        <v>3679</v>
      </c>
      <c r="E3549" s="7" t="s">
        <v>3713</v>
      </c>
      <c r="F3549" s="8">
        <f>VLOOKUP(D3549,'Parâmetro - Portes e Uco'!$A$8:$D$49,4,0)*E3549</f>
        <v>0.11823839999999999</v>
      </c>
      <c r="G3549" s="36"/>
      <c r="H3549" s="15"/>
      <c r="I3549" s="9"/>
      <c r="J3549" s="16">
        <v>0</v>
      </c>
      <c r="K3549" s="16"/>
      <c r="L3549" s="17">
        <v>0.38700000000000001</v>
      </c>
      <c r="M3549" s="2">
        <v>84</v>
      </c>
      <c r="N3549" s="8">
        <f>(('Parâmetro - Portes e Uco'!$H$4*'TABELA HONORÁRIOS MÉDICOS201819'!M3549)/100)*'TABELA HONORÁRIOS MÉDICOS201819'!L3549</f>
        <v>4.7526695999999999</v>
      </c>
      <c r="O3549" s="15">
        <v>0</v>
      </c>
      <c r="P3549" s="15"/>
      <c r="Q3549" s="41">
        <f>F3549+H3549+K3549+N3549+P3549</f>
        <v>4.870908</v>
      </c>
    </row>
    <row r="3550" spans="1:17" ht="22.5">
      <c r="A3550" s="1" t="s">
        <v>4760</v>
      </c>
      <c r="B3550" s="1">
        <v>40309428</v>
      </c>
      <c r="C3550" s="3" t="s">
        <v>2903</v>
      </c>
      <c r="D3550" s="4" t="s">
        <v>3679</v>
      </c>
      <c r="E3550" s="7" t="s">
        <v>3716</v>
      </c>
      <c r="F3550" s="8">
        <f>VLOOKUP(D3550,'Parâmetro - Portes e Uco'!$A$8:$D$49,4,0)*E3550</f>
        <v>0.47295359999999997</v>
      </c>
      <c r="G3550" s="36"/>
      <c r="H3550" s="15"/>
      <c r="I3550" s="9"/>
      <c r="J3550" s="16">
        <v>0</v>
      </c>
      <c r="K3550" s="16"/>
      <c r="L3550" s="17">
        <v>1.44</v>
      </c>
      <c r="M3550" s="2">
        <v>84</v>
      </c>
      <c r="N3550" s="8">
        <f>(('Parâmetro - Portes e Uco'!$H$4*'TABELA HONORÁRIOS MÉDICOS201819'!M3550)/100)*'TABELA HONORÁRIOS MÉDICOS201819'!L3550</f>
        <v>17.684351999999997</v>
      </c>
      <c r="O3550" s="15">
        <v>0</v>
      </c>
      <c r="P3550" s="15"/>
      <c r="Q3550" s="41">
        <f>F3550+H3550+K3550+N3550+P3550</f>
        <v>18.157305599999997</v>
      </c>
    </row>
    <row r="3551" spans="1:17">
      <c r="A3551" s="1" t="s">
        <v>4760</v>
      </c>
      <c r="B3551" s="1">
        <v>40309436</v>
      </c>
      <c r="C3551" s="3" t="s">
        <v>2910</v>
      </c>
      <c r="D3551" s="4" t="s">
        <v>3679</v>
      </c>
      <c r="E3551" s="7" t="s">
        <v>3712</v>
      </c>
      <c r="F3551" s="8">
        <f>VLOOKUP(D3551,'Parâmetro - Portes e Uco'!$A$8:$D$49,4,0)*E3551</f>
        <v>1.1823839999999999</v>
      </c>
      <c r="G3551" s="36"/>
      <c r="H3551" s="15"/>
      <c r="I3551" s="9"/>
      <c r="J3551" s="16">
        <v>0</v>
      </c>
      <c r="K3551" s="16"/>
      <c r="L3551" s="17">
        <v>3.2669999999999999</v>
      </c>
      <c r="M3551" s="2">
        <v>84</v>
      </c>
      <c r="N3551" s="8">
        <f>(('Parâmetro - Portes e Uco'!$H$4*'TABELA HONORÁRIOS MÉDICOS201819'!M3551)/100)*'TABELA HONORÁRIOS MÉDICOS201819'!L3551</f>
        <v>40.121373599999998</v>
      </c>
      <c r="O3551" s="15">
        <v>0</v>
      </c>
      <c r="P3551" s="15"/>
      <c r="Q3551" s="41">
        <f>F3551+H3551+K3551+N3551+P3551</f>
        <v>41.303757599999997</v>
      </c>
    </row>
    <row r="3552" spans="1:17" ht="22.5">
      <c r="A3552" s="1" t="s">
        <v>4760</v>
      </c>
      <c r="B3552" s="1">
        <v>40309444</v>
      </c>
      <c r="C3552" s="3" t="s">
        <v>2916</v>
      </c>
      <c r="D3552" s="4" t="s">
        <v>3679</v>
      </c>
      <c r="E3552" s="7" t="s">
        <v>3712</v>
      </c>
      <c r="F3552" s="8">
        <f>VLOOKUP(D3552,'Parâmetro - Portes e Uco'!$A$8:$D$49,4,0)*E3552</f>
        <v>1.1823839999999999</v>
      </c>
      <c r="G3552" s="36"/>
      <c r="H3552" s="15"/>
      <c r="I3552" s="9"/>
      <c r="J3552" s="16">
        <v>0</v>
      </c>
      <c r="K3552" s="16"/>
      <c r="L3552" s="17">
        <v>2.097</v>
      </c>
      <c r="M3552" s="2">
        <v>84</v>
      </c>
      <c r="N3552" s="8">
        <f>(('Parâmetro - Portes e Uco'!$H$4*'TABELA HONORÁRIOS MÉDICOS201819'!M3552)/100)*'TABELA HONORÁRIOS MÉDICOS201819'!L3552</f>
        <v>25.752837599999999</v>
      </c>
      <c r="O3552" s="15">
        <v>0</v>
      </c>
      <c r="P3552" s="15"/>
      <c r="Q3552" s="41">
        <f>F3552+H3552+K3552+N3552+P3552</f>
        <v>26.935221599999998</v>
      </c>
    </row>
    <row r="3553" spans="1:17">
      <c r="A3553" s="3"/>
      <c r="B3553" s="136"/>
      <c r="C3553" s="263" t="s">
        <v>3916</v>
      </c>
      <c r="D3553" s="264"/>
      <c r="E3553" s="264"/>
      <c r="F3553" s="264"/>
      <c r="G3553" s="264"/>
      <c r="H3553" s="264"/>
      <c r="I3553" s="264"/>
      <c r="J3553" s="264"/>
      <c r="K3553" s="264"/>
      <c r="L3553" s="264"/>
      <c r="M3553" s="266"/>
      <c r="N3553" s="264"/>
      <c r="O3553" s="264"/>
      <c r="P3553" s="264"/>
      <c r="Q3553" s="265"/>
    </row>
    <row r="3554" spans="1:17">
      <c r="A3554" s="1" t="s">
        <v>4760</v>
      </c>
      <c r="B3554" s="1">
        <v>40309509</v>
      </c>
      <c r="C3554" s="3" t="s">
        <v>2898</v>
      </c>
      <c r="D3554" s="4" t="s">
        <v>3679</v>
      </c>
      <c r="E3554" s="7" t="s">
        <v>3716</v>
      </c>
      <c r="F3554" s="8">
        <f>VLOOKUP(D3554,'Parâmetro - Portes e Uco'!$A$8:$D$49,4,0)*E3554</f>
        <v>0.47295359999999997</v>
      </c>
      <c r="G3554" s="36"/>
      <c r="H3554" s="15"/>
      <c r="I3554" s="9"/>
      <c r="J3554" s="16">
        <v>0</v>
      </c>
      <c r="K3554" s="16"/>
      <c r="L3554" s="17">
        <v>0.81</v>
      </c>
      <c r="M3554" s="2">
        <v>84</v>
      </c>
      <c r="N3554" s="8">
        <f>(('Parâmetro - Portes e Uco'!$H$4*'TABELA HONORÁRIOS MÉDICOS201819'!M3554)/100)*'TABELA HONORÁRIOS MÉDICOS201819'!L3554</f>
        <v>9.9474479999999996</v>
      </c>
      <c r="O3554" s="15">
        <v>0</v>
      </c>
      <c r="P3554" s="15"/>
      <c r="Q3554" s="41">
        <f>F3554+H3554+K3554+N3554+P3554</f>
        <v>10.4204016</v>
      </c>
    </row>
    <row r="3555" spans="1:17">
      <c r="A3555" s="1" t="s">
        <v>4760</v>
      </c>
      <c r="B3555" s="1">
        <v>40309517</v>
      </c>
      <c r="C3555" s="3" t="s">
        <v>2915</v>
      </c>
      <c r="D3555" s="4" t="s">
        <v>3679</v>
      </c>
      <c r="E3555" s="7" t="s">
        <v>3716</v>
      </c>
      <c r="F3555" s="8">
        <f>VLOOKUP(D3555,'Parâmetro - Portes e Uco'!$A$8:$D$49,4,0)*E3555</f>
        <v>0.47295359999999997</v>
      </c>
      <c r="G3555" s="36"/>
      <c r="H3555" s="15"/>
      <c r="I3555" s="9"/>
      <c r="J3555" s="16">
        <v>0</v>
      </c>
      <c r="K3555" s="16"/>
      <c r="L3555" s="17">
        <v>0.38700000000000001</v>
      </c>
      <c r="M3555" s="2">
        <v>84</v>
      </c>
      <c r="N3555" s="8">
        <f>(('Parâmetro - Portes e Uco'!$H$4*'TABELA HONORÁRIOS MÉDICOS201819'!M3555)/100)*'TABELA HONORÁRIOS MÉDICOS201819'!L3555</f>
        <v>4.7526695999999999</v>
      </c>
      <c r="O3555" s="15">
        <v>0</v>
      </c>
      <c r="P3555" s="15"/>
      <c r="Q3555" s="41">
        <f>F3555+H3555+K3555+N3555+P3555</f>
        <v>5.2256232000000002</v>
      </c>
    </row>
    <row r="3556" spans="1:17" ht="22.5">
      <c r="A3556" s="1" t="s">
        <v>4760</v>
      </c>
      <c r="B3556" s="1">
        <v>40309525</v>
      </c>
      <c r="C3556" s="3" t="s">
        <v>2917</v>
      </c>
      <c r="D3556" s="4" t="s">
        <v>3679</v>
      </c>
      <c r="E3556" s="7" t="s">
        <v>3712</v>
      </c>
      <c r="F3556" s="8">
        <f>VLOOKUP(D3556,'Parâmetro - Portes e Uco'!$A$8:$D$49,4,0)*E3556</f>
        <v>1.1823839999999999</v>
      </c>
      <c r="G3556" s="36"/>
      <c r="H3556" s="15"/>
      <c r="I3556" s="9"/>
      <c r="J3556" s="16">
        <v>0</v>
      </c>
      <c r="K3556" s="16"/>
      <c r="L3556" s="17">
        <v>2.097</v>
      </c>
      <c r="M3556" s="2">
        <v>84</v>
      </c>
      <c r="N3556" s="8">
        <f>(('Parâmetro - Portes e Uco'!$H$4*'TABELA HONORÁRIOS MÉDICOS201819'!M3556)/100)*'TABELA HONORÁRIOS MÉDICOS201819'!L3556</f>
        <v>25.752837599999999</v>
      </c>
      <c r="O3556" s="15">
        <v>0</v>
      </c>
      <c r="P3556" s="15"/>
      <c r="Q3556" s="41">
        <f>F3556+H3556+K3556+N3556+P3556</f>
        <v>26.935221599999998</v>
      </c>
    </row>
    <row r="3557" spans="1:17">
      <c r="A3557" s="3"/>
      <c r="B3557" s="135">
        <v>40310000</v>
      </c>
      <c r="C3557" s="263" t="s">
        <v>3915</v>
      </c>
      <c r="D3557" s="264"/>
      <c r="E3557" s="264"/>
      <c r="F3557" s="264"/>
      <c r="G3557" s="264"/>
      <c r="H3557" s="264"/>
      <c r="I3557" s="264"/>
      <c r="J3557" s="264"/>
      <c r="K3557" s="264"/>
      <c r="L3557" s="264"/>
      <c r="M3557" s="266"/>
      <c r="N3557" s="264"/>
      <c r="O3557" s="264"/>
      <c r="P3557" s="264"/>
      <c r="Q3557" s="265"/>
    </row>
    <row r="3558" spans="1:17">
      <c r="A3558" s="1" t="s">
        <v>4760</v>
      </c>
      <c r="B3558" s="1">
        <v>40310019</v>
      </c>
      <c r="C3558" s="3" t="s">
        <v>2918</v>
      </c>
      <c r="D3558" s="4" t="s">
        <v>3679</v>
      </c>
      <c r="E3558" s="7" t="s">
        <v>3716</v>
      </c>
      <c r="F3558" s="8">
        <f>VLOOKUP(D3558,'Parâmetro - Portes e Uco'!$A$8:$D$49,4,0)*E3558</f>
        <v>0.47295359999999997</v>
      </c>
      <c r="G3558" s="36"/>
      <c r="H3558" s="15"/>
      <c r="I3558" s="9"/>
      <c r="J3558" s="16">
        <v>0</v>
      </c>
      <c r="K3558" s="16"/>
      <c r="L3558" s="17">
        <v>0.69299999999999995</v>
      </c>
      <c r="M3558" s="2">
        <v>84</v>
      </c>
      <c r="N3558" s="8">
        <f>(('Parâmetro - Portes e Uco'!$H$4*'TABELA HONORÁRIOS MÉDICOS201819'!M3558)/100)*'TABELA HONORÁRIOS MÉDICOS201819'!L3558</f>
        <v>8.5105943999999987</v>
      </c>
      <c r="O3558" s="15">
        <v>0</v>
      </c>
      <c r="P3558" s="15"/>
      <c r="Q3558" s="41">
        <f t="shared" ref="Q3558:Q3606" si="211">F3558+H3558+K3558+N3558+P3558</f>
        <v>8.983547999999999</v>
      </c>
    </row>
    <row r="3559" spans="1:17" ht="22.5">
      <c r="A3559" s="1" t="s">
        <v>4760</v>
      </c>
      <c r="B3559" s="1">
        <v>40310035</v>
      </c>
      <c r="C3559" s="3" t="s">
        <v>2921</v>
      </c>
      <c r="D3559" s="4" t="s">
        <v>3679</v>
      </c>
      <c r="E3559" s="7" t="s">
        <v>3712</v>
      </c>
      <c r="F3559" s="8">
        <f>VLOOKUP(D3559,'Parâmetro - Portes e Uco'!$A$8:$D$49,4,0)*E3559</f>
        <v>1.1823839999999999</v>
      </c>
      <c r="G3559" s="36"/>
      <c r="H3559" s="15"/>
      <c r="I3559" s="9"/>
      <c r="J3559" s="16">
        <v>0</v>
      </c>
      <c r="K3559" s="16"/>
      <c r="L3559" s="17">
        <v>3.177</v>
      </c>
      <c r="M3559" s="2">
        <v>84</v>
      </c>
      <c r="N3559" s="8">
        <f>(('Parâmetro - Portes e Uco'!$H$4*'TABELA HONORÁRIOS MÉDICOS201819'!M3559)/100)*'TABELA HONORÁRIOS MÉDICOS201819'!L3559</f>
        <v>39.016101599999999</v>
      </c>
      <c r="O3559" s="15">
        <v>0</v>
      </c>
      <c r="P3559" s="15"/>
      <c r="Q3559" s="41">
        <f t="shared" si="211"/>
        <v>40.198485599999998</v>
      </c>
    </row>
    <row r="3560" spans="1:17">
      <c r="A3560" s="1" t="s">
        <v>4760</v>
      </c>
      <c r="B3560" s="1">
        <v>40310043</v>
      </c>
      <c r="C3560" s="3" t="s">
        <v>2923</v>
      </c>
      <c r="D3560" s="4" t="s">
        <v>3679</v>
      </c>
      <c r="E3560" s="7" t="s">
        <v>3712</v>
      </c>
      <c r="F3560" s="8">
        <f>VLOOKUP(D3560,'Parâmetro - Portes e Uco'!$A$8:$D$49,4,0)*E3560</f>
        <v>1.1823839999999999</v>
      </c>
      <c r="G3560" s="36"/>
      <c r="H3560" s="15"/>
      <c r="I3560" s="9"/>
      <c r="J3560" s="16">
        <v>0</v>
      </c>
      <c r="K3560" s="16"/>
      <c r="L3560" s="17">
        <v>2.484</v>
      </c>
      <c r="M3560" s="2">
        <v>84</v>
      </c>
      <c r="N3560" s="8">
        <f>(('Parâmetro - Portes e Uco'!$H$4*'TABELA HONORÁRIOS MÉDICOS201819'!M3560)/100)*'TABELA HONORÁRIOS MÉDICOS201819'!L3560</f>
        <v>30.505507199999997</v>
      </c>
      <c r="O3560" s="15">
        <v>0</v>
      </c>
      <c r="P3560" s="15"/>
      <c r="Q3560" s="41">
        <f t="shared" si="211"/>
        <v>31.687891199999996</v>
      </c>
    </row>
    <row r="3561" spans="1:17" ht="22.5">
      <c r="A3561" s="1" t="s">
        <v>4760</v>
      </c>
      <c r="B3561" s="1">
        <v>40310051</v>
      </c>
      <c r="C3561" s="3" t="s">
        <v>2924</v>
      </c>
      <c r="D3561" s="4" t="s">
        <v>3679</v>
      </c>
      <c r="E3561" s="7" t="s">
        <v>3716</v>
      </c>
      <c r="F3561" s="8">
        <f>VLOOKUP(D3561,'Parâmetro - Portes e Uco'!$A$8:$D$49,4,0)*E3561</f>
        <v>0.47295359999999997</v>
      </c>
      <c r="G3561" s="36"/>
      <c r="H3561" s="15"/>
      <c r="I3561" s="9"/>
      <c r="J3561" s="16">
        <v>0</v>
      </c>
      <c r="K3561" s="16"/>
      <c r="L3561" s="17">
        <v>0.69299999999999995</v>
      </c>
      <c r="M3561" s="2">
        <v>84</v>
      </c>
      <c r="N3561" s="8">
        <f>(('Parâmetro - Portes e Uco'!$H$4*'TABELA HONORÁRIOS MÉDICOS201819'!M3561)/100)*'TABELA HONORÁRIOS MÉDICOS201819'!L3561</f>
        <v>8.5105943999999987</v>
      </c>
      <c r="O3561" s="15">
        <v>0</v>
      </c>
      <c r="P3561" s="15"/>
      <c r="Q3561" s="41">
        <f t="shared" si="211"/>
        <v>8.983547999999999</v>
      </c>
    </row>
    <row r="3562" spans="1:17">
      <c r="A3562" s="1" t="s">
        <v>4760</v>
      </c>
      <c r="B3562" s="1">
        <v>40310060</v>
      </c>
      <c r="C3562" s="3" t="s">
        <v>2925</v>
      </c>
      <c r="D3562" s="4" t="s">
        <v>3679</v>
      </c>
      <c r="E3562" s="7" t="s">
        <v>3716</v>
      </c>
      <c r="F3562" s="8">
        <f>VLOOKUP(D3562,'Parâmetro - Portes e Uco'!$A$8:$D$49,4,0)*E3562</f>
        <v>0.47295359999999997</v>
      </c>
      <c r="G3562" s="36"/>
      <c r="H3562" s="15"/>
      <c r="I3562" s="9"/>
      <c r="J3562" s="16">
        <v>0</v>
      </c>
      <c r="K3562" s="16"/>
      <c r="L3562" s="17">
        <v>0.69299999999999995</v>
      </c>
      <c r="M3562" s="2">
        <v>84</v>
      </c>
      <c r="N3562" s="8">
        <f>(('Parâmetro - Portes e Uco'!$H$4*'TABELA HONORÁRIOS MÉDICOS201819'!M3562)/100)*'TABELA HONORÁRIOS MÉDICOS201819'!L3562</f>
        <v>8.5105943999999987</v>
      </c>
      <c r="O3562" s="15">
        <v>0</v>
      </c>
      <c r="P3562" s="15"/>
      <c r="Q3562" s="41">
        <f t="shared" si="211"/>
        <v>8.983547999999999</v>
      </c>
    </row>
    <row r="3563" spans="1:17">
      <c r="A3563" s="1" t="s">
        <v>4760</v>
      </c>
      <c r="B3563" s="1">
        <v>40310078</v>
      </c>
      <c r="C3563" s="3" t="s">
        <v>2926</v>
      </c>
      <c r="D3563" s="4" t="s">
        <v>3679</v>
      </c>
      <c r="E3563" s="7" t="s">
        <v>3712</v>
      </c>
      <c r="F3563" s="8">
        <f>VLOOKUP(D3563,'Parâmetro - Portes e Uco'!$A$8:$D$49,4,0)*E3563</f>
        <v>1.1823839999999999</v>
      </c>
      <c r="G3563" s="36"/>
      <c r="H3563" s="15"/>
      <c r="I3563" s="9"/>
      <c r="J3563" s="16">
        <v>0</v>
      </c>
      <c r="K3563" s="16"/>
      <c r="L3563" s="17">
        <v>3.177</v>
      </c>
      <c r="M3563" s="2">
        <v>84</v>
      </c>
      <c r="N3563" s="8">
        <f>(('Parâmetro - Portes e Uco'!$H$4*'TABELA HONORÁRIOS MÉDICOS201819'!M3563)/100)*'TABELA HONORÁRIOS MÉDICOS201819'!L3563</f>
        <v>39.016101599999999</v>
      </c>
      <c r="O3563" s="15">
        <v>0</v>
      </c>
      <c r="P3563" s="15"/>
      <c r="Q3563" s="41">
        <f t="shared" si="211"/>
        <v>40.198485599999998</v>
      </c>
    </row>
    <row r="3564" spans="1:17">
      <c r="A3564" s="1" t="s">
        <v>4760</v>
      </c>
      <c r="B3564" s="1">
        <v>40310086</v>
      </c>
      <c r="C3564" s="3" t="s">
        <v>2928</v>
      </c>
      <c r="D3564" s="4" t="s">
        <v>3679</v>
      </c>
      <c r="E3564" s="7" t="s">
        <v>3712</v>
      </c>
      <c r="F3564" s="8">
        <f>VLOOKUP(D3564,'Parâmetro - Portes e Uco'!$A$8:$D$49,4,0)*E3564</f>
        <v>1.1823839999999999</v>
      </c>
      <c r="G3564" s="36"/>
      <c r="H3564" s="15"/>
      <c r="I3564" s="9"/>
      <c r="J3564" s="16">
        <v>0</v>
      </c>
      <c r="K3564" s="16"/>
      <c r="L3564" s="17">
        <v>4.0140000000000002</v>
      </c>
      <c r="M3564" s="2">
        <v>84</v>
      </c>
      <c r="N3564" s="8">
        <f>(('Parâmetro - Portes e Uco'!$H$4*'TABELA HONORÁRIOS MÉDICOS201819'!M3564)/100)*'TABELA HONORÁRIOS MÉDICOS201819'!L3564</f>
        <v>49.2951312</v>
      </c>
      <c r="O3564" s="15">
        <v>0</v>
      </c>
      <c r="P3564" s="15"/>
      <c r="Q3564" s="41">
        <f t="shared" si="211"/>
        <v>50.477515199999999</v>
      </c>
    </row>
    <row r="3565" spans="1:17">
      <c r="A3565" s="1" t="s">
        <v>4760</v>
      </c>
      <c r="B3565" s="1">
        <v>40310094</v>
      </c>
      <c r="C3565" s="3" t="s">
        <v>2929</v>
      </c>
      <c r="D3565" s="4" t="s">
        <v>3679</v>
      </c>
      <c r="E3565" s="7" t="s">
        <v>3716</v>
      </c>
      <c r="F3565" s="8">
        <f>VLOOKUP(D3565,'Parâmetro - Portes e Uco'!$A$8:$D$49,4,0)*E3565</f>
        <v>0.47295359999999997</v>
      </c>
      <c r="G3565" s="36"/>
      <c r="H3565" s="15"/>
      <c r="I3565" s="9"/>
      <c r="J3565" s="16">
        <v>0</v>
      </c>
      <c r="K3565" s="16"/>
      <c r="L3565" s="17">
        <v>0.69299999999999995</v>
      </c>
      <c r="M3565" s="2">
        <v>84</v>
      </c>
      <c r="N3565" s="8">
        <f>(('Parâmetro - Portes e Uco'!$H$4*'TABELA HONORÁRIOS MÉDICOS201819'!M3565)/100)*'TABELA HONORÁRIOS MÉDICOS201819'!L3565</f>
        <v>8.5105943999999987</v>
      </c>
      <c r="O3565" s="15">
        <v>0</v>
      </c>
      <c r="P3565" s="15"/>
      <c r="Q3565" s="41">
        <f t="shared" si="211"/>
        <v>8.983547999999999</v>
      </c>
    </row>
    <row r="3566" spans="1:17">
      <c r="A3566" s="1" t="s">
        <v>4760</v>
      </c>
      <c r="B3566" s="1">
        <v>40310108</v>
      </c>
      <c r="C3566" s="3" t="s">
        <v>2930</v>
      </c>
      <c r="D3566" s="4" t="s">
        <v>3679</v>
      </c>
      <c r="E3566" s="7" t="s">
        <v>3716</v>
      </c>
      <c r="F3566" s="8">
        <f>VLOOKUP(D3566,'Parâmetro - Portes e Uco'!$A$8:$D$49,4,0)*E3566</f>
        <v>0.47295359999999997</v>
      </c>
      <c r="G3566" s="36"/>
      <c r="H3566" s="15"/>
      <c r="I3566" s="9"/>
      <c r="J3566" s="16">
        <v>0</v>
      </c>
      <c r="K3566" s="16"/>
      <c r="L3566" s="17">
        <v>0.69299999999999995</v>
      </c>
      <c r="M3566" s="2">
        <v>84</v>
      </c>
      <c r="N3566" s="8">
        <f>(('Parâmetro - Portes e Uco'!$H$4*'TABELA HONORÁRIOS MÉDICOS201819'!M3566)/100)*'TABELA HONORÁRIOS MÉDICOS201819'!L3566</f>
        <v>8.5105943999999987</v>
      </c>
      <c r="O3566" s="15">
        <v>0</v>
      </c>
      <c r="P3566" s="15"/>
      <c r="Q3566" s="41">
        <f t="shared" si="211"/>
        <v>8.983547999999999</v>
      </c>
    </row>
    <row r="3567" spans="1:17">
      <c r="A3567" s="1" t="s">
        <v>4760</v>
      </c>
      <c r="B3567" s="1">
        <v>40310116</v>
      </c>
      <c r="C3567" s="3" t="s">
        <v>2931</v>
      </c>
      <c r="D3567" s="4" t="s">
        <v>3679</v>
      </c>
      <c r="E3567" s="7" t="s">
        <v>3716</v>
      </c>
      <c r="F3567" s="8">
        <f>VLOOKUP(D3567,'Parâmetro - Portes e Uco'!$A$8:$D$49,4,0)*E3567</f>
        <v>0.47295359999999997</v>
      </c>
      <c r="G3567" s="36"/>
      <c r="H3567" s="15"/>
      <c r="I3567" s="9"/>
      <c r="J3567" s="16">
        <v>0</v>
      </c>
      <c r="K3567" s="16"/>
      <c r="L3567" s="17">
        <v>0.69299999999999995</v>
      </c>
      <c r="M3567" s="2">
        <v>84</v>
      </c>
      <c r="N3567" s="8">
        <f>(('Parâmetro - Portes e Uco'!$H$4*'TABELA HONORÁRIOS MÉDICOS201819'!M3567)/100)*'TABELA HONORÁRIOS MÉDICOS201819'!L3567</f>
        <v>8.5105943999999987</v>
      </c>
      <c r="O3567" s="15">
        <v>0</v>
      </c>
      <c r="P3567" s="15"/>
      <c r="Q3567" s="41">
        <f t="shared" si="211"/>
        <v>8.983547999999999</v>
      </c>
    </row>
    <row r="3568" spans="1:17">
      <c r="A3568" s="1" t="s">
        <v>4760</v>
      </c>
      <c r="B3568" s="1">
        <v>40310124</v>
      </c>
      <c r="C3568" s="3" t="s">
        <v>2933</v>
      </c>
      <c r="D3568" s="4" t="s">
        <v>3679</v>
      </c>
      <c r="E3568" s="7" t="s">
        <v>3712</v>
      </c>
      <c r="F3568" s="8">
        <f>VLOOKUP(D3568,'Parâmetro - Portes e Uco'!$A$8:$D$49,4,0)*E3568</f>
        <v>1.1823839999999999</v>
      </c>
      <c r="G3568" s="36"/>
      <c r="H3568" s="15"/>
      <c r="I3568" s="9"/>
      <c r="J3568" s="16">
        <v>0</v>
      </c>
      <c r="K3568" s="16"/>
      <c r="L3568" s="17">
        <v>2.214</v>
      </c>
      <c r="M3568" s="2">
        <v>84</v>
      </c>
      <c r="N3568" s="8">
        <f>(('Parâmetro - Portes e Uco'!$H$4*'TABELA HONORÁRIOS MÉDICOS201819'!M3568)/100)*'TABELA HONORÁRIOS MÉDICOS201819'!L3568</f>
        <v>27.189691199999999</v>
      </c>
      <c r="O3568" s="15">
        <v>0</v>
      </c>
      <c r="P3568" s="15"/>
      <c r="Q3568" s="41">
        <f t="shared" si="211"/>
        <v>28.372075199999998</v>
      </c>
    </row>
    <row r="3569" spans="1:17">
      <c r="A3569" s="1" t="s">
        <v>4760</v>
      </c>
      <c r="B3569" s="1">
        <v>40310132</v>
      </c>
      <c r="C3569" s="3" t="s">
        <v>2934</v>
      </c>
      <c r="D3569" s="4" t="s">
        <v>3679</v>
      </c>
      <c r="E3569" s="7" t="s">
        <v>3712</v>
      </c>
      <c r="F3569" s="8">
        <f>VLOOKUP(D3569,'Parâmetro - Portes e Uco'!$A$8:$D$49,4,0)*E3569</f>
        <v>1.1823839999999999</v>
      </c>
      <c r="G3569" s="36"/>
      <c r="H3569" s="15"/>
      <c r="I3569" s="9"/>
      <c r="J3569" s="16">
        <v>0</v>
      </c>
      <c r="K3569" s="16"/>
      <c r="L3569" s="17">
        <v>3.177</v>
      </c>
      <c r="M3569" s="2">
        <v>84</v>
      </c>
      <c r="N3569" s="8">
        <f>(('Parâmetro - Portes e Uco'!$H$4*'TABELA HONORÁRIOS MÉDICOS201819'!M3569)/100)*'TABELA HONORÁRIOS MÉDICOS201819'!L3569</f>
        <v>39.016101599999999</v>
      </c>
      <c r="O3569" s="15">
        <v>0</v>
      </c>
      <c r="P3569" s="15"/>
      <c r="Q3569" s="41">
        <f t="shared" si="211"/>
        <v>40.198485599999998</v>
      </c>
    </row>
    <row r="3570" spans="1:17">
      <c r="A3570" s="1" t="s">
        <v>4760</v>
      </c>
      <c r="B3570" s="1">
        <v>40310140</v>
      </c>
      <c r="C3570" s="3" t="s">
        <v>2935</v>
      </c>
      <c r="D3570" s="4" t="s">
        <v>3679</v>
      </c>
      <c r="E3570" s="7" t="s">
        <v>3717</v>
      </c>
      <c r="F3570" s="8">
        <f>VLOOKUP(D3570,'Parâmetro - Portes e Uco'!$A$8:$D$49,4,0)*E3570</f>
        <v>5.9119199999999994</v>
      </c>
      <c r="G3570" s="36"/>
      <c r="H3570" s="15"/>
      <c r="I3570" s="9"/>
      <c r="J3570" s="16">
        <v>0</v>
      </c>
      <c r="K3570" s="16"/>
      <c r="L3570" s="17">
        <v>1.8</v>
      </c>
      <c r="M3570" s="2">
        <v>84</v>
      </c>
      <c r="N3570" s="8">
        <f>(('Parâmetro - Portes e Uco'!$H$4*'TABELA HONORÁRIOS MÉDICOS201819'!M3570)/100)*'TABELA HONORÁRIOS MÉDICOS201819'!L3570</f>
        <v>22.105439999999998</v>
      </c>
      <c r="O3570" s="15">
        <v>0</v>
      </c>
      <c r="P3570" s="15"/>
      <c r="Q3570" s="41">
        <f t="shared" si="211"/>
        <v>28.017359999999996</v>
      </c>
    </row>
    <row r="3571" spans="1:17">
      <c r="A3571" s="1" t="s">
        <v>4760</v>
      </c>
      <c r="B3571" s="1">
        <v>40310159</v>
      </c>
      <c r="C3571" s="3" t="s">
        <v>2936</v>
      </c>
      <c r="D3571" s="4" t="s">
        <v>3679</v>
      </c>
      <c r="E3571" s="7" t="s">
        <v>3717</v>
      </c>
      <c r="F3571" s="8">
        <f>VLOOKUP(D3571,'Parâmetro - Portes e Uco'!$A$8:$D$49,4,0)*E3571</f>
        <v>5.9119199999999994</v>
      </c>
      <c r="G3571" s="36"/>
      <c r="H3571" s="15"/>
      <c r="I3571" s="9"/>
      <c r="J3571" s="16">
        <v>0</v>
      </c>
      <c r="K3571" s="16"/>
      <c r="L3571" s="17">
        <v>1.8</v>
      </c>
      <c r="M3571" s="2">
        <v>84</v>
      </c>
      <c r="N3571" s="8">
        <f>(('Parâmetro - Portes e Uco'!$H$4*'TABELA HONORÁRIOS MÉDICOS201819'!M3571)/100)*'TABELA HONORÁRIOS MÉDICOS201819'!L3571</f>
        <v>22.105439999999998</v>
      </c>
      <c r="O3571" s="15">
        <v>0</v>
      </c>
      <c r="P3571" s="15"/>
      <c r="Q3571" s="41">
        <f t="shared" si="211"/>
        <v>28.017359999999996</v>
      </c>
    </row>
    <row r="3572" spans="1:17" ht="22.5">
      <c r="A3572" s="1" t="s">
        <v>4760</v>
      </c>
      <c r="B3572" s="1">
        <v>40310167</v>
      </c>
      <c r="C3572" s="3" t="s">
        <v>2937</v>
      </c>
      <c r="D3572" s="4" t="s">
        <v>3679</v>
      </c>
      <c r="E3572" s="7" t="s">
        <v>3712</v>
      </c>
      <c r="F3572" s="8">
        <f>VLOOKUP(D3572,'Parâmetro - Portes e Uco'!$A$8:$D$49,4,0)*E3572</f>
        <v>1.1823839999999999</v>
      </c>
      <c r="G3572" s="36"/>
      <c r="H3572" s="15"/>
      <c r="I3572" s="9"/>
      <c r="J3572" s="16">
        <v>0</v>
      </c>
      <c r="K3572" s="16"/>
      <c r="L3572" s="17">
        <v>3.177</v>
      </c>
      <c r="M3572" s="2">
        <v>84</v>
      </c>
      <c r="N3572" s="8">
        <f>(('Parâmetro - Portes e Uco'!$H$4*'TABELA HONORÁRIOS MÉDICOS201819'!M3572)/100)*'TABELA HONORÁRIOS MÉDICOS201819'!L3572</f>
        <v>39.016101599999999</v>
      </c>
      <c r="O3572" s="15">
        <v>0</v>
      </c>
      <c r="P3572" s="15"/>
      <c r="Q3572" s="41">
        <f t="shared" si="211"/>
        <v>40.198485599999998</v>
      </c>
    </row>
    <row r="3573" spans="1:17" ht="33.75">
      <c r="A3573" s="1" t="s">
        <v>4760</v>
      </c>
      <c r="B3573" s="1">
        <v>40310175</v>
      </c>
      <c r="C3573" s="3" t="s">
        <v>2938</v>
      </c>
      <c r="D3573" s="4" t="s">
        <v>3679</v>
      </c>
      <c r="E3573" s="7" t="s">
        <v>3712</v>
      </c>
      <c r="F3573" s="8">
        <f>VLOOKUP(D3573,'Parâmetro - Portes e Uco'!$A$8:$D$49,4,0)*E3573</f>
        <v>1.1823839999999999</v>
      </c>
      <c r="G3573" s="36"/>
      <c r="H3573" s="15"/>
      <c r="I3573" s="9"/>
      <c r="J3573" s="16">
        <v>0</v>
      </c>
      <c r="K3573" s="16"/>
      <c r="L3573" s="17">
        <v>3.294</v>
      </c>
      <c r="M3573" s="2">
        <v>84</v>
      </c>
      <c r="N3573" s="8">
        <f>(('Parâmetro - Portes e Uco'!$H$4*'TABELA HONORÁRIOS MÉDICOS201819'!M3573)/100)*'TABELA HONORÁRIOS MÉDICOS201819'!L3573</f>
        <v>40.452955199999998</v>
      </c>
      <c r="O3573" s="15">
        <v>0</v>
      </c>
      <c r="P3573" s="15"/>
      <c r="Q3573" s="41">
        <f t="shared" si="211"/>
        <v>41.635339199999997</v>
      </c>
    </row>
    <row r="3574" spans="1:17" ht="22.5">
      <c r="A3574" s="1" t="s">
        <v>4760</v>
      </c>
      <c r="B3574" s="1">
        <v>40310183</v>
      </c>
      <c r="C3574" s="3" t="s">
        <v>2939</v>
      </c>
      <c r="D3574" s="4" t="s">
        <v>3679</v>
      </c>
      <c r="E3574" s="7" t="s">
        <v>3712</v>
      </c>
      <c r="F3574" s="8">
        <f>VLOOKUP(D3574,'Parâmetro - Portes e Uco'!$A$8:$D$49,4,0)*E3574</f>
        <v>1.1823839999999999</v>
      </c>
      <c r="G3574" s="36"/>
      <c r="H3574" s="15"/>
      <c r="I3574" s="9"/>
      <c r="J3574" s="16">
        <v>0</v>
      </c>
      <c r="K3574" s="16"/>
      <c r="L3574" s="17">
        <v>3.177</v>
      </c>
      <c r="M3574" s="2">
        <v>84</v>
      </c>
      <c r="N3574" s="8">
        <f>(('Parâmetro - Portes e Uco'!$H$4*'TABELA HONORÁRIOS MÉDICOS201819'!M3574)/100)*'TABELA HONORÁRIOS MÉDICOS201819'!L3574</f>
        <v>39.016101599999999</v>
      </c>
      <c r="O3574" s="15">
        <v>0</v>
      </c>
      <c r="P3574" s="15"/>
      <c r="Q3574" s="41">
        <f t="shared" si="211"/>
        <v>40.198485599999998</v>
      </c>
    </row>
    <row r="3575" spans="1:17">
      <c r="A3575" s="1" t="s">
        <v>4760</v>
      </c>
      <c r="B3575" s="1">
        <v>40310191</v>
      </c>
      <c r="C3575" s="3" t="s">
        <v>2940</v>
      </c>
      <c r="D3575" s="4" t="s">
        <v>3679</v>
      </c>
      <c r="E3575" s="7" t="s">
        <v>3715</v>
      </c>
      <c r="F3575" s="8">
        <f>VLOOKUP(D3575,'Parâmetro - Portes e Uco'!$A$8:$D$49,4,0)*E3575</f>
        <v>2.9559599999999997</v>
      </c>
      <c r="G3575" s="36"/>
      <c r="H3575" s="15"/>
      <c r="I3575" s="9"/>
      <c r="J3575" s="16">
        <v>0</v>
      </c>
      <c r="K3575" s="16"/>
      <c r="L3575" s="17">
        <v>5.6970000000000001</v>
      </c>
      <c r="M3575" s="2">
        <v>84</v>
      </c>
      <c r="N3575" s="8">
        <f>(('Parâmetro - Portes e Uco'!$H$4*'TABELA HONORÁRIOS MÉDICOS201819'!M3575)/100)*'TABELA HONORÁRIOS MÉDICOS201819'!L3575</f>
        <v>69.963717599999995</v>
      </c>
      <c r="O3575" s="15">
        <v>0</v>
      </c>
      <c r="P3575" s="15"/>
      <c r="Q3575" s="41">
        <f t="shared" si="211"/>
        <v>72.9196776</v>
      </c>
    </row>
    <row r="3576" spans="1:17">
      <c r="A3576" s="1" t="s">
        <v>4760</v>
      </c>
      <c r="B3576" s="1">
        <v>40310205</v>
      </c>
      <c r="C3576" s="3" t="s">
        <v>2941</v>
      </c>
      <c r="D3576" s="4" t="s">
        <v>3679</v>
      </c>
      <c r="E3576" s="7" t="s">
        <v>3712</v>
      </c>
      <c r="F3576" s="8">
        <f>VLOOKUP(D3576,'Parâmetro - Portes e Uco'!$A$8:$D$49,4,0)*E3576</f>
        <v>1.1823839999999999</v>
      </c>
      <c r="G3576" s="36"/>
      <c r="H3576" s="15"/>
      <c r="I3576" s="9"/>
      <c r="J3576" s="16">
        <v>0</v>
      </c>
      <c r="K3576" s="16"/>
      <c r="L3576" s="17">
        <v>3.177</v>
      </c>
      <c r="M3576" s="2">
        <v>84</v>
      </c>
      <c r="N3576" s="8">
        <f>(('Parâmetro - Portes e Uco'!$H$4*'TABELA HONORÁRIOS MÉDICOS201819'!M3576)/100)*'TABELA HONORÁRIOS MÉDICOS201819'!L3576</f>
        <v>39.016101599999999</v>
      </c>
      <c r="O3576" s="15">
        <v>0</v>
      </c>
      <c r="P3576" s="15"/>
      <c r="Q3576" s="41">
        <f t="shared" si="211"/>
        <v>40.198485599999998</v>
      </c>
    </row>
    <row r="3577" spans="1:17">
      <c r="A3577" s="1" t="s">
        <v>4760</v>
      </c>
      <c r="B3577" s="1">
        <v>40310213</v>
      </c>
      <c r="C3577" s="3" t="s">
        <v>2942</v>
      </c>
      <c r="D3577" s="4" t="s">
        <v>3679</v>
      </c>
      <c r="E3577" s="7" t="s">
        <v>3716</v>
      </c>
      <c r="F3577" s="8">
        <f>VLOOKUP(D3577,'Parâmetro - Portes e Uco'!$A$8:$D$49,4,0)*E3577</f>
        <v>0.47295359999999997</v>
      </c>
      <c r="G3577" s="36"/>
      <c r="H3577" s="15"/>
      <c r="I3577" s="9"/>
      <c r="J3577" s="16">
        <v>0</v>
      </c>
      <c r="K3577" s="16"/>
      <c r="L3577" s="17">
        <v>1.8</v>
      </c>
      <c r="M3577" s="2">
        <v>84</v>
      </c>
      <c r="N3577" s="8">
        <f>(('Parâmetro - Portes e Uco'!$H$4*'TABELA HONORÁRIOS MÉDICOS201819'!M3577)/100)*'TABELA HONORÁRIOS MÉDICOS201819'!L3577</f>
        <v>22.105439999999998</v>
      </c>
      <c r="O3577" s="15">
        <v>0</v>
      </c>
      <c r="P3577" s="15"/>
      <c r="Q3577" s="41">
        <f t="shared" si="211"/>
        <v>22.578393599999998</v>
      </c>
    </row>
    <row r="3578" spans="1:17">
      <c r="A3578" s="1" t="s">
        <v>4760</v>
      </c>
      <c r="B3578" s="1">
        <v>40310221</v>
      </c>
      <c r="C3578" s="3" t="s">
        <v>2943</v>
      </c>
      <c r="D3578" s="4" t="s">
        <v>3679</v>
      </c>
      <c r="E3578" s="7" t="s">
        <v>3716</v>
      </c>
      <c r="F3578" s="8">
        <f>VLOOKUP(D3578,'Parâmetro - Portes e Uco'!$A$8:$D$49,4,0)*E3578</f>
        <v>0.47295359999999997</v>
      </c>
      <c r="G3578" s="36"/>
      <c r="H3578" s="15"/>
      <c r="I3578" s="9"/>
      <c r="J3578" s="16">
        <v>0</v>
      </c>
      <c r="K3578" s="16"/>
      <c r="L3578" s="17">
        <v>1.8</v>
      </c>
      <c r="M3578" s="2">
        <v>84</v>
      </c>
      <c r="N3578" s="8">
        <f>(('Parâmetro - Portes e Uco'!$H$4*'TABELA HONORÁRIOS MÉDICOS201819'!M3578)/100)*'TABELA HONORÁRIOS MÉDICOS201819'!L3578</f>
        <v>22.105439999999998</v>
      </c>
      <c r="O3578" s="15">
        <v>0</v>
      </c>
      <c r="P3578" s="15"/>
      <c r="Q3578" s="41">
        <f t="shared" si="211"/>
        <v>22.578393599999998</v>
      </c>
    </row>
    <row r="3579" spans="1:17" ht="22.5">
      <c r="A3579" s="1" t="s">
        <v>4760</v>
      </c>
      <c r="B3579" s="1">
        <v>40310230</v>
      </c>
      <c r="C3579" s="3" t="s">
        <v>2944</v>
      </c>
      <c r="D3579" s="4" t="s">
        <v>3679</v>
      </c>
      <c r="E3579" s="7" t="s">
        <v>3716</v>
      </c>
      <c r="F3579" s="8">
        <f>VLOOKUP(D3579,'Parâmetro - Portes e Uco'!$A$8:$D$49,4,0)*E3579</f>
        <v>0.47295359999999997</v>
      </c>
      <c r="G3579" s="36"/>
      <c r="H3579" s="15"/>
      <c r="I3579" s="9"/>
      <c r="J3579" s="16">
        <v>0</v>
      </c>
      <c r="K3579" s="16"/>
      <c r="L3579" s="17">
        <v>0.69299999999999995</v>
      </c>
      <c r="M3579" s="2">
        <v>84</v>
      </c>
      <c r="N3579" s="8">
        <f>(('Parâmetro - Portes e Uco'!$H$4*'TABELA HONORÁRIOS MÉDICOS201819'!M3579)/100)*'TABELA HONORÁRIOS MÉDICOS201819'!L3579</f>
        <v>8.5105943999999987</v>
      </c>
      <c r="O3579" s="15">
        <v>0</v>
      </c>
      <c r="P3579" s="15"/>
      <c r="Q3579" s="41">
        <f t="shared" si="211"/>
        <v>8.983547999999999</v>
      </c>
    </row>
    <row r="3580" spans="1:17">
      <c r="A3580" s="1" t="s">
        <v>4760</v>
      </c>
      <c r="B3580" s="1">
        <v>40310248</v>
      </c>
      <c r="C3580" s="3" t="s">
        <v>2946</v>
      </c>
      <c r="D3580" s="4" t="s">
        <v>3679</v>
      </c>
      <c r="E3580" s="7" t="s">
        <v>3712</v>
      </c>
      <c r="F3580" s="8">
        <f>VLOOKUP(D3580,'Parâmetro - Portes e Uco'!$A$8:$D$49,4,0)*E3580</f>
        <v>1.1823839999999999</v>
      </c>
      <c r="G3580" s="36"/>
      <c r="H3580" s="15"/>
      <c r="I3580" s="9"/>
      <c r="J3580" s="16">
        <v>0</v>
      </c>
      <c r="K3580" s="16"/>
      <c r="L3580" s="17">
        <v>2.214</v>
      </c>
      <c r="M3580" s="2">
        <v>84</v>
      </c>
      <c r="N3580" s="8">
        <f>(('Parâmetro - Portes e Uco'!$H$4*'TABELA HONORÁRIOS MÉDICOS201819'!M3580)/100)*'TABELA HONORÁRIOS MÉDICOS201819'!L3580</f>
        <v>27.189691199999999</v>
      </c>
      <c r="O3580" s="15">
        <v>0</v>
      </c>
      <c r="P3580" s="15"/>
      <c r="Q3580" s="41">
        <f t="shared" si="211"/>
        <v>28.372075199999998</v>
      </c>
    </row>
    <row r="3581" spans="1:17">
      <c r="A3581" s="1" t="s">
        <v>4760</v>
      </c>
      <c r="B3581" s="1">
        <v>40310256</v>
      </c>
      <c r="C3581" s="3" t="s">
        <v>2947</v>
      </c>
      <c r="D3581" s="4" t="s">
        <v>3679</v>
      </c>
      <c r="E3581" s="7" t="s">
        <v>3712</v>
      </c>
      <c r="F3581" s="8">
        <f>VLOOKUP(D3581,'Parâmetro - Portes e Uco'!$A$8:$D$49,4,0)*E3581</f>
        <v>1.1823839999999999</v>
      </c>
      <c r="G3581" s="36"/>
      <c r="H3581" s="15"/>
      <c r="I3581" s="9"/>
      <c r="J3581" s="16">
        <v>0</v>
      </c>
      <c r="K3581" s="16"/>
      <c r="L3581" s="17">
        <v>3.177</v>
      </c>
      <c r="M3581" s="2">
        <v>84</v>
      </c>
      <c r="N3581" s="8">
        <f>(('Parâmetro - Portes e Uco'!$H$4*'TABELA HONORÁRIOS MÉDICOS201819'!M3581)/100)*'TABELA HONORÁRIOS MÉDICOS201819'!L3581</f>
        <v>39.016101599999999</v>
      </c>
      <c r="O3581" s="15">
        <v>0</v>
      </c>
      <c r="P3581" s="15"/>
      <c r="Q3581" s="41">
        <f t="shared" si="211"/>
        <v>40.198485599999998</v>
      </c>
    </row>
    <row r="3582" spans="1:17" ht="22.5">
      <c r="A3582" s="1" t="s">
        <v>4760</v>
      </c>
      <c r="B3582" s="1">
        <v>40310264</v>
      </c>
      <c r="C3582" s="3" t="s">
        <v>2948</v>
      </c>
      <c r="D3582" s="4" t="s">
        <v>3679</v>
      </c>
      <c r="E3582" s="7" t="s">
        <v>3712</v>
      </c>
      <c r="F3582" s="8">
        <f>VLOOKUP(D3582,'Parâmetro - Portes e Uco'!$A$8:$D$49,4,0)*E3582</f>
        <v>1.1823839999999999</v>
      </c>
      <c r="G3582" s="36"/>
      <c r="H3582" s="15"/>
      <c r="I3582" s="9"/>
      <c r="J3582" s="16">
        <v>0</v>
      </c>
      <c r="K3582" s="16"/>
      <c r="L3582" s="17">
        <v>3.177</v>
      </c>
      <c r="M3582" s="2">
        <v>84</v>
      </c>
      <c r="N3582" s="8">
        <f>(('Parâmetro - Portes e Uco'!$H$4*'TABELA HONORÁRIOS MÉDICOS201819'!M3582)/100)*'TABELA HONORÁRIOS MÉDICOS201819'!L3582</f>
        <v>39.016101599999999</v>
      </c>
      <c r="O3582" s="15">
        <v>0</v>
      </c>
      <c r="P3582" s="15"/>
      <c r="Q3582" s="41">
        <f t="shared" si="211"/>
        <v>40.198485599999998</v>
      </c>
    </row>
    <row r="3583" spans="1:17">
      <c r="A3583" s="1" t="s">
        <v>4760</v>
      </c>
      <c r="B3583" s="1">
        <v>40310272</v>
      </c>
      <c r="C3583" s="3" t="s">
        <v>2949</v>
      </c>
      <c r="D3583" s="4" t="s">
        <v>3679</v>
      </c>
      <c r="E3583" s="7" t="s">
        <v>3712</v>
      </c>
      <c r="F3583" s="8">
        <f>VLOOKUP(D3583,'Parâmetro - Portes e Uco'!$A$8:$D$49,4,0)*E3583</f>
        <v>1.1823839999999999</v>
      </c>
      <c r="G3583" s="36"/>
      <c r="H3583" s="15"/>
      <c r="I3583" s="9"/>
      <c r="J3583" s="16">
        <v>0</v>
      </c>
      <c r="K3583" s="16"/>
      <c r="L3583" s="17">
        <v>5.0940000000000003</v>
      </c>
      <c r="M3583" s="2">
        <v>84</v>
      </c>
      <c r="N3583" s="8">
        <f>(('Parâmetro - Portes e Uco'!$H$4*'TABELA HONORÁRIOS MÉDICOS201819'!M3583)/100)*'TABELA HONORÁRIOS MÉDICOS201819'!L3583</f>
        <v>62.5583952</v>
      </c>
      <c r="O3583" s="15">
        <v>0</v>
      </c>
      <c r="P3583" s="15"/>
      <c r="Q3583" s="41">
        <f t="shared" si="211"/>
        <v>63.740779199999999</v>
      </c>
    </row>
    <row r="3584" spans="1:17">
      <c r="A3584" s="1" t="s">
        <v>4760</v>
      </c>
      <c r="B3584" s="1">
        <v>40310280</v>
      </c>
      <c r="C3584" s="3" t="s">
        <v>2945</v>
      </c>
      <c r="D3584" s="4" t="s">
        <v>3679</v>
      </c>
      <c r="E3584" s="7" t="s">
        <v>3716</v>
      </c>
      <c r="F3584" s="8">
        <f>VLOOKUP(D3584,'Parâmetro - Portes e Uco'!$A$8:$D$49,4,0)*E3584</f>
        <v>0.47295359999999997</v>
      </c>
      <c r="G3584" s="36"/>
      <c r="H3584" s="15"/>
      <c r="I3584" s="9"/>
      <c r="J3584" s="16">
        <v>0</v>
      </c>
      <c r="K3584" s="16"/>
      <c r="L3584" s="17">
        <v>0.69299999999999995</v>
      </c>
      <c r="M3584" s="2">
        <v>84</v>
      </c>
      <c r="N3584" s="8">
        <f>(('Parâmetro - Portes e Uco'!$H$4*'TABELA HONORÁRIOS MÉDICOS201819'!M3584)/100)*'TABELA HONORÁRIOS MÉDICOS201819'!L3584</f>
        <v>8.5105943999999987</v>
      </c>
      <c r="O3584" s="15">
        <v>0</v>
      </c>
      <c r="P3584" s="15"/>
      <c r="Q3584" s="41">
        <f t="shared" si="211"/>
        <v>8.983547999999999</v>
      </c>
    </row>
    <row r="3585" spans="1:17" ht="22.5">
      <c r="A3585" s="1" t="s">
        <v>4760</v>
      </c>
      <c r="B3585" s="1">
        <v>40310299</v>
      </c>
      <c r="C3585" s="3" t="s">
        <v>2951</v>
      </c>
      <c r="D3585" s="4" t="s">
        <v>3679</v>
      </c>
      <c r="E3585" s="7" t="s">
        <v>3716</v>
      </c>
      <c r="F3585" s="8">
        <f>VLOOKUP(D3585,'Parâmetro - Portes e Uco'!$A$8:$D$49,4,0)*E3585</f>
        <v>0.47295359999999997</v>
      </c>
      <c r="G3585" s="36"/>
      <c r="H3585" s="15"/>
      <c r="I3585" s="9"/>
      <c r="J3585" s="16">
        <v>0</v>
      </c>
      <c r="K3585" s="16"/>
      <c r="L3585" s="17">
        <v>0.69299999999999995</v>
      </c>
      <c r="M3585" s="2">
        <v>84</v>
      </c>
      <c r="N3585" s="8">
        <f>(('Parâmetro - Portes e Uco'!$H$4*'TABELA HONORÁRIOS MÉDICOS201819'!M3585)/100)*'TABELA HONORÁRIOS MÉDICOS201819'!L3585</f>
        <v>8.5105943999999987</v>
      </c>
      <c r="O3585" s="15">
        <v>0</v>
      </c>
      <c r="P3585" s="15"/>
      <c r="Q3585" s="41">
        <f t="shared" si="211"/>
        <v>8.983547999999999</v>
      </c>
    </row>
    <row r="3586" spans="1:17" ht="22.5">
      <c r="A3586" s="1" t="s">
        <v>4760</v>
      </c>
      <c r="B3586" s="1">
        <v>40310302</v>
      </c>
      <c r="C3586" s="3" t="s">
        <v>2952</v>
      </c>
      <c r="D3586" s="4" t="s">
        <v>3679</v>
      </c>
      <c r="E3586" s="7" t="s">
        <v>3715</v>
      </c>
      <c r="F3586" s="8">
        <f>VLOOKUP(D3586,'Parâmetro - Portes e Uco'!$A$8:$D$49,4,0)*E3586</f>
        <v>2.9559599999999997</v>
      </c>
      <c r="G3586" s="36"/>
      <c r="H3586" s="15"/>
      <c r="I3586" s="9"/>
      <c r="J3586" s="16">
        <v>0</v>
      </c>
      <c r="K3586" s="16"/>
      <c r="L3586" s="17">
        <v>5.6970000000000001</v>
      </c>
      <c r="M3586" s="2">
        <v>84</v>
      </c>
      <c r="N3586" s="8">
        <f>(('Parâmetro - Portes e Uco'!$H$4*'TABELA HONORÁRIOS MÉDICOS201819'!M3586)/100)*'TABELA HONORÁRIOS MÉDICOS201819'!L3586</f>
        <v>69.963717599999995</v>
      </c>
      <c r="O3586" s="15">
        <v>0</v>
      </c>
      <c r="P3586" s="15"/>
      <c r="Q3586" s="41">
        <f t="shared" si="211"/>
        <v>72.9196776</v>
      </c>
    </row>
    <row r="3587" spans="1:17">
      <c r="A3587" s="1" t="s">
        <v>4760</v>
      </c>
      <c r="B3587" s="1">
        <v>40310310</v>
      </c>
      <c r="C3587" s="3" t="s">
        <v>2954</v>
      </c>
      <c r="D3587" s="4" t="s">
        <v>3679</v>
      </c>
      <c r="E3587" s="7" t="s">
        <v>3716</v>
      </c>
      <c r="F3587" s="8">
        <f>VLOOKUP(D3587,'Parâmetro - Portes e Uco'!$A$8:$D$49,4,0)*E3587</f>
        <v>0.47295359999999997</v>
      </c>
      <c r="G3587" s="36"/>
      <c r="H3587" s="15"/>
      <c r="I3587" s="9"/>
      <c r="J3587" s="16">
        <v>0</v>
      </c>
      <c r="K3587" s="16"/>
      <c r="L3587" s="17">
        <v>0.69299999999999995</v>
      </c>
      <c r="M3587" s="2">
        <v>84</v>
      </c>
      <c r="N3587" s="8">
        <f>(('Parâmetro - Portes e Uco'!$H$4*'TABELA HONORÁRIOS MÉDICOS201819'!M3587)/100)*'TABELA HONORÁRIOS MÉDICOS201819'!L3587</f>
        <v>8.5105943999999987</v>
      </c>
      <c r="O3587" s="15">
        <v>0</v>
      </c>
      <c r="P3587" s="15"/>
      <c r="Q3587" s="41">
        <f t="shared" si="211"/>
        <v>8.983547999999999</v>
      </c>
    </row>
    <row r="3588" spans="1:17">
      <c r="A3588" s="1" t="s">
        <v>4760</v>
      </c>
      <c r="B3588" s="1">
        <v>40310329</v>
      </c>
      <c r="C3588" s="3" t="s">
        <v>2955</v>
      </c>
      <c r="D3588" s="4" t="s">
        <v>3679</v>
      </c>
      <c r="E3588" s="7" t="s">
        <v>3716</v>
      </c>
      <c r="F3588" s="8">
        <f>VLOOKUP(D3588,'Parâmetro - Portes e Uco'!$A$8:$D$49,4,0)*E3588</f>
        <v>0.47295359999999997</v>
      </c>
      <c r="G3588" s="36"/>
      <c r="H3588" s="15"/>
      <c r="I3588" s="9"/>
      <c r="J3588" s="16">
        <v>0</v>
      </c>
      <c r="K3588" s="16"/>
      <c r="L3588" s="17">
        <v>1.8</v>
      </c>
      <c r="M3588" s="2">
        <v>84</v>
      </c>
      <c r="N3588" s="8">
        <f>(('Parâmetro - Portes e Uco'!$H$4*'TABELA HONORÁRIOS MÉDICOS201819'!M3588)/100)*'TABELA HONORÁRIOS MÉDICOS201819'!L3588</f>
        <v>22.105439999999998</v>
      </c>
      <c r="O3588" s="15">
        <v>0</v>
      </c>
      <c r="P3588" s="15"/>
      <c r="Q3588" s="41">
        <f t="shared" si="211"/>
        <v>22.578393599999998</v>
      </c>
    </row>
    <row r="3589" spans="1:17">
      <c r="A3589" s="1" t="s">
        <v>4760</v>
      </c>
      <c r="B3589" s="1">
        <v>40310337</v>
      </c>
      <c r="C3589" s="3" t="s">
        <v>2956</v>
      </c>
      <c r="D3589" s="4" t="s">
        <v>3679</v>
      </c>
      <c r="E3589" s="7" t="s">
        <v>3716</v>
      </c>
      <c r="F3589" s="8">
        <f>VLOOKUP(D3589,'Parâmetro - Portes e Uco'!$A$8:$D$49,4,0)*E3589</f>
        <v>0.47295359999999997</v>
      </c>
      <c r="G3589" s="36"/>
      <c r="H3589" s="15"/>
      <c r="I3589" s="9"/>
      <c r="J3589" s="16">
        <v>0</v>
      </c>
      <c r="K3589" s="16"/>
      <c r="L3589" s="17">
        <v>1.8</v>
      </c>
      <c r="M3589" s="2">
        <v>84</v>
      </c>
      <c r="N3589" s="8">
        <f>(('Parâmetro - Portes e Uco'!$H$4*'TABELA HONORÁRIOS MÉDICOS201819'!M3589)/100)*'TABELA HONORÁRIOS MÉDICOS201819'!L3589</f>
        <v>22.105439999999998</v>
      </c>
      <c r="O3589" s="15">
        <v>0</v>
      </c>
      <c r="P3589" s="15"/>
      <c r="Q3589" s="41">
        <f t="shared" si="211"/>
        <v>22.578393599999998</v>
      </c>
    </row>
    <row r="3590" spans="1:17">
      <c r="A3590" s="1" t="s">
        <v>4760</v>
      </c>
      <c r="B3590" s="1">
        <v>40310345</v>
      </c>
      <c r="C3590" s="3" t="s">
        <v>2958</v>
      </c>
      <c r="D3590" s="4" t="s">
        <v>3679</v>
      </c>
      <c r="E3590" s="7" t="s">
        <v>3716</v>
      </c>
      <c r="F3590" s="8">
        <f>VLOOKUP(D3590,'Parâmetro - Portes e Uco'!$A$8:$D$49,4,0)*E3590</f>
        <v>0.47295359999999997</v>
      </c>
      <c r="G3590" s="36"/>
      <c r="H3590" s="15"/>
      <c r="I3590" s="9"/>
      <c r="J3590" s="16">
        <v>0</v>
      </c>
      <c r="K3590" s="16"/>
      <c r="L3590" s="17">
        <v>0.69299999999999995</v>
      </c>
      <c r="M3590" s="2">
        <v>84</v>
      </c>
      <c r="N3590" s="8">
        <f>(('Parâmetro - Portes e Uco'!$H$4*'TABELA HONORÁRIOS MÉDICOS201819'!M3590)/100)*'TABELA HONORÁRIOS MÉDICOS201819'!L3590</f>
        <v>8.5105943999999987</v>
      </c>
      <c r="O3590" s="15">
        <v>0</v>
      </c>
      <c r="P3590" s="15"/>
      <c r="Q3590" s="41">
        <f t="shared" si="211"/>
        <v>8.983547999999999</v>
      </c>
    </row>
    <row r="3591" spans="1:17">
      <c r="A3591" s="1" t="s">
        <v>4760</v>
      </c>
      <c r="B3591" s="1">
        <v>40310361</v>
      </c>
      <c r="C3591" s="3" t="s">
        <v>2927</v>
      </c>
      <c r="D3591" s="4" t="s">
        <v>3679</v>
      </c>
      <c r="E3591" s="7" t="s">
        <v>3717</v>
      </c>
      <c r="F3591" s="8">
        <f>VLOOKUP(D3591,'Parâmetro - Portes e Uco'!$A$8:$D$49,4,0)*E3591</f>
        <v>5.9119199999999994</v>
      </c>
      <c r="G3591" s="36"/>
      <c r="H3591" s="15"/>
      <c r="I3591" s="9"/>
      <c r="J3591" s="16">
        <v>0</v>
      </c>
      <c r="K3591" s="16"/>
      <c r="L3591" s="17">
        <v>36.594000000000001</v>
      </c>
      <c r="M3591" s="2">
        <v>84</v>
      </c>
      <c r="N3591" s="8">
        <f>(('Parâmetro - Portes e Uco'!$H$4*'TABELA HONORÁRIOS MÉDICOS201819'!M3591)/100)*'TABELA HONORÁRIOS MÉDICOS201819'!L3591</f>
        <v>449.40359519999998</v>
      </c>
      <c r="O3591" s="15">
        <v>0</v>
      </c>
      <c r="P3591" s="15"/>
      <c r="Q3591" s="41">
        <f t="shared" si="211"/>
        <v>455.31551519999999</v>
      </c>
    </row>
    <row r="3592" spans="1:17">
      <c r="A3592" s="1" t="s">
        <v>4760</v>
      </c>
      <c r="B3592" s="1">
        <v>40310370</v>
      </c>
      <c r="C3592" s="3" t="s">
        <v>2953</v>
      </c>
      <c r="D3592" s="4" t="s">
        <v>3679</v>
      </c>
      <c r="E3592" s="7" t="s">
        <v>3716</v>
      </c>
      <c r="F3592" s="8">
        <f>VLOOKUP(D3592,'Parâmetro - Portes e Uco'!$A$8:$D$49,4,0)*E3592</f>
        <v>0.47295359999999997</v>
      </c>
      <c r="G3592" s="36"/>
      <c r="H3592" s="15"/>
      <c r="I3592" s="9"/>
      <c r="J3592" s="16">
        <v>0</v>
      </c>
      <c r="K3592" s="16"/>
      <c r="L3592" s="17">
        <v>0.69299999999999995</v>
      </c>
      <c r="M3592" s="2">
        <v>84</v>
      </c>
      <c r="N3592" s="8">
        <f>(('Parâmetro - Portes e Uco'!$H$4*'TABELA HONORÁRIOS MÉDICOS201819'!M3592)/100)*'TABELA HONORÁRIOS MÉDICOS201819'!L3592</f>
        <v>8.5105943999999987</v>
      </c>
      <c r="O3592" s="15">
        <v>0</v>
      </c>
      <c r="P3592" s="15"/>
      <c r="Q3592" s="41">
        <f t="shared" si="211"/>
        <v>8.983547999999999</v>
      </c>
    </row>
    <row r="3593" spans="1:17">
      <c r="A3593" s="1" t="s">
        <v>4760</v>
      </c>
      <c r="B3593" s="1">
        <v>40310388</v>
      </c>
      <c r="C3593" s="3" t="s">
        <v>2957</v>
      </c>
      <c r="D3593" s="4" t="s">
        <v>3679</v>
      </c>
      <c r="E3593" s="7" t="s">
        <v>3716</v>
      </c>
      <c r="F3593" s="8">
        <f>VLOOKUP(D3593,'Parâmetro - Portes e Uco'!$A$8:$D$49,4,0)*E3593</f>
        <v>0.47295359999999997</v>
      </c>
      <c r="G3593" s="36"/>
      <c r="H3593" s="15"/>
      <c r="I3593" s="9"/>
      <c r="J3593" s="16">
        <v>0</v>
      </c>
      <c r="K3593" s="16"/>
      <c r="L3593" s="17">
        <v>0.42299999999999999</v>
      </c>
      <c r="M3593" s="2">
        <v>84</v>
      </c>
      <c r="N3593" s="8">
        <f>(('Parâmetro - Portes e Uco'!$H$4*'TABELA HONORÁRIOS MÉDICOS201819'!M3593)/100)*'TABELA HONORÁRIOS MÉDICOS201819'!L3593</f>
        <v>5.1947783999999997</v>
      </c>
      <c r="O3593" s="15">
        <v>0</v>
      </c>
      <c r="P3593" s="15"/>
      <c r="Q3593" s="41">
        <f t="shared" si="211"/>
        <v>5.667732</v>
      </c>
    </row>
    <row r="3594" spans="1:17">
      <c r="A3594" s="1" t="s">
        <v>4760</v>
      </c>
      <c r="B3594" s="1">
        <v>40310400</v>
      </c>
      <c r="C3594" s="3" t="s">
        <v>2932</v>
      </c>
      <c r="D3594" s="4" t="s">
        <v>3679</v>
      </c>
      <c r="E3594" s="7" t="s">
        <v>3712</v>
      </c>
      <c r="F3594" s="8">
        <f>VLOOKUP(D3594,'Parâmetro - Portes e Uco'!$A$8:$D$49,4,0)*E3594</f>
        <v>1.1823839999999999</v>
      </c>
      <c r="G3594" s="36"/>
      <c r="H3594" s="15"/>
      <c r="I3594" s="9"/>
      <c r="J3594" s="16">
        <v>0</v>
      </c>
      <c r="K3594" s="16"/>
      <c r="L3594" s="17">
        <v>4.9770000000000003</v>
      </c>
      <c r="M3594" s="2">
        <v>84</v>
      </c>
      <c r="N3594" s="8">
        <f>(('Parâmetro - Portes e Uco'!$H$4*'TABELA HONORÁRIOS MÉDICOS201819'!M3594)/100)*'TABELA HONORÁRIOS MÉDICOS201819'!L3594</f>
        <v>61.1215416</v>
      </c>
      <c r="O3594" s="15">
        <v>0</v>
      </c>
      <c r="P3594" s="15"/>
      <c r="Q3594" s="41">
        <f t="shared" si="211"/>
        <v>62.303925599999999</v>
      </c>
    </row>
    <row r="3595" spans="1:17" ht="22.5">
      <c r="A3595" s="1" t="s">
        <v>4760</v>
      </c>
      <c r="B3595" s="1">
        <v>40310418</v>
      </c>
      <c r="C3595" s="3" t="s">
        <v>2919</v>
      </c>
      <c r="D3595" s="4" t="s">
        <v>3679</v>
      </c>
      <c r="E3595" s="7" t="s">
        <v>3712</v>
      </c>
      <c r="F3595" s="8">
        <f>VLOOKUP(D3595,'Parâmetro - Portes e Uco'!$A$8:$D$49,4,0)*E3595</f>
        <v>1.1823839999999999</v>
      </c>
      <c r="G3595" s="36"/>
      <c r="H3595" s="15"/>
      <c r="I3595" s="9"/>
      <c r="J3595" s="16">
        <v>0</v>
      </c>
      <c r="K3595" s="16"/>
      <c r="L3595" s="17">
        <v>2.484</v>
      </c>
      <c r="M3595" s="2">
        <v>84</v>
      </c>
      <c r="N3595" s="8">
        <f>(('Parâmetro - Portes e Uco'!$H$4*'TABELA HONORÁRIOS MÉDICOS201819'!M3595)/100)*'TABELA HONORÁRIOS MÉDICOS201819'!L3595</f>
        <v>30.505507199999997</v>
      </c>
      <c r="O3595" s="15">
        <v>0</v>
      </c>
      <c r="P3595" s="15"/>
      <c r="Q3595" s="41">
        <f t="shared" si="211"/>
        <v>31.687891199999996</v>
      </c>
    </row>
    <row r="3596" spans="1:17">
      <c r="A3596" s="1" t="s">
        <v>4760</v>
      </c>
      <c r="B3596" s="1">
        <v>40310426</v>
      </c>
      <c r="C3596" s="3" t="s">
        <v>2920</v>
      </c>
      <c r="D3596" s="4" t="s">
        <v>3679</v>
      </c>
      <c r="E3596" s="7" t="s">
        <v>3712</v>
      </c>
      <c r="F3596" s="8">
        <f>VLOOKUP(D3596,'Parâmetro - Portes e Uco'!$A$8:$D$49,4,0)*E3596</f>
        <v>1.1823839999999999</v>
      </c>
      <c r="G3596" s="36"/>
      <c r="H3596" s="15"/>
      <c r="I3596" s="9"/>
      <c r="J3596" s="16">
        <v>0</v>
      </c>
      <c r="K3596" s="16"/>
      <c r="L3596" s="17">
        <v>4.0140000000000002</v>
      </c>
      <c r="M3596" s="2">
        <v>84</v>
      </c>
      <c r="N3596" s="8">
        <f>(('Parâmetro - Portes e Uco'!$H$4*'TABELA HONORÁRIOS MÉDICOS201819'!M3596)/100)*'TABELA HONORÁRIOS MÉDICOS201819'!L3596</f>
        <v>49.2951312</v>
      </c>
      <c r="O3596" s="15">
        <v>0</v>
      </c>
      <c r="P3596" s="15"/>
      <c r="Q3596" s="41">
        <f t="shared" si="211"/>
        <v>50.477515199999999</v>
      </c>
    </row>
    <row r="3597" spans="1:17">
      <c r="A3597" s="1" t="s">
        <v>4760</v>
      </c>
      <c r="B3597" s="1">
        <v>40310434</v>
      </c>
      <c r="C3597" s="3" t="s">
        <v>2950</v>
      </c>
      <c r="D3597" s="4" t="s">
        <v>3679</v>
      </c>
      <c r="E3597" s="7" t="s">
        <v>3716</v>
      </c>
      <c r="F3597" s="8">
        <f>VLOOKUP(D3597,'Parâmetro - Portes e Uco'!$A$8:$D$49,4,0)*E3597</f>
        <v>0.47295359999999997</v>
      </c>
      <c r="G3597" s="36"/>
      <c r="H3597" s="15"/>
      <c r="I3597" s="9"/>
      <c r="J3597" s="16">
        <v>0</v>
      </c>
      <c r="K3597" s="16"/>
      <c r="L3597" s="17">
        <v>5.1950000000000003</v>
      </c>
      <c r="M3597" s="2">
        <v>84</v>
      </c>
      <c r="N3597" s="8">
        <f>(('Parâmetro - Portes e Uco'!$H$4*'TABELA HONORÁRIOS MÉDICOS201819'!M3597)/100)*'TABELA HONORÁRIOS MÉDICOS201819'!L3597</f>
        <v>63.798755999999997</v>
      </c>
      <c r="O3597" s="15">
        <v>0</v>
      </c>
      <c r="P3597" s="15"/>
      <c r="Q3597" s="41">
        <f t="shared" si="211"/>
        <v>64.271709599999994</v>
      </c>
    </row>
    <row r="3598" spans="1:17">
      <c r="A3598" s="1" t="s">
        <v>4760</v>
      </c>
      <c r="B3598" s="1">
        <v>40310515</v>
      </c>
      <c r="C3598" s="3" t="s">
        <v>4363</v>
      </c>
      <c r="D3598" s="4" t="s">
        <v>3679</v>
      </c>
      <c r="E3598" s="7">
        <v>0.01</v>
      </c>
      <c r="F3598" s="8">
        <f>VLOOKUP(D3598,'Parâmetro - Portes e Uco'!$A$8:$D$49,4,0)*E3598</f>
        <v>0.11823839999999999</v>
      </c>
      <c r="G3598" s="36"/>
      <c r="H3598" s="15"/>
      <c r="I3598" s="9"/>
      <c r="J3598" s="16">
        <v>0</v>
      </c>
      <c r="K3598" s="16"/>
      <c r="L3598" s="17">
        <v>13.675000000000001</v>
      </c>
      <c r="M3598" s="2">
        <v>84</v>
      </c>
      <c r="N3598" s="8">
        <f>(('Parâmetro - Portes e Uco'!$H$4*'TABELA HONORÁRIOS MÉDICOS201819'!M3598)/100)*'TABELA HONORÁRIOS MÉDICOS201819'!L3598</f>
        <v>167.93994000000001</v>
      </c>
      <c r="O3598" s="15">
        <v>0</v>
      </c>
      <c r="P3598" s="15"/>
      <c r="Q3598" s="41">
        <f t="shared" si="211"/>
        <v>168.0581784</v>
      </c>
    </row>
    <row r="3599" spans="1:17" ht="22.5">
      <c r="A3599" s="1" t="s">
        <v>4760</v>
      </c>
      <c r="B3599" s="1">
        <v>40310566</v>
      </c>
      <c r="C3599" s="3" t="s">
        <v>4364</v>
      </c>
      <c r="D3599" s="4" t="s">
        <v>3679</v>
      </c>
      <c r="E3599" s="7">
        <v>0.25</v>
      </c>
      <c r="F3599" s="8">
        <f>VLOOKUP(D3599,'Parâmetro - Portes e Uco'!$A$8:$D$49,4,0)*E3599</f>
        <v>2.9559599999999997</v>
      </c>
      <c r="G3599" s="36"/>
      <c r="H3599" s="15"/>
      <c r="I3599" s="9"/>
      <c r="J3599" s="16">
        <v>0</v>
      </c>
      <c r="K3599" s="16"/>
      <c r="L3599" s="17">
        <v>24.2</v>
      </c>
      <c r="M3599" s="2">
        <v>84</v>
      </c>
      <c r="N3599" s="8">
        <f>(('Parâmetro - Portes e Uco'!$H$4*'TABELA HONORÁRIOS MÉDICOS201819'!M3599)/100)*'TABELA HONORÁRIOS MÉDICOS201819'!L3599</f>
        <v>297.19535999999999</v>
      </c>
      <c r="O3599" s="15">
        <v>0</v>
      </c>
      <c r="P3599" s="15"/>
      <c r="Q3599" s="41">
        <f t="shared" si="211"/>
        <v>300.15132</v>
      </c>
    </row>
    <row r="3600" spans="1:17">
      <c r="A3600" s="1" t="s">
        <v>4760</v>
      </c>
      <c r="B3600" s="1">
        <v>40310590</v>
      </c>
      <c r="C3600" s="3" t="s">
        <v>4365</v>
      </c>
      <c r="D3600" s="4" t="s">
        <v>3679</v>
      </c>
      <c r="E3600" s="7">
        <v>0.25</v>
      </c>
      <c r="F3600" s="8">
        <f>VLOOKUP(D3600,'Parâmetro - Portes e Uco'!$A$8:$D$49,4,0)*E3600</f>
        <v>2.9559599999999997</v>
      </c>
      <c r="G3600" s="36"/>
      <c r="H3600" s="15"/>
      <c r="I3600" s="9"/>
      <c r="J3600" s="16">
        <v>0</v>
      </c>
      <c r="K3600" s="16"/>
      <c r="L3600" s="17">
        <v>14.311999999999999</v>
      </c>
      <c r="M3600" s="2">
        <v>84</v>
      </c>
      <c r="N3600" s="8">
        <f>(('Parâmetro - Portes e Uco'!$H$4*'TABELA HONORÁRIOS MÉDICOS201819'!M3600)/100)*'TABELA HONORÁRIOS MÉDICOS201819'!L3600</f>
        <v>175.76280959999997</v>
      </c>
      <c r="O3600" s="15">
        <v>0</v>
      </c>
      <c r="P3600" s="15"/>
      <c r="Q3600" s="41">
        <f t="shared" si="211"/>
        <v>178.71876959999997</v>
      </c>
    </row>
    <row r="3601" spans="1:17">
      <c r="A3601" s="1" t="s">
        <v>4760</v>
      </c>
      <c r="B3601" s="1">
        <v>40310604</v>
      </c>
      <c r="C3601" s="3" t="s">
        <v>2922</v>
      </c>
      <c r="D3601" s="4" t="s">
        <v>3679</v>
      </c>
      <c r="E3601" s="7" t="s">
        <v>3717</v>
      </c>
      <c r="F3601" s="8">
        <f>VLOOKUP(D3601,'Parâmetro - Portes e Uco'!$A$8:$D$49,4,0)*E3601</f>
        <v>5.9119199999999994</v>
      </c>
      <c r="G3601" s="36"/>
      <c r="H3601" s="15"/>
      <c r="I3601" s="9"/>
      <c r="J3601" s="16">
        <v>0</v>
      </c>
      <c r="K3601" s="16"/>
      <c r="L3601" s="17">
        <v>5.6</v>
      </c>
      <c r="M3601" s="2">
        <v>84</v>
      </c>
      <c r="N3601" s="8">
        <f>(('Parâmetro - Portes e Uco'!$H$4*'TABELA HONORÁRIOS MÉDICOS201819'!M3601)/100)*'TABELA HONORÁRIOS MÉDICOS201819'!L3601</f>
        <v>68.772479999999987</v>
      </c>
      <c r="O3601" s="15">
        <v>0</v>
      </c>
      <c r="P3601" s="15"/>
      <c r="Q3601" s="41">
        <f t="shared" si="211"/>
        <v>74.684399999999982</v>
      </c>
    </row>
    <row r="3602" spans="1:17">
      <c r="A3602" s="1" t="s">
        <v>4760</v>
      </c>
      <c r="B3602" s="1">
        <v>40310620</v>
      </c>
      <c r="C3602" s="3" t="s">
        <v>4366</v>
      </c>
      <c r="D3602" s="4" t="s">
        <v>3679</v>
      </c>
      <c r="E3602" s="7" t="s">
        <v>3712</v>
      </c>
      <c r="F3602" s="8">
        <f>VLOOKUP(D3602,'Parâmetro - Portes e Uco'!$A$8:$D$49,4,0)*E3602</f>
        <v>1.1823839999999999</v>
      </c>
      <c r="G3602" s="36"/>
      <c r="H3602" s="15"/>
      <c r="I3602" s="9"/>
      <c r="J3602" s="16">
        <v>0</v>
      </c>
      <c r="K3602" s="16"/>
      <c r="L3602" s="17">
        <v>3.177</v>
      </c>
      <c r="M3602" s="2">
        <v>84</v>
      </c>
      <c r="N3602" s="8">
        <f>(('Parâmetro - Portes e Uco'!$H$4*'TABELA HONORÁRIOS MÉDICOS201819'!M3602)/100)*'TABELA HONORÁRIOS MÉDICOS201819'!L3602</f>
        <v>39.016101599999999</v>
      </c>
      <c r="O3602" s="15">
        <v>0</v>
      </c>
      <c r="P3602" s="15"/>
      <c r="Q3602" s="41">
        <f t="shared" si="211"/>
        <v>40.198485599999998</v>
      </c>
    </row>
    <row r="3603" spans="1:17">
      <c r="A3603" s="1" t="s">
        <v>4760</v>
      </c>
      <c r="B3603" s="1">
        <v>40310647</v>
      </c>
      <c r="C3603" s="3" t="s">
        <v>4367</v>
      </c>
      <c r="D3603" s="4" t="s">
        <v>3679</v>
      </c>
      <c r="E3603" s="7">
        <v>0.1</v>
      </c>
      <c r="F3603" s="8">
        <f>VLOOKUP(D3603,'Parâmetro - Portes e Uco'!$A$8:$D$49,4,0)*E3603</f>
        <v>1.1823839999999999</v>
      </c>
      <c r="G3603" s="36"/>
      <c r="H3603" s="15"/>
      <c r="I3603" s="9"/>
      <c r="J3603" s="16">
        <v>0</v>
      </c>
      <c r="K3603" s="16"/>
      <c r="L3603" s="17">
        <v>9.9589999999999996</v>
      </c>
      <c r="M3603" s="2">
        <v>84</v>
      </c>
      <c r="N3603" s="8">
        <f>(('Parâmetro - Portes e Uco'!$H$4*'TABELA HONORÁRIOS MÉDICOS201819'!M3603)/100)*'TABELA HONORÁRIOS MÉDICOS201819'!L3603</f>
        <v>122.30448719999998</v>
      </c>
      <c r="O3603" s="15">
        <v>0</v>
      </c>
      <c r="P3603" s="15"/>
      <c r="Q3603" s="41">
        <f t="shared" si="211"/>
        <v>123.48687119999998</v>
      </c>
    </row>
    <row r="3604" spans="1:17">
      <c r="A3604" s="1" t="s">
        <v>4760</v>
      </c>
      <c r="B3604" s="1">
        <v>40310671</v>
      </c>
      <c r="C3604" s="3" t="s">
        <v>4368</v>
      </c>
      <c r="D3604" s="4" t="s">
        <v>3679</v>
      </c>
      <c r="E3604" s="7">
        <v>0.04</v>
      </c>
      <c r="F3604" s="8">
        <f>VLOOKUP(D3604,'Parâmetro - Portes e Uco'!$A$8:$D$49,4,0)*E3604</f>
        <v>0.47295359999999997</v>
      </c>
      <c r="G3604" s="36"/>
      <c r="H3604" s="15"/>
      <c r="I3604" s="9"/>
      <c r="J3604" s="16">
        <v>0</v>
      </c>
      <c r="K3604" s="16"/>
      <c r="L3604" s="17">
        <v>4.9889999999999999</v>
      </c>
      <c r="M3604" s="2">
        <v>84</v>
      </c>
      <c r="N3604" s="8">
        <f>(('Parâmetro - Portes e Uco'!$H$4*'TABELA HONORÁRIOS MÉDICOS201819'!M3604)/100)*'TABELA HONORÁRIOS MÉDICOS201819'!L3604</f>
        <v>61.268911199999998</v>
      </c>
      <c r="O3604" s="15">
        <v>0</v>
      </c>
      <c r="P3604" s="15"/>
      <c r="Q3604" s="41">
        <f t="shared" si="211"/>
        <v>61.741864799999995</v>
      </c>
    </row>
    <row r="3605" spans="1:17">
      <c r="A3605" s="1" t="s">
        <v>4760</v>
      </c>
      <c r="B3605" s="1">
        <v>40310728</v>
      </c>
      <c r="C3605" s="3" t="s">
        <v>4369</v>
      </c>
      <c r="D3605" s="4" t="s">
        <v>3679</v>
      </c>
      <c r="E3605" s="7">
        <v>0.04</v>
      </c>
      <c r="F3605" s="8">
        <f>VLOOKUP(D3605,'Parâmetro - Portes e Uco'!$A$8:$D$49,4,0)*E3605</f>
        <v>0.47295359999999997</v>
      </c>
      <c r="G3605" s="36"/>
      <c r="H3605" s="15"/>
      <c r="I3605" s="9"/>
      <c r="J3605" s="16">
        <v>0</v>
      </c>
      <c r="K3605" s="16"/>
      <c r="L3605" s="17">
        <v>3.8860000000000001</v>
      </c>
      <c r="M3605" s="2">
        <v>84</v>
      </c>
      <c r="N3605" s="8">
        <f>(('Parâmetro - Portes e Uco'!$H$4*'TABELA HONORÁRIOS MÉDICOS201819'!M3605)/100)*'TABELA HONORÁRIOS MÉDICOS201819'!L3605</f>
        <v>47.723188799999996</v>
      </c>
      <c r="O3605" s="15">
        <v>0</v>
      </c>
      <c r="P3605" s="15"/>
      <c r="Q3605" s="41">
        <f t="shared" si="211"/>
        <v>48.196142399999992</v>
      </c>
    </row>
    <row r="3606" spans="1:17">
      <c r="A3606" s="1" t="s">
        <v>4760</v>
      </c>
      <c r="B3606" s="1">
        <v>40310736</v>
      </c>
      <c r="C3606" s="3" t="s">
        <v>4370</v>
      </c>
      <c r="D3606" s="4" t="s">
        <v>3679</v>
      </c>
      <c r="E3606" s="7">
        <v>0.04</v>
      </c>
      <c r="F3606" s="8">
        <f>VLOOKUP(D3606,'Parâmetro - Portes e Uco'!$A$8:$D$49,4,0)*E3606</f>
        <v>0.47295359999999997</v>
      </c>
      <c r="G3606" s="36"/>
      <c r="H3606" s="15"/>
      <c r="I3606" s="9"/>
      <c r="J3606" s="16">
        <v>0</v>
      </c>
      <c r="K3606" s="16"/>
      <c r="L3606" s="17">
        <v>6.5339999999999998</v>
      </c>
      <c r="M3606" s="2">
        <v>84</v>
      </c>
      <c r="N3606" s="8">
        <f>(('Parâmetro - Portes e Uco'!$H$4*'TABELA HONORÁRIOS MÉDICOS201819'!M3606)/100)*'TABELA HONORÁRIOS MÉDICOS201819'!L3606</f>
        <v>80.242747199999997</v>
      </c>
      <c r="O3606" s="15">
        <v>0</v>
      </c>
      <c r="P3606" s="15"/>
      <c r="Q3606" s="41">
        <f t="shared" si="211"/>
        <v>80.715700799999993</v>
      </c>
    </row>
    <row r="3607" spans="1:17">
      <c r="A3607" s="3"/>
      <c r="B3607" s="135">
        <v>40311007</v>
      </c>
      <c r="C3607" s="263" t="s">
        <v>3917</v>
      </c>
      <c r="D3607" s="264"/>
      <c r="E3607" s="264"/>
      <c r="F3607" s="264"/>
      <c r="G3607" s="264"/>
      <c r="H3607" s="264"/>
      <c r="I3607" s="264"/>
      <c r="J3607" s="264"/>
      <c r="K3607" s="264"/>
      <c r="L3607" s="264"/>
      <c r="M3607" s="266"/>
      <c r="N3607" s="264"/>
      <c r="O3607" s="264"/>
      <c r="P3607" s="264"/>
      <c r="Q3607" s="265"/>
    </row>
    <row r="3608" spans="1:17">
      <c r="A3608" s="1" t="s">
        <v>4760</v>
      </c>
      <c r="B3608" s="1">
        <v>40311015</v>
      </c>
      <c r="C3608" s="3" t="s">
        <v>2960</v>
      </c>
      <c r="D3608" s="4" t="s">
        <v>3679</v>
      </c>
      <c r="E3608" s="7" t="s">
        <v>3712</v>
      </c>
      <c r="F3608" s="8">
        <f>VLOOKUP(D3608,'Parâmetro - Portes e Uco'!$A$8:$D$49,4,0)*E3608</f>
        <v>1.1823839999999999</v>
      </c>
      <c r="G3608" s="36"/>
      <c r="H3608" s="15"/>
      <c r="I3608" s="9"/>
      <c r="J3608" s="16">
        <v>0</v>
      </c>
      <c r="K3608" s="16"/>
      <c r="L3608" s="17">
        <v>2.097</v>
      </c>
      <c r="M3608" s="2">
        <v>84</v>
      </c>
      <c r="N3608" s="8">
        <f>(('Parâmetro - Portes e Uco'!$H$4*'TABELA HONORÁRIOS MÉDICOS201819'!M3608)/100)*'TABELA HONORÁRIOS MÉDICOS201819'!L3608</f>
        <v>25.752837599999999</v>
      </c>
      <c r="O3608" s="15">
        <v>0</v>
      </c>
      <c r="P3608" s="15"/>
      <c r="Q3608" s="41">
        <f t="shared" ref="Q3608:Q3641" si="212">F3608+H3608+K3608+N3608+P3608</f>
        <v>26.935221599999998</v>
      </c>
    </row>
    <row r="3609" spans="1:17">
      <c r="A3609" s="1" t="s">
        <v>4760</v>
      </c>
      <c r="B3609" s="1">
        <v>40311023</v>
      </c>
      <c r="C3609" s="3" t="s">
        <v>2961</v>
      </c>
      <c r="D3609" s="4" t="s">
        <v>3679</v>
      </c>
      <c r="E3609" s="7" t="s">
        <v>3716</v>
      </c>
      <c r="F3609" s="8">
        <f>VLOOKUP(D3609,'Parâmetro - Portes e Uco'!$A$8:$D$49,4,0)*E3609</f>
        <v>0.47295359999999997</v>
      </c>
      <c r="G3609" s="36"/>
      <c r="H3609" s="15"/>
      <c r="I3609" s="9"/>
      <c r="J3609" s="16">
        <v>0</v>
      </c>
      <c r="K3609" s="16"/>
      <c r="L3609" s="17">
        <v>1.0529999999999999</v>
      </c>
      <c r="M3609" s="2">
        <v>84</v>
      </c>
      <c r="N3609" s="8">
        <f>(('Parâmetro - Portes e Uco'!$H$4*'TABELA HONORÁRIOS MÉDICOS201819'!M3609)/100)*'TABELA HONORÁRIOS MÉDICOS201819'!L3609</f>
        <v>12.931682399999998</v>
      </c>
      <c r="O3609" s="15">
        <v>0</v>
      </c>
      <c r="P3609" s="15"/>
      <c r="Q3609" s="41">
        <f t="shared" si="212"/>
        <v>13.404635999999998</v>
      </c>
    </row>
    <row r="3610" spans="1:17">
      <c r="A3610" s="1" t="s">
        <v>4760</v>
      </c>
      <c r="B3610" s="1">
        <v>40311031</v>
      </c>
      <c r="C3610" s="3" t="s">
        <v>2962</v>
      </c>
      <c r="D3610" s="4" t="s">
        <v>3679</v>
      </c>
      <c r="E3610" s="7" t="s">
        <v>3713</v>
      </c>
      <c r="F3610" s="8">
        <f>VLOOKUP(D3610,'Parâmetro - Portes e Uco'!$A$8:$D$49,4,0)*E3610</f>
        <v>0.11823839999999999</v>
      </c>
      <c r="G3610" s="36"/>
      <c r="H3610" s="15"/>
      <c r="I3610" s="9"/>
      <c r="J3610" s="16">
        <v>0</v>
      </c>
      <c r="K3610" s="16"/>
      <c r="L3610" s="17">
        <v>0.60299999999999998</v>
      </c>
      <c r="M3610" s="2">
        <v>84</v>
      </c>
      <c r="N3610" s="8">
        <f>(('Parâmetro - Portes e Uco'!$H$4*'TABELA HONORÁRIOS MÉDICOS201819'!M3610)/100)*'TABELA HONORÁRIOS MÉDICOS201819'!L3610</f>
        <v>7.4053223999999993</v>
      </c>
      <c r="O3610" s="15">
        <v>0</v>
      </c>
      <c r="P3610" s="15"/>
      <c r="Q3610" s="41">
        <f t="shared" si="212"/>
        <v>7.5235607999999994</v>
      </c>
    </row>
    <row r="3611" spans="1:17">
      <c r="A3611" s="1" t="s">
        <v>4760</v>
      </c>
      <c r="B3611" s="1">
        <v>40311040</v>
      </c>
      <c r="C3611" s="3" t="s">
        <v>2963</v>
      </c>
      <c r="D3611" s="4" t="s">
        <v>3679</v>
      </c>
      <c r="E3611" s="7" t="s">
        <v>3716</v>
      </c>
      <c r="F3611" s="8">
        <f>VLOOKUP(D3611,'Parâmetro - Portes e Uco'!$A$8:$D$49,4,0)*E3611</f>
        <v>0.47295359999999997</v>
      </c>
      <c r="G3611" s="36"/>
      <c r="H3611" s="15"/>
      <c r="I3611" s="9"/>
      <c r="J3611" s="16">
        <v>0</v>
      </c>
      <c r="K3611" s="16"/>
      <c r="L3611" s="17">
        <v>1.44</v>
      </c>
      <c r="M3611" s="2">
        <v>84</v>
      </c>
      <c r="N3611" s="8">
        <f>(('Parâmetro - Portes e Uco'!$H$4*'TABELA HONORÁRIOS MÉDICOS201819'!M3611)/100)*'TABELA HONORÁRIOS MÉDICOS201819'!L3611</f>
        <v>17.684351999999997</v>
      </c>
      <c r="O3611" s="15">
        <v>0</v>
      </c>
      <c r="P3611" s="15"/>
      <c r="Q3611" s="41">
        <f t="shared" si="212"/>
        <v>18.157305599999997</v>
      </c>
    </row>
    <row r="3612" spans="1:17" ht="22.5">
      <c r="A3612" s="1" t="s">
        <v>4760</v>
      </c>
      <c r="B3612" s="1">
        <v>40311058</v>
      </c>
      <c r="C3612" s="3" t="s">
        <v>2964</v>
      </c>
      <c r="D3612" s="4" t="s">
        <v>3679</v>
      </c>
      <c r="E3612" s="7" t="s">
        <v>3712</v>
      </c>
      <c r="F3612" s="8">
        <f>VLOOKUP(D3612,'Parâmetro - Portes e Uco'!$A$8:$D$49,4,0)*E3612</f>
        <v>1.1823839999999999</v>
      </c>
      <c r="G3612" s="36"/>
      <c r="H3612" s="15"/>
      <c r="I3612" s="9"/>
      <c r="J3612" s="16">
        <v>0</v>
      </c>
      <c r="K3612" s="16"/>
      <c r="L3612" s="17">
        <v>2.097</v>
      </c>
      <c r="M3612" s="2">
        <v>84</v>
      </c>
      <c r="N3612" s="8">
        <f>(('Parâmetro - Portes e Uco'!$H$4*'TABELA HONORÁRIOS MÉDICOS201819'!M3612)/100)*'TABELA HONORÁRIOS MÉDICOS201819'!L3612</f>
        <v>25.752837599999999</v>
      </c>
      <c r="O3612" s="15">
        <v>0</v>
      </c>
      <c r="P3612" s="15"/>
      <c r="Q3612" s="41">
        <f t="shared" si="212"/>
        <v>26.935221599999998</v>
      </c>
    </row>
    <row r="3613" spans="1:17">
      <c r="A3613" s="1" t="s">
        <v>4760</v>
      </c>
      <c r="B3613" s="1">
        <v>40311066</v>
      </c>
      <c r="C3613" s="3" t="s">
        <v>2966</v>
      </c>
      <c r="D3613" s="4" t="s">
        <v>3679</v>
      </c>
      <c r="E3613" s="7" t="s">
        <v>3716</v>
      </c>
      <c r="F3613" s="8">
        <f>VLOOKUP(D3613,'Parâmetro - Portes e Uco'!$A$8:$D$49,4,0)*E3613</f>
        <v>0.47295359999999997</v>
      </c>
      <c r="G3613" s="36"/>
      <c r="H3613" s="15"/>
      <c r="I3613" s="9"/>
      <c r="J3613" s="16">
        <v>0</v>
      </c>
      <c r="K3613" s="16"/>
      <c r="L3613" s="17">
        <v>0.81</v>
      </c>
      <c r="M3613" s="2">
        <v>84</v>
      </c>
      <c r="N3613" s="8">
        <f>(('Parâmetro - Portes e Uco'!$H$4*'TABELA HONORÁRIOS MÉDICOS201819'!M3613)/100)*'TABELA HONORÁRIOS MÉDICOS201819'!L3613</f>
        <v>9.9474479999999996</v>
      </c>
      <c r="O3613" s="15">
        <v>0</v>
      </c>
      <c r="P3613" s="15"/>
      <c r="Q3613" s="41">
        <f t="shared" si="212"/>
        <v>10.4204016</v>
      </c>
    </row>
    <row r="3614" spans="1:17">
      <c r="A3614" s="1" t="s">
        <v>4760</v>
      </c>
      <c r="B3614" s="1">
        <v>40311074</v>
      </c>
      <c r="C3614" s="3" t="s">
        <v>2968</v>
      </c>
      <c r="D3614" s="4" t="s">
        <v>3679</v>
      </c>
      <c r="E3614" s="7" t="s">
        <v>3716</v>
      </c>
      <c r="F3614" s="8">
        <f>VLOOKUP(D3614,'Parâmetro - Portes e Uco'!$A$8:$D$49,4,0)*E3614</f>
        <v>0.47295359999999997</v>
      </c>
      <c r="G3614" s="36"/>
      <c r="H3614" s="15"/>
      <c r="I3614" s="9"/>
      <c r="J3614" s="16">
        <v>0</v>
      </c>
      <c r="K3614" s="16"/>
      <c r="L3614" s="17">
        <v>1.44</v>
      </c>
      <c r="M3614" s="2">
        <v>84</v>
      </c>
      <c r="N3614" s="8">
        <f>(('Parâmetro - Portes e Uco'!$H$4*'TABELA HONORÁRIOS MÉDICOS201819'!M3614)/100)*'TABELA HONORÁRIOS MÉDICOS201819'!L3614</f>
        <v>17.684351999999997</v>
      </c>
      <c r="O3614" s="15">
        <v>0</v>
      </c>
      <c r="P3614" s="15"/>
      <c r="Q3614" s="41">
        <f t="shared" si="212"/>
        <v>18.157305599999997</v>
      </c>
    </row>
    <row r="3615" spans="1:17">
      <c r="A3615" s="1" t="s">
        <v>4760</v>
      </c>
      <c r="B3615" s="1">
        <v>40311082</v>
      </c>
      <c r="C3615" s="3" t="s">
        <v>2969</v>
      </c>
      <c r="D3615" s="4" t="s">
        <v>3679</v>
      </c>
      <c r="E3615" s="7" t="s">
        <v>3713</v>
      </c>
      <c r="F3615" s="8">
        <f>VLOOKUP(D3615,'Parâmetro - Portes e Uco'!$A$8:$D$49,4,0)*E3615</f>
        <v>0.11823839999999999</v>
      </c>
      <c r="G3615" s="36"/>
      <c r="H3615" s="15"/>
      <c r="I3615" s="9"/>
      <c r="J3615" s="16">
        <v>0</v>
      </c>
      <c r="K3615" s="16"/>
      <c r="L3615" s="17">
        <v>0.45</v>
      </c>
      <c r="M3615" s="2">
        <v>84</v>
      </c>
      <c r="N3615" s="8">
        <f>(('Parâmetro - Portes e Uco'!$H$4*'TABELA HONORÁRIOS MÉDICOS201819'!M3615)/100)*'TABELA HONORÁRIOS MÉDICOS201819'!L3615</f>
        <v>5.5263599999999995</v>
      </c>
      <c r="O3615" s="15">
        <v>0</v>
      </c>
      <c r="P3615" s="15"/>
      <c r="Q3615" s="41">
        <f t="shared" si="212"/>
        <v>5.6445983999999996</v>
      </c>
    </row>
    <row r="3616" spans="1:17">
      <c r="A3616" s="1" t="s">
        <v>4760</v>
      </c>
      <c r="B3616" s="1">
        <v>40311090</v>
      </c>
      <c r="C3616" s="3" t="s">
        <v>2970</v>
      </c>
      <c r="D3616" s="4" t="s">
        <v>3679</v>
      </c>
      <c r="E3616" s="7" t="s">
        <v>3716</v>
      </c>
      <c r="F3616" s="8">
        <f>VLOOKUP(D3616,'Parâmetro - Portes e Uco'!$A$8:$D$49,4,0)*E3616</f>
        <v>0.47295359999999997</v>
      </c>
      <c r="G3616" s="36"/>
      <c r="H3616" s="15"/>
      <c r="I3616" s="9"/>
      <c r="J3616" s="16">
        <v>0</v>
      </c>
      <c r="K3616" s="16"/>
      <c r="L3616" s="17">
        <v>2.88</v>
      </c>
      <c r="M3616" s="2">
        <v>84</v>
      </c>
      <c r="N3616" s="8">
        <f>(('Parâmetro - Portes e Uco'!$H$4*'TABELA HONORÁRIOS MÉDICOS201819'!M3616)/100)*'TABELA HONORÁRIOS MÉDICOS201819'!L3616</f>
        <v>35.368703999999994</v>
      </c>
      <c r="O3616" s="15">
        <v>0</v>
      </c>
      <c r="P3616" s="15"/>
      <c r="Q3616" s="41">
        <f t="shared" si="212"/>
        <v>35.841657599999991</v>
      </c>
    </row>
    <row r="3617" spans="1:17" ht="22.5">
      <c r="A3617" s="1" t="s">
        <v>4760</v>
      </c>
      <c r="B3617" s="1">
        <v>40311104</v>
      </c>
      <c r="C3617" s="3" t="s">
        <v>2971</v>
      </c>
      <c r="D3617" s="4" t="s">
        <v>3679</v>
      </c>
      <c r="E3617" s="7" t="s">
        <v>3716</v>
      </c>
      <c r="F3617" s="8">
        <f>VLOOKUP(D3617,'Parâmetro - Portes e Uco'!$A$8:$D$49,4,0)*E3617</f>
        <v>0.47295359999999997</v>
      </c>
      <c r="G3617" s="36"/>
      <c r="H3617" s="15"/>
      <c r="I3617" s="9"/>
      <c r="J3617" s="16">
        <v>0</v>
      </c>
      <c r="K3617" s="16"/>
      <c r="L3617" s="17">
        <v>0.81</v>
      </c>
      <c r="M3617" s="2">
        <v>84</v>
      </c>
      <c r="N3617" s="8">
        <f>(('Parâmetro - Portes e Uco'!$H$4*'TABELA HONORÁRIOS MÉDICOS201819'!M3617)/100)*'TABELA HONORÁRIOS MÉDICOS201819'!L3617</f>
        <v>9.9474479999999996</v>
      </c>
      <c r="O3617" s="15">
        <v>0</v>
      </c>
      <c r="P3617" s="15"/>
      <c r="Q3617" s="41">
        <f t="shared" si="212"/>
        <v>10.4204016</v>
      </c>
    </row>
    <row r="3618" spans="1:17" ht="22.5">
      <c r="A3618" s="1" t="s">
        <v>4760</v>
      </c>
      <c r="B3618" s="1">
        <v>40311112</v>
      </c>
      <c r="C3618" s="3" t="s">
        <v>2973</v>
      </c>
      <c r="D3618" s="4" t="s">
        <v>3679</v>
      </c>
      <c r="E3618" s="7" t="s">
        <v>3714</v>
      </c>
      <c r="F3618" s="8">
        <f>VLOOKUP(D3618,'Parâmetro - Portes e Uco'!$A$8:$D$49,4,0)*E3618</f>
        <v>8.8678799999999995</v>
      </c>
      <c r="G3618" s="36"/>
      <c r="H3618" s="15"/>
      <c r="I3618" s="9"/>
      <c r="J3618" s="16">
        <v>0</v>
      </c>
      <c r="K3618" s="16"/>
      <c r="L3618" s="17">
        <v>4.3680000000000003</v>
      </c>
      <c r="M3618" s="2">
        <v>84</v>
      </c>
      <c r="N3618" s="8">
        <f>(('Parâmetro - Portes e Uco'!$H$4*'TABELA HONORÁRIOS MÉDICOS201819'!M3618)/100)*'TABELA HONORÁRIOS MÉDICOS201819'!L3618</f>
        <v>53.642534400000002</v>
      </c>
      <c r="O3618" s="15">
        <v>0</v>
      </c>
      <c r="P3618" s="15"/>
      <c r="Q3618" s="41">
        <f t="shared" si="212"/>
        <v>62.510414400000002</v>
      </c>
    </row>
    <row r="3619" spans="1:17">
      <c r="A3619" s="1" t="s">
        <v>4760</v>
      </c>
      <c r="B3619" s="1">
        <v>40311120</v>
      </c>
      <c r="C3619" s="3" t="s">
        <v>2975</v>
      </c>
      <c r="D3619" s="4" t="s">
        <v>3679</v>
      </c>
      <c r="E3619" s="7" t="s">
        <v>3713</v>
      </c>
      <c r="F3619" s="8">
        <f>VLOOKUP(D3619,'Parâmetro - Portes e Uco'!$A$8:$D$49,4,0)*E3619</f>
        <v>0.11823839999999999</v>
      </c>
      <c r="G3619" s="36"/>
      <c r="H3619" s="15"/>
      <c r="I3619" s="9"/>
      <c r="J3619" s="16">
        <v>0</v>
      </c>
      <c r="K3619" s="16"/>
      <c r="L3619" s="17">
        <v>0.60299999999999998</v>
      </c>
      <c r="M3619" s="2">
        <v>84</v>
      </c>
      <c r="N3619" s="8">
        <f>(('Parâmetro - Portes e Uco'!$H$4*'TABELA HONORÁRIOS MÉDICOS201819'!M3619)/100)*'TABELA HONORÁRIOS MÉDICOS201819'!L3619</f>
        <v>7.4053223999999993</v>
      </c>
      <c r="O3619" s="15">
        <v>0</v>
      </c>
      <c r="P3619" s="15"/>
      <c r="Q3619" s="41">
        <f t="shared" si="212"/>
        <v>7.5235607999999994</v>
      </c>
    </row>
    <row r="3620" spans="1:17">
      <c r="A3620" s="1" t="s">
        <v>4760</v>
      </c>
      <c r="B3620" s="1">
        <v>40311139</v>
      </c>
      <c r="C3620" s="3" t="s">
        <v>2976</v>
      </c>
      <c r="D3620" s="4" t="s">
        <v>3679</v>
      </c>
      <c r="E3620" s="7" t="s">
        <v>3713</v>
      </c>
      <c r="F3620" s="8">
        <f>VLOOKUP(D3620,'Parâmetro - Portes e Uco'!$A$8:$D$49,4,0)*E3620</f>
        <v>0.11823839999999999</v>
      </c>
      <c r="G3620" s="36"/>
      <c r="H3620" s="15"/>
      <c r="I3620" s="9"/>
      <c r="J3620" s="16">
        <v>0</v>
      </c>
      <c r="K3620" s="16"/>
      <c r="L3620" s="17">
        <v>0.60299999999999998</v>
      </c>
      <c r="M3620" s="2">
        <v>84</v>
      </c>
      <c r="N3620" s="8">
        <f>(('Parâmetro - Portes e Uco'!$H$4*'TABELA HONORÁRIOS MÉDICOS201819'!M3620)/100)*'TABELA HONORÁRIOS MÉDICOS201819'!L3620</f>
        <v>7.4053223999999993</v>
      </c>
      <c r="O3620" s="15">
        <v>0</v>
      </c>
      <c r="P3620" s="15"/>
      <c r="Q3620" s="41">
        <f t="shared" si="212"/>
        <v>7.5235607999999994</v>
      </c>
    </row>
    <row r="3621" spans="1:17">
      <c r="A3621" s="1" t="s">
        <v>4760</v>
      </c>
      <c r="B3621" s="1">
        <v>40311147</v>
      </c>
      <c r="C3621" s="3" t="s">
        <v>2978</v>
      </c>
      <c r="D3621" s="4" t="s">
        <v>3679</v>
      </c>
      <c r="E3621" s="7" t="s">
        <v>3716</v>
      </c>
      <c r="F3621" s="8">
        <f>VLOOKUP(D3621,'Parâmetro - Portes e Uco'!$A$8:$D$49,4,0)*E3621</f>
        <v>0.47295359999999997</v>
      </c>
      <c r="G3621" s="36"/>
      <c r="H3621" s="15"/>
      <c r="I3621" s="9"/>
      <c r="J3621" s="16">
        <v>0</v>
      </c>
      <c r="K3621" s="16"/>
      <c r="L3621" s="17">
        <v>0.45</v>
      </c>
      <c r="M3621" s="2">
        <v>84</v>
      </c>
      <c r="N3621" s="8">
        <f>(('Parâmetro - Portes e Uco'!$H$4*'TABELA HONORÁRIOS MÉDICOS201819'!M3621)/100)*'TABELA HONORÁRIOS MÉDICOS201819'!L3621</f>
        <v>5.5263599999999995</v>
      </c>
      <c r="O3621" s="15">
        <v>0</v>
      </c>
      <c r="P3621" s="15"/>
      <c r="Q3621" s="41">
        <f t="shared" si="212"/>
        <v>5.9993135999999998</v>
      </c>
    </row>
    <row r="3622" spans="1:17">
      <c r="A3622" s="1" t="s">
        <v>4760</v>
      </c>
      <c r="B3622" s="1">
        <v>40311155</v>
      </c>
      <c r="C3622" s="3" t="s">
        <v>2979</v>
      </c>
      <c r="D3622" s="4" t="s">
        <v>3679</v>
      </c>
      <c r="E3622" s="7" t="s">
        <v>3713</v>
      </c>
      <c r="F3622" s="8">
        <f>VLOOKUP(D3622,'Parâmetro - Portes e Uco'!$A$8:$D$49,4,0)*E3622</f>
        <v>0.11823839999999999</v>
      </c>
      <c r="G3622" s="36"/>
      <c r="H3622" s="15"/>
      <c r="I3622" s="9"/>
      <c r="J3622" s="16">
        <v>0</v>
      </c>
      <c r="K3622" s="16"/>
      <c r="L3622" s="17">
        <v>0.60299999999999998</v>
      </c>
      <c r="M3622" s="2">
        <v>84</v>
      </c>
      <c r="N3622" s="8">
        <f>(('Parâmetro - Portes e Uco'!$H$4*'TABELA HONORÁRIOS MÉDICOS201819'!M3622)/100)*'TABELA HONORÁRIOS MÉDICOS201819'!L3622</f>
        <v>7.4053223999999993</v>
      </c>
      <c r="O3622" s="15">
        <v>0</v>
      </c>
      <c r="P3622" s="15"/>
      <c r="Q3622" s="41">
        <f t="shared" si="212"/>
        <v>7.5235607999999994</v>
      </c>
    </row>
    <row r="3623" spans="1:17">
      <c r="A3623" s="1" t="s">
        <v>4760</v>
      </c>
      <c r="B3623" s="1">
        <v>40311163</v>
      </c>
      <c r="C3623" s="3" t="s">
        <v>2980</v>
      </c>
      <c r="D3623" s="4" t="s">
        <v>3679</v>
      </c>
      <c r="E3623" s="7" t="s">
        <v>3712</v>
      </c>
      <c r="F3623" s="8">
        <f>VLOOKUP(D3623,'Parâmetro - Portes e Uco'!$A$8:$D$49,4,0)*E3623</f>
        <v>1.1823839999999999</v>
      </c>
      <c r="G3623" s="36"/>
      <c r="H3623" s="15"/>
      <c r="I3623" s="9"/>
      <c r="J3623" s="16">
        <v>0</v>
      </c>
      <c r="K3623" s="16"/>
      <c r="L3623" s="17">
        <v>3.2669999999999999</v>
      </c>
      <c r="M3623" s="2">
        <v>84</v>
      </c>
      <c r="N3623" s="8">
        <f>(('Parâmetro - Portes e Uco'!$H$4*'TABELA HONORÁRIOS MÉDICOS201819'!M3623)/100)*'TABELA HONORÁRIOS MÉDICOS201819'!L3623</f>
        <v>40.121373599999998</v>
      </c>
      <c r="O3623" s="15">
        <v>0</v>
      </c>
      <c r="P3623" s="15"/>
      <c r="Q3623" s="41">
        <f t="shared" si="212"/>
        <v>41.303757599999997</v>
      </c>
    </row>
    <row r="3624" spans="1:17">
      <c r="A3624" s="1" t="s">
        <v>4760</v>
      </c>
      <c r="B3624" s="1">
        <v>40311171</v>
      </c>
      <c r="C3624" s="3" t="s">
        <v>2981</v>
      </c>
      <c r="D3624" s="4" t="s">
        <v>3679</v>
      </c>
      <c r="E3624" s="7" t="s">
        <v>3712</v>
      </c>
      <c r="F3624" s="8">
        <f>VLOOKUP(D3624,'Parâmetro - Portes e Uco'!$A$8:$D$49,4,0)*E3624</f>
        <v>1.1823839999999999</v>
      </c>
      <c r="G3624" s="36"/>
      <c r="H3624" s="15"/>
      <c r="I3624" s="9"/>
      <c r="J3624" s="16">
        <v>0</v>
      </c>
      <c r="K3624" s="16"/>
      <c r="L3624" s="17">
        <v>1.764</v>
      </c>
      <c r="M3624" s="2">
        <v>84</v>
      </c>
      <c r="N3624" s="8">
        <f>(('Parâmetro - Portes e Uco'!$H$4*'TABELA HONORÁRIOS MÉDICOS201819'!M3624)/100)*'TABELA HONORÁRIOS MÉDICOS201819'!L3624</f>
        <v>21.663331199999998</v>
      </c>
      <c r="O3624" s="15">
        <v>0</v>
      </c>
      <c r="P3624" s="15"/>
      <c r="Q3624" s="41">
        <f t="shared" si="212"/>
        <v>22.845715199999997</v>
      </c>
    </row>
    <row r="3625" spans="1:17">
      <c r="A3625" s="1" t="s">
        <v>4760</v>
      </c>
      <c r="B3625" s="1">
        <v>40311180</v>
      </c>
      <c r="C3625" s="3" t="s">
        <v>2984</v>
      </c>
      <c r="D3625" s="4" t="s">
        <v>3679</v>
      </c>
      <c r="E3625" s="7" t="s">
        <v>3716</v>
      </c>
      <c r="F3625" s="8">
        <f>VLOOKUP(D3625,'Parâmetro - Portes e Uco'!$A$8:$D$49,4,0)*E3625</f>
        <v>0.47295359999999997</v>
      </c>
      <c r="G3625" s="36"/>
      <c r="H3625" s="15"/>
      <c r="I3625" s="9"/>
      <c r="J3625" s="16">
        <v>0</v>
      </c>
      <c r="K3625" s="16"/>
      <c r="L3625" s="17">
        <v>0.45</v>
      </c>
      <c r="M3625" s="2">
        <v>84</v>
      </c>
      <c r="N3625" s="8">
        <f>(('Parâmetro - Portes e Uco'!$H$4*'TABELA HONORÁRIOS MÉDICOS201819'!M3625)/100)*'TABELA HONORÁRIOS MÉDICOS201819'!L3625</f>
        <v>5.5263599999999995</v>
      </c>
      <c r="O3625" s="15">
        <v>0</v>
      </c>
      <c r="P3625" s="15"/>
      <c r="Q3625" s="41">
        <f t="shared" si="212"/>
        <v>5.9993135999999998</v>
      </c>
    </row>
    <row r="3626" spans="1:17">
      <c r="A3626" s="1" t="s">
        <v>4760</v>
      </c>
      <c r="B3626" s="1">
        <v>40311198</v>
      </c>
      <c r="C3626" s="3" t="s">
        <v>2985</v>
      </c>
      <c r="D3626" s="4" t="s">
        <v>3679</v>
      </c>
      <c r="E3626" s="7" t="s">
        <v>3716</v>
      </c>
      <c r="F3626" s="8">
        <f>VLOOKUP(D3626,'Parâmetro - Portes e Uco'!$A$8:$D$49,4,0)*E3626</f>
        <v>0.47295359999999997</v>
      </c>
      <c r="G3626" s="36"/>
      <c r="H3626" s="15"/>
      <c r="I3626" s="9"/>
      <c r="J3626" s="16">
        <v>0</v>
      </c>
      <c r="K3626" s="16"/>
      <c r="L3626" s="17">
        <v>0.45</v>
      </c>
      <c r="M3626" s="2">
        <v>84</v>
      </c>
      <c r="N3626" s="8">
        <f>(('Parâmetro - Portes e Uco'!$H$4*'TABELA HONORÁRIOS MÉDICOS201819'!M3626)/100)*'TABELA HONORÁRIOS MÉDICOS201819'!L3626</f>
        <v>5.5263599999999995</v>
      </c>
      <c r="O3626" s="15">
        <v>0</v>
      </c>
      <c r="P3626" s="15"/>
      <c r="Q3626" s="41">
        <f t="shared" si="212"/>
        <v>5.9993135999999998</v>
      </c>
    </row>
    <row r="3627" spans="1:17">
      <c r="A3627" s="1" t="s">
        <v>4760</v>
      </c>
      <c r="B3627" s="1">
        <v>40311201</v>
      </c>
      <c r="C3627" s="3" t="s">
        <v>2987</v>
      </c>
      <c r="D3627" s="4" t="s">
        <v>3679</v>
      </c>
      <c r="E3627" s="7" t="s">
        <v>3716</v>
      </c>
      <c r="F3627" s="8">
        <f>VLOOKUP(D3627,'Parâmetro - Portes e Uco'!$A$8:$D$49,4,0)*E3627</f>
        <v>0.47295359999999997</v>
      </c>
      <c r="G3627" s="36"/>
      <c r="H3627" s="15"/>
      <c r="I3627" s="9"/>
      <c r="J3627" s="16">
        <v>0</v>
      </c>
      <c r="K3627" s="16"/>
      <c r="L3627" s="17">
        <v>0.81</v>
      </c>
      <c r="M3627" s="2">
        <v>84</v>
      </c>
      <c r="N3627" s="8">
        <f>(('Parâmetro - Portes e Uco'!$H$4*'TABELA HONORÁRIOS MÉDICOS201819'!M3627)/100)*'TABELA HONORÁRIOS MÉDICOS201819'!L3627</f>
        <v>9.9474479999999996</v>
      </c>
      <c r="O3627" s="15">
        <v>0</v>
      </c>
      <c r="P3627" s="15"/>
      <c r="Q3627" s="41">
        <f t="shared" si="212"/>
        <v>10.4204016</v>
      </c>
    </row>
    <row r="3628" spans="1:17" ht="22.5">
      <c r="A3628" s="1" t="s">
        <v>4760</v>
      </c>
      <c r="B3628" s="1">
        <v>40311210</v>
      </c>
      <c r="C3628" s="3" t="s">
        <v>2989</v>
      </c>
      <c r="D3628" s="4" t="s">
        <v>3679</v>
      </c>
      <c r="E3628" s="7" t="s">
        <v>3716</v>
      </c>
      <c r="F3628" s="8">
        <f>VLOOKUP(D3628,'Parâmetro - Portes e Uco'!$A$8:$D$49,4,0)*E3628</f>
        <v>0.47295359999999997</v>
      </c>
      <c r="G3628" s="36"/>
      <c r="H3628" s="15"/>
      <c r="I3628" s="9"/>
      <c r="J3628" s="16">
        <v>0</v>
      </c>
      <c r="K3628" s="16"/>
      <c r="L3628" s="17">
        <v>0.81</v>
      </c>
      <c r="M3628" s="2">
        <v>84</v>
      </c>
      <c r="N3628" s="8">
        <f>(('Parâmetro - Portes e Uco'!$H$4*'TABELA HONORÁRIOS MÉDICOS201819'!M3628)/100)*'TABELA HONORÁRIOS MÉDICOS201819'!L3628</f>
        <v>9.9474479999999996</v>
      </c>
      <c r="O3628" s="15">
        <v>0</v>
      </c>
      <c r="P3628" s="15"/>
      <c r="Q3628" s="41">
        <f t="shared" si="212"/>
        <v>10.4204016</v>
      </c>
    </row>
    <row r="3629" spans="1:17">
      <c r="A3629" s="1" t="s">
        <v>4760</v>
      </c>
      <c r="B3629" s="1">
        <v>40311228</v>
      </c>
      <c r="C3629" s="3" t="s">
        <v>2991</v>
      </c>
      <c r="D3629" s="4" t="s">
        <v>3679</v>
      </c>
      <c r="E3629" s="7" t="s">
        <v>3713</v>
      </c>
      <c r="F3629" s="8">
        <f>VLOOKUP(D3629,'Parâmetro - Portes e Uco'!$A$8:$D$49,4,0)*E3629</f>
        <v>0.11823839999999999</v>
      </c>
      <c r="G3629" s="36"/>
      <c r="H3629" s="15"/>
      <c r="I3629" s="9"/>
      <c r="J3629" s="16">
        <v>0</v>
      </c>
      <c r="K3629" s="16"/>
      <c r="L3629" s="17">
        <v>0.45</v>
      </c>
      <c r="M3629" s="2">
        <v>84</v>
      </c>
      <c r="N3629" s="8">
        <f>(('Parâmetro - Portes e Uco'!$H$4*'TABELA HONORÁRIOS MÉDICOS201819'!M3629)/100)*'TABELA HONORÁRIOS MÉDICOS201819'!L3629</f>
        <v>5.5263599999999995</v>
      </c>
      <c r="O3629" s="15">
        <v>0</v>
      </c>
      <c r="P3629" s="15"/>
      <c r="Q3629" s="41">
        <f t="shared" si="212"/>
        <v>5.6445983999999996</v>
      </c>
    </row>
    <row r="3630" spans="1:17">
      <c r="A3630" s="1" t="s">
        <v>4760</v>
      </c>
      <c r="B3630" s="1">
        <v>40311236</v>
      </c>
      <c r="C3630" s="3" t="s">
        <v>2959</v>
      </c>
      <c r="D3630" s="4" t="s">
        <v>3679</v>
      </c>
      <c r="E3630" s="7" t="s">
        <v>3712</v>
      </c>
      <c r="F3630" s="8">
        <f>VLOOKUP(D3630,'Parâmetro - Portes e Uco'!$A$8:$D$49,4,0)*E3630</f>
        <v>1.1823839999999999</v>
      </c>
      <c r="G3630" s="36"/>
      <c r="H3630" s="15"/>
      <c r="I3630" s="9"/>
      <c r="J3630" s="16">
        <v>0</v>
      </c>
      <c r="K3630" s="16"/>
      <c r="L3630" s="17">
        <v>2.097</v>
      </c>
      <c r="M3630" s="2">
        <v>84</v>
      </c>
      <c r="N3630" s="8">
        <f>(('Parâmetro - Portes e Uco'!$H$4*'TABELA HONORÁRIOS MÉDICOS201819'!M3630)/100)*'TABELA HONORÁRIOS MÉDICOS201819'!L3630</f>
        <v>25.752837599999999</v>
      </c>
      <c r="O3630" s="15">
        <v>0</v>
      </c>
      <c r="P3630" s="15"/>
      <c r="Q3630" s="41">
        <f t="shared" si="212"/>
        <v>26.935221599999998</v>
      </c>
    </row>
    <row r="3631" spans="1:17">
      <c r="A3631" s="1" t="s">
        <v>4760</v>
      </c>
      <c r="B3631" s="1">
        <v>40311244</v>
      </c>
      <c r="C3631" s="3" t="s">
        <v>2965</v>
      </c>
      <c r="D3631" s="4" t="s">
        <v>3679</v>
      </c>
      <c r="E3631" s="7" t="s">
        <v>3712</v>
      </c>
      <c r="F3631" s="8">
        <f>VLOOKUP(D3631,'Parâmetro - Portes e Uco'!$A$8:$D$49,4,0)*E3631</f>
        <v>1.1823839999999999</v>
      </c>
      <c r="G3631" s="36"/>
      <c r="H3631" s="15"/>
      <c r="I3631" s="9"/>
      <c r="J3631" s="16">
        <v>0</v>
      </c>
      <c r="K3631" s="16"/>
      <c r="L3631" s="17">
        <v>3.2669999999999999</v>
      </c>
      <c r="M3631" s="2">
        <v>84</v>
      </c>
      <c r="N3631" s="8">
        <f>(('Parâmetro - Portes e Uco'!$H$4*'TABELA HONORÁRIOS MÉDICOS201819'!M3631)/100)*'TABELA HONORÁRIOS MÉDICOS201819'!L3631</f>
        <v>40.121373599999998</v>
      </c>
      <c r="O3631" s="15">
        <v>0</v>
      </c>
      <c r="P3631" s="15"/>
      <c r="Q3631" s="41">
        <f t="shared" si="212"/>
        <v>41.303757599999997</v>
      </c>
    </row>
    <row r="3632" spans="1:17">
      <c r="A3632" s="1" t="s">
        <v>4760</v>
      </c>
      <c r="B3632" s="1">
        <v>40311252</v>
      </c>
      <c r="C3632" s="3" t="s">
        <v>2986</v>
      </c>
      <c r="D3632" s="4" t="s">
        <v>3679</v>
      </c>
      <c r="E3632" s="7" t="s">
        <v>3712</v>
      </c>
      <c r="F3632" s="8">
        <f>VLOOKUP(D3632,'Parâmetro - Portes e Uco'!$A$8:$D$49,4,0)*E3632</f>
        <v>1.1823839999999999</v>
      </c>
      <c r="G3632" s="36"/>
      <c r="H3632" s="15"/>
      <c r="I3632" s="9"/>
      <c r="J3632" s="16">
        <v>0</v>
      </c>
      <c r="K3632" s="16"/>
      <c r="L3632" s="17">
        <v>2.097</v>
      </c>
      <c r="M3632" s="2">
        <v>84</v>
      </c>
      <c r="N3632" s="8">
        <f>(('Parâmetro - Portes e Uco'!$H$4*'TABELA HONORÁRIOS MÉDICOS201819'!M3632)/100)*'TABELA HONORÁRIOS MÉDICOS201819'!L3632</f>
        <v>25.752837599999999</v>
      </c>
      <c r="O3632" s="15">
        <v>0</v>
      </c>
      <c r="P3632" s="15"/>
      <c r="Q3632" s="41">
        <f t="shared" si="212"/>
        <v>26.935221599999998</v>
      </c>
    </row>
    <row r="3633" spans="1:17">
      <c r="A3633" s="1" t="s">
        <v>4760</v>
      </c>
      <c r="B3633" s="1">
        <v>40311295</v>
      </c>
      <c r="C3633" s="3" t="s">
        <v>2967</v>
      </c>
      <c r="D3633" s="4" t="s">
        <v>3679</v>
      </c>
      <c r="E3633" s="7" t="s">
        <v>3713</v>
      </c>
      <c r="F3633" s="8">
        <f>VLOOKUP(D3633,'Parâmetro - Portes e Uco'!$A$8:$D$49,4,0)*E3633</f>
        <v>0.11823839999999999</v>
      </c>
      <c r="G3633" s="36"/>
      <c r="H3633" s="15"/>
      <c r="I3633" s="9"/>
      <c r="J3633" s="16">
        <v>0</v>
      </c>
      <c r="K3633" s="16"/>
      <c r="L3633" s="17">
        <v>0.90600000000000003</v>
      </c>
      <c r="M3633" s="2">
        <v>84</v>
      </c>
      <c r="N3633" s="8">
        <f>(('Parâmetro - Portes e Uco'!$H$4*'TABELA HONORÁRIOS MÉDICOS201819'!M3633)/100)*'TABELA HONORÁRIOS MÉDICOS201819'!L3633</f>
        <v>11.1264048</v>
      </c>
      <c r="O3633" s="15">
        <v>0</v>
      </c>
      <c r="P3633" s="15"/>
      <c r="Q3633" s="41">
        <f t="shared" si="212"/>
        <v>11.244643199999999</v>
      </c>
    </row>
    <row r="3634" spans="1:17">
      <c r="A3634" s="1" t="s">
        <v>4760</v>
      </c>
      <c r="B3634" s="1">
        <v>40311309</v>
      </c>
      <c r="C3634" s="3" t="s">
        <v>2972</v>
      </c>
      <c r="D3634" s="4" t="s">
        <v>3679</v>
      </c>
      <c r="E3634" s="7" t="s">
        <v>3716</v>
      </c>
      <c r="F3634" s="8">
        <f>VLOOKUP(D3634,'Parâmetro - Portes e Uco'!$A$8:$D$49,4,0)*E3634</f>
        <v>0.47295359999999997</v>
      </c>
      <c r="G3634" s="36"/>
      <c r="H3634" s="15"/>
      <c r="I3634" s="9"/>
      <c r="J3634" s="16">
        <v>0</v>
      </c>
      <c r="K3634" s="16"/>
      <c r="L3634" s="17">
        <v>2.25</v>
      </c>
      <c r="M3634" s="2">
        <v>84</v>
      </c>
      <c r="N3634" s="8">
        <f>(('Parâmetro - Portes e Uco'!$H$4*'TABELA HONORÁRIOS MÉDICOS201819'!M3634)/100)*'TABELA HONORÁRIOS MÉDICOS201819'!L3634</f>
        <v>27.631799999999998</v>
      </c>
      <c r="O3634" s="15">
        <v>0</v>
      </c>
      <c r="P3634" s="15"/>
      <c r="Q3634" s="41">
        <f t="shared" si="212"/>
        <v>28.104753599999999</v>
      </c>
    </row>
    <row r="3635" spans="1:17">
      <c r="A3635" s="1" t="s">
        <v>4760</v>
      </c>
      <c r="B3635" s="1">
        <v>40311317</v>
      </c>
      <c r="C3635" s="3" t="s">
        <v>2974</v>
      </c>
      <c r="D3635" s="4" t="s">
        <v>3679</v>
      </c>
      <c r="E3635" s="7" t="s">
        <v>3712</v>
      </c>
      <c r="F3635" s="8">
        <f>VLOOKUP(D3635,'Parâmetro - Portes e Uco'!$A$8:$D$49,4,0)*E3635</f>
        <v>1.1823839999999999</v>
      </c>
      <c r="G3635" s="36"/>
      <c r="H3635" s="15"/>
      <c r="I3635" s="9"/>
      <c r="J3635" s="16">
        <v>0</v>
      </c>
      <c r="K3635" s="16"/>
      <c r="L3635" s="17">
        <v>0.434</v>
      </c>
      <c r="M3635" s="2">
        <v>84</v>
      </c>
      <c r="N3635" s="8">
        <f>(('Parâmetro - Portes e Uco'!$H$4*'TABELA HONORÁRIOS MÉDICOS201819'!M3635)/100)*'TABELA HONORÁRIOS MÉDICOS201819'!L3635</f>
        <v>5.3298671999999998</v>
      </c>
      <c r="O3635" s="15">
        <v>0</v>
      </c>
      <c r="P3635" s="15"/>
      <c r="Q3635" s="41">
        <f t="shared" si="212"/>
        <v>6.5122511999999997</v>
      </c>
    </row>
    <row r="3636" spans="1:17">
      <c r="A3636" s="1" t="s">
        <v>4760</v>
      </c>
      <c r="B3636" s="1">
        <v>40311325</v>
      </c>
      <c r="C3636" s="3" t="s">
        <v>2977</v>
      </c>
      <c r="D3636" s="4" t="s">
        <v>3679</v>
      </c>
      <c r="E3636" s="7" t="s">
        <v>3712</v>
      </c>
      <c r="F3636" s="8">
        <f>VLOOKUP(D3636,'Parâmetro - Portes e Uco'!$A$8:$D$49,4,0)*E3636</f>
        <v>1.1823839999999999</v>
      </c>
      <c r="G3636" s="36"/>
      <c r="H3636" s="15"/>
      <c r="I3636" s="9"/>
      <c r="J3636" s="16">
        <v>0</v>
      </c>
      <c r="K3636" s="16"/>
      <c r="L3636" s="17">
        <v>0.42</v>
      </c>
      <c r="M3636" s="2">
        <v>84</v>
      </c>
      <c r="N3636" s="8">
        <f>(('Parâmetro - Portes e Uco'!$H$4*'TABELA HONORÁRIOS MÉDICOS201819'!M3636)/100)*'TABELA HONORÁRIOS MÉDICOS201819'!L3636</f>
        <v>5.1579359999999994</v>
      </c>
      <c r="O3636" s="15">
        <v>0</v>
      </c>
      <c r="P3636" s="15"/>
      <c r="Q3636" s="41">
        <f t="shared" si="212"/>
        <v>6.3403199999999993</v>
      </c>
    </row>
    <row r="3637" spans="1:17">
      <c r="A3637" s="1" t="s">
        <v>4760</v>
      </c>
      <c r="B3637" s="1">
        <v>40311341</v>
      </c>
      <c r="C3637" s="3" t="s">
        <v>2982</v>
      </c>
      <c r="D3637" s="4" t="s">
        <v>3679</v>
      </c>
      <c r="E3637" s="7" t="s">
        <v>3712</v>
      </c>
      <c r="F3637" s="8">
        <f>VLOOKUP(D3637,'Parâmetro - Portes e Uco'!$A$8:$D$49,4,0)*E3637</f>
        <v>1.1823839999999999</v>
      </c>
      <c r="G3637" s="36"/>
      <c r="H3637" s="15"/>
      <c r="I3637" s="9"/>
      <c r="J3637" s="16">
        <v>0</v>
      </c>
      <c r="K3637" s="16"/>
      <c r="L3637" s="17">
        <v>3.2669999999999999</v>
      </c>
      <c r="M3637" s="2">
        <v>84</v>
      </c>
      <c r="N3637" s="8">
        <f>(('Parâmetro - Portes e Uco'!$H$4*'TABELA HONORÁRIOS MÉDICOS201819'!M3637)/100)*'TABELA HONORÁRIOS MÉDICOS201819'!L3637</f>
        <v>40.121373599999998</v>
      </c>
      <c r="O3637" s="15">
        <v>0</v>
      </c>
      <c r="P3637" s="15"/>
      <c r="Q3637" s="41">
        <f t="shared" si="212"/>
        <v>41.303757599999997</v>
      </c>
    </row>
    <row r="3638" spans="1:17">
      <c r="A3638" s="1" t="s">
        <v>4760</v>
      </c>
      <c r="B3638" s="1">
        <v>40311350</v>
      </c>
      <c r="C3638" s="3" t="s">
        <v>2983</v>
      </c>
      <c r="D3638" s="4" t="s">
        <v>3679</v>
      </c>
      <c r="E3638" s="7" t="s">
        <v>3713</v>
      </c>
      <c r="F3638" s="8">
        <f>VLOOKUP(D3638,'Parâmetro - Portes e Uco'!$A$8:$D$49,4,0)*E3638</f>
        <v>0.11823839999999999</v>
      </c>
      <c r="G3638" s="36"/>
      <c r="H3638" s="15"/>
      <c r="I3638" s="9"/>
      <c r="J3638" s="16">
        <v>0</v>
      </c>
      <c r="K3638" s="16"/>
      <c r="L3638" s="17">
        <v>1.05</v>
      </c>
      <c r="M3638" s="2">
        <v>84</v>
      </c>
      <c r="N3638" s="8">
        <f>(('Parâmetro - Portes e Uco'!$H$4*'TABELA HONORÁRIOS MÉDICOS201819'!M3638)/100)*'TABELA HONORÁRIOS MÉDICOS201819'!L3638</f>
        <v>12.89484</v>
      </c>
      <c r="O3638" s="15">
        <v>0</v>
      </c>
      <c r="P3638" s="15"/>
      <c r="Q3638" s="41">
        <f t="shared" si="212"/>
        <v>13.013078399999999</v>
      </c>
    </row>
    <row r="3639" spans="1:17" ht="22.5">
      <c r="A3639" s="1" t="s">
        <v>4760</v>
      </c>
      <c r="B3639" s="1">
        <v>40311368</v>
      </c>
      <c r="C3639" s="3" t="s">
        <v>2988</v>
      </c>
      <c r="D3639" s="4" t="s">
        <v>3679</v>
      </c>
      <c r="E3639" s="7" t="s">
        <v>3712</v>
      </c>
      <c r="F3639" s="8">
        <f>VLOOKUP(D3639,'Parâmetro - Portes e Uco'!$A$8:$D$49,4,0)*E3639</f>
        <v>1.1823839999999999</v>
      </c>
      <c r="G3639" s="36"/>
      <c r="H3639" s="15"/>
      <c r="I3639" s="9"/>
      <c r="J3639" s="16">
        <v>0</v>
      </c>
      <c r="K3639" s="16"/>
      <c r="L3639" s="17">
        <v>0.42</v>
      </c>
      <c r="M3639" s="2">
        <v>84</v>
      </c>
      <c r="N3639" s="8">
        <f>(('Parâmetro - Portes e Uco'!$H$4*'TABELA HONORÁRIOS MÉDICOS201819'!M3639)/100)*'TABELA HONORÁRIOS MÉDICOS201819'!L3639</f>
        <v>5.1579359999999994</v>
      </c>
      <c r="O3639" s="15">
        <v>0</v>
      </c>
      <c r="P3639" s="15"/>
      <c r="Q3639" s="41">
        <f t="shared" si="212"/>
        <v>6.3403199999999993</v>
      </c>
    </row>
    <row r="3640" spans="1:17">
      <c r="A3640" s="1" t="s">
        <v>4760</v>
      </c>
      <c r="B3640" s="1">
        <v>40311392</v>
      </c>
      <c r="C3640" s="3" t="s">
        <v>2990</v>
      </c>
      <c r="D3640" s="4" t="s">
        <v>3679</v>
      </c>
      <c r="E3640" s="7" t="s">
        <v>3712</v>
      </c>
      <c r="F3640" s="8">
        <f>VLOOKUP(D3640,'Parâmetro - Portes e Uco'!$A$8:$D$49,4,0)*E3640</f>
        <v>1.1823839999999999</v>
      </c>
      <c r="G3640" s="36"/>
      <c r="H3640" s="15"/>
      <c r="I3640" s="9"/>
      <c r="J3640" s="16">
        <v>0</v>
      </c>
      <c r="K3640" s="16"/>
      <c r="L3640" s="17">
        <v>0.42</v>
      </c>
      <c r="M3640" s="2">
        <v>84</v>
      </c>
      <c r="N3640" s="8">
        <f>(('Parâmetro - Portes e Uco'!$H$4*'TABELA HONORÁRIOS MÉDICOS201819'!M3640)/100)*'TABELA HONORÁRIOS MÉDICOS201819'!L3640</f>
        <v>5.1579359999999994</v>
      </c>
      <c r="O3640" s="15">
        <v>0</v>
      </c>
      <c r="P3640" s="15"/>
      <c r="Q3640" s="41">
        <f t="shared" si="212"/>
        <v>6.3403199999999993</v>
      </c>
    </row>
    <row r="3641" spans="1:17" ht="22.5">
      <c r="A3641" s="1" t="s">
        <v>4760</v>
      </c>
      <c r="B3641" s="1">
        <v>40311503</v>
      </c>
      <c r="C3641" s="3" t="s">
        <v>2859</v>
      </c>
      <c r="D3641" s="4" t="s">
        <v>3679</v>
      </c>
      <c r="E3641" s="7" t="s">
        <v>3717</v>
      </c>
      <c r="F3641" s="8">
        <f>VLOOKUP(D3641,'Parâmetro - Portes e Uco'!$A$8:$D$49,4,0)*E3641</f>
        <v>5.9119199999999994</v>
      </c>
      <c r="G3641" s="36"/>
      <c r="H3641" s="15"/>
      <c r="I3641" s="9"/>
      <c r="J3641" s="16">
        <v>0</v>
      </c>
      <c r="K3641" s="16"/>
      <c r="L3641" s="17">
        <v>3</v>
      </c>
      <c r="M3641" s="2">
        <v>84</v>
      </c>
      <c r="N3641" s="8">
        <f>(('Parâmetro - Portes e Uco'!$H$4*'TABELA HONORÁRIOS MÉDICOS201819'!M3641)/100)*'TABELA HONORÁRIOS MÉDICOS201819'!L3641</f>
        <v>36.842399999999998</v>
      </c>
      <c r="O3641" s="15">
        <v>0</v>
      </c>
      <c r="P3641" s="15"/>
      <c r="Q3641" s="41">
        <f t="shared" si="212"/>
        <v>42.75432</v>
      </c>
    </row>
    <row r="3642" spans="1:17">
      <c r="A3642" s="3"/>
      <c r="B3642" s="135">
        <v>40312003</v>
      </c>
      <c r="C3642" s="263" t="s">
        <v>3918</v>
      </c>
      <c r="D3642" s="264"/>
      <c r="E3642" s="264"/>
      <c r="F3642" s="264"/>
      <c r="G3642" s="264"/>
      <c r="H3642" s="264"/>
      <c r="I3642" s="264"/>
      <c r="J3642" s="264"/>
      <c r="K3642" s="264"/>
      <c r="L3642" s="264"/>
      <c r="M3642" s="266"/>
      <c r="N3642" s="264"/>
      <c r="O3642" s="264"/>
      <c r="P3642" s="264"/>
      <c r="Q3642" s="265"/>
    </row>
    <row r="3643" spans="1:17">
      <c r="A3643" s="1" t="s">
        <v>4760</v>
      </c>
      <c r="B3643" s="1">
        <v>40312020</v>
      </c>
      <c r="C3643" s="3" t="s">
        <v>2992</v>
      </c>
      <c r="D3643" s="4" t="s">
        <v>3679</v>
      </c>
      <c r="E3643" s="7" t="s">
        <v>3716</v>
      </c>
      <c r="F3643" s="8">
        <f>VLOOKUP(D3643,'Parâmetro - Portes e Uco'!$A$8:$D$49,4,0)*E3643</f>
        <v>0.47295359999999997</v>
      </c>
      <c r="G3643" s="36"/>
      <c r="H3643" s="15"/>
      <c r="I3643" s="9"/>
      <c r="J3643" s="16">
        <v>0</v>
      </c>
      <c r="K3643" s="16"/>
      <c r="L3643" s="17">
        <v>0.78300000000000003</v>
      </c>
      <c r="M3643" s="2">
        <v>84</v>
      </c>
      <c r="N3643" s="8">
        <f>(('Parâmetro - Portes e Uco'!$H$4*'TABELA HONORÁRIOS MÉDICOS201819'!M3643)/100)*'TABELA HONORÁRIOS MÉDICOS201819'!L3643</f>
        <v>9.6158663999999998</v>
      </c>
      <c r="O3643" s="15">
        <v>0</v>
      </c>
      <c r="P3643" s="15"/>
      <c r="Q3643" s="41">
        <f t="shared" ref="Q3643:Q3648" si="213">F3643+H3643+K3643+N3643+P3643</f>
        <v>10.08882</v>
      </c>
    </row>
    <row r="3644" spans="1:17" ht="22.5">
      <c r="A3644" s="1" t="s">
        <v>4760</v>
      </c>
      <c r="B3644" s="1">
        <v>40312046</v>
      </c>
      <c r="C3644" s="3" t="s">
        <v>2994</v>
      </c>
      <c r="D3644" s="4" t="s">
        <v>3679</v>
      </c>
      <c r="E3644" s="7" t="s">
        <v>3712</v>
      </c>
      <c r="F3644" s="8">
        <f>VLOOKUP(D3644,'Parâmetro - Portes e Uco'!$A$8:$D$49,4,0)*E3644</f>
        <v>1.1823839999999999</v>
      </c>
      <c r="G3644" s="36"/>
      <c r="H3644" s="15"/>
      <c r="I3644" s="9"/>
      <c r="J3644" s="16">
        <v>0</v>
      </c>
      <c r="K3644" s="16"/>
      <c r="L3644" s="17">
        <v>3.2669999999999999</v>
      </c>
      <c r="M3644" s="2">
        <v>84</v>
      </c>
      <c r="N3644" s="8">
        <f>(('Parâmetro - Portes e Uco'!$H$4*'TABELA HONORÁRIOS MÉDICOS201819'!M3644)/100)*'TABELA HONORÁRIOS MÉDICOS201819'!L3644</f>
        <v>40.121373599999998</v>
      </c>
      <c r="O3644" s="15">
        <v>0</v>
      </c>
      <c r="P3644" s="15"/>
      <c r="Q3644" s="41">
        <f t="shared" si="213"/>
        <v>41.303757599999997</v>
      </c>
    </row>
    <row r="3645" spans="1:17">
      <c r="A3645" s="1" t="s">
        <v>4760</v>
      </c>
      <c r="B3645" s="1">
        <v>40312054</v>
      </c>
      <c r="C3645" s="3" t="s">
        <v>2995</v>
      </c>
      <c r="D3645" s="4" t="s">
        <v>3679</v>
      </c>
      <c r="E3645" s="7" t="s">
        <v>3716</v>
      </c>
      <c r="F3645" s="8">
        <f>VLOOKUP(D3645,'Parâmetro - Portes e Uco'!$A$8:$D$49,4,0)*E3645</f>
        <v>0.47295359999999997</v>
      </c>
      <c r="G3645" s="36"/>
      <c r="H3645" s="15"/>
      <c r="I3645" s="9"/>
      <c r="J3645" s="16">
        <v>0</v>
      </c>
      <c r="K3645" s="16"/>
      <c r="L3645" s="17">
        <v>0.78300000000000003</v>
      </c>
      <c r="M3645" s="2">
        <v>84</v>
      </c>
      <c r="N3645" s="8">
        <f>(('Parâmetro - Portes e Uco'!$H$4*'TABELA HONORÁRIOS MÉDICOS201819'!M3645)/100)*'TABELA HONORÁRIOS MÉDICOS201819'!L3645</f>
        <v>9.6158663999999998</v>
      </c>
      <c r="O3645" s="15">
        <v>0</v>
      </c>
      <c r="P3645" s="15"/>
      <c r="Q3645" s="41">
        <f t="shared" si="213"/>
        <v>10.08882</v>
      </c>
    </row>
    <row r="3646" spans="1:17" ht="33.75">
      <c r="A3646" s="1" t="s">
        <v>4760</v>
      </c>
      <c r="B3646" s="1">
        <v>40312062</v>
      </c>
      <c r="C3646" s="3" t="s">
        <v>2997</v>
      </c>
      <c r="D3646" s="4" t="s">
        <v>3679</v>
      </c>
      <c r="E3646" s="7" t="s">
        <v>3714</v>
      </c>
      <c r="F3646" s="8">
        <f>VLOOKUP(D3646,'Parâmetro - Portes e Uco'!$A$8:$D$49,4,0)*E3646</f>
        <v>8.8678799999999995</v>
      </c>
      <c r="G3646" s="36"/>
      <c r="H3646" s="15"/>
      <c r="I3646" s="9"/>
      <c r="J3646" s="16">
        <v>0</v>
      </c>
      <c r="K3646" s="16"/>
      <c r="L3646" s="17">
        <v>6.2910000000000004</v>
      </c>
      <c r="M3646" s="2">
        <v>84</v>
      </c>
      <c r="N3646" s="8">
        <f>(('Parâmetro - Portes e Uco'!$H$4*'TABELA HONORÁRIOS MÉDICOS201819'!M3646)/100)*'TABELA HONORÁRIOS MÉDICOS201819'!L3646</f>
        <v>77.258512800000005</v>
      </c>
      <c r="O3646" s="15">
        <v>0</v>
      </c>
      <c r="P3646" s="15"/>
      <c r="Q3646" s="41">
        <f t="shared" si="213"/>
        <v>86.126392800000005</v>
      </c>
    </row>
    <row r="3647" spans="1:17" ht="33.75">
      <c r="A3647" s="1" t="s">
        <v>4760</v>
      </c>
      <c r="B3647" s="1">
        <v>40312070</v>
      </c>
      <c r="C3647" s="3" t="s">
        <v>2993</v>
      </c>
      <c r="D3647" s="4" t="s">
        <v>3679</v>
      </c>
      <c r="E3647" s="7" t="s">
        <v>3712</v>
      </c>
      <c r="F3647" s="8">
        <f>VLOOKUP(D3647,'Parâmetro - Portes e Uco'!$A$8:$D$49,4,0)*E3647</f>
        <v>1.1823839999999999</v>
      </c>
      <c r="G3647" s="36"/>
      <c r="H3647" s="15"/>
      <c r="I3647" s="9"/>
      <c r="J3647" s="16">
        <v>0</v>
      </c>
      <c r="K3647" s="16"/>
      <c r="L3647" s="17">
        <v>2.87</v>
      </c>
      <c r="M3647" s="2">
        <v>84</v>
      </c>
      <c r="N3647" s="8">
        <f>(('Parâmetro - Portes e Uco'!$H$4*'TABELA HONORÁRIOS MÉDICOS201819'!M3647)/100)*'TABELA HONORÁRIOS MÉDICOS201819'!L3647</f>
        <v>35.245896000000002</v>
      </c>
      <c r="O3647" s="15">
        <v>0</v>
      </c>
      <c r="P3647" s="15"/>
      <c r="Q3647" s="41">
        <f t="shared" si="213"/>
        <v>36.428280000000001</v>
      </c>
    </row>
    <row r="3648" spans="1:17">
      <c r="A3648" s="1" t="s">
        <v>4760</v>
      </c>
      <c r="B3648" s="1">
        <v>40312097</v>
      </c>
      <c r="C3648" s="3" t="s">
        <v>2996</v>
      </c>
      <c r="D3648" s="4" t="s">
        <v>3679</v>
      </c>
      <c r="E3648" s="7" t="s">
        <v>3712</v>
      </c>
      <c r="F3648" s="8">
        <f>VLOOKUP(D3648,'Parâmetro - Portes e Uco'!$A$8:$D$49,4,0)*E3648</f>
        <v>1.1823839999999999</v>
      </c>
      <c r="G3648" s="36"/>
      <c r="H3648" s="15"/>
      <c r="I3648" s="9"/>
      <c r="J3648" s="16">
        <v>0</v>
      </c>
      <c r="K3648" s="16"/>
      <c r="L3648" s="17">
        <v>2.79</v>
      </c>
      <c r="M3648" s="2">
        <v>84</v>
      </c>
      <c r="N3648" s="8">
        <f>(('Parâmetro - Portes e Uco'!$H$4*'TABELA HONORÁRIOS MÉDICOS201819'!M3648)/100)*'TABELA HONORÁRIOS MÉDICOS201819'!L3648</f>
        <v>34.263432000000002</v>
      </c>
      <c r="O3648" s="15">
        <v>0</v>
      </c>
      <c r="P3648" s="15"/>
      <c r="Q3648" s="41">
        <f t="shared" si="213"/>
        <v>35.445816000000001</v>
      </c>
    </row>
    <row r="3649" spans="1:17">
      <c r="A3649" s="3"/>
      <c r="B3649" s="135">
        <v>40310000</v>
      </c>
      <c r="C3649" s="263" t="s">
        <v>3915</v>
      </c>
      <c r="D3649" s="264"/>
      <c r="E3649" s="264"/>
      <c r="F3649" s="264"/>
      <c r="G3649" s="264"/>
      <c r="H3649" s="264"/>
      <c r="I3649" s="264"/>
      <c r="J3649" s="264"/>
      <c r="K3649" s="264"/>
      <c r="L3649" s="264"/>
      <c r="M3649" s="266"/>
      <c r="N3649" s="264"/>
      <c r="O3649" s="264"/>
      <c r="P3649" s="264"/>
      <c r="Q3649" s="265"/>
    </row>
    <row r="3650" spans="1:17" ht="33.75">
      <c r="A3650" s="1" t="s">
        <v>4760</v>
      </c>
      <c r="B3650" s="1">
        <v>40312100</v>
      </c>
      <c r="C3650" s="3" t="s">
        <v>3001</v>
      </c>
      <c r="D3650" s="4" t="s">
        <v>3679</v>
      </c>
      <c r="E3650" s="7" t="s">
        <v>3712</v>
      </c>
      <c r="F3650" s="8">
        <f>VLOOKUP(D3650,'Parâmetro - Portes e Uco'!$A$8:$D$49,4,0)*E3650</f>
        <v>1.1823839999999999</v>
      </c>
      <c r="G3650" s="36"/>
      <c r="H3650" s="15"/>
      <c r="I3650" s="9"/>
      <c r="J3650" s="16">
        <v>0</v>
      </c>
      <c r="K3650" s="16"/>
      <c r="L3650" s="17">
        <v>2.99</v>
      </c>
      <c r="M3650" s="2">
        <v>84</v>
      </c>
      <c r="N3650" s="8">
        <f>(('Parâmetro - Portes e Uco'!$H$4*'TABELA HONORÁRIOS MÉDICOS201819'!M3650)/100)*'TABELA HONORÁRIOS MÉDICOS201819'!L3650</f>
        <v>36.719591999999999</v>
      </c>
      <c r="O3650" s="15">
        <v>0</v>
      </c>
      <c r="P3650" s="15"/>
      <c r="Q3650" s="41">
        <f t="shared" ref="Q3650:Q3656" si="214">F3650+H3650+K3650+N3650+P3650</f>
        <v>37.901975999999998</v>
      </c>
    </row>
    <row r="3651" spans="1:17" ht="22.5">
      <c r="A3651" s="1" t="s">
        <v>4760</v>
      </c>
      <c r="B3651" s="1">
        <v>40312127</v>
      </c>
      <c r="C3651" s="3" t="s">
        <v>2998</v>
      </c>
      <c r="D3651" s="4" t="s">
        <v>3679</v>
      </c>
      <c r="E3651" s="7" t="s">
        <v>3712</v>
      </c>
      <c r="F3651" s="8">
        <f>VLOOKUP(D3651,'Parâmetro - Portes e Uco'!$A$8:$D$49,4,0)*E3651</f>
        <v>1.1823839999999999</v>
      </c>
      <c r="G3651" s="36"/>
      <c r="H3651" s="15"/>
      <c r="I3651" s="9"/>
      <c r="J3651" s="16">
        <v>0</v>
      </c>
      <c r="K3651" s="16"/>
      <c r="L3651" s="17">
        <v>7.5510000000000002</v>
      </c>
      <c r="M3651" s="2">
        <v>84</v>
      </c>
      <c r="N3651" s="8">
        <f>(('Parâmetro - Portes e Uco'!$H$4*'TABELA HONORÁRIOS MÉDICOS201819'!M3651)/100)*'TABELA HONORÁRIOS MÉDICOS201819'!L3651</f>
        <v>92.732320799999997</v>
      </c>
      <c r="O3651" s="15">
        <v>0</v>
      </c>
      <c r="P3651" s="15"/>
      <c r="Q3651" s="41">
        <f t="shared" si="214"/>
        <v>93.914704799999996</v>
      </c>
    </row>
    <row r="3652" spans="1:17" ht="22.5">
      <c r="A3652" s="1" t="s">
        <v>4760</v>
      </c>
      <c r="B3652" s="1">
        <v>40312143</v>
      </c>
      <c r="C3652" s="3" t="s">
        <v>2999</v>
      </c>
      <c r="D3652" s="4" t="s">
        <v>3679</v>
      </c>
      <c r="E3652" s="7" t="s">
        <v>3712</v>
      </c>
      <c r="F3652" s="8">
        <f>VLOOKUP(D3652,'Parâmetro - Portes e Uco'!$A$8:$D$49,4,0)*E3652</f>
        <v>1.1823839999999999</v>
      </c>
      <c r="G3652" s="36"/>
      <c r="H3652" s="15"/>
      <c r="I3652" s="9"/>
      <c r="J3652" s="16">
        <v>0</v>
      </c>
      <c r="K3652" s="16"/>
      <c r="L3652" s="17">
        <v>6.3390000000000004</v>
      </c>
      <c r="M3652" s="2">
        <v>84</v>
      </c>
      <c r="N3652" s="8">
        <f>(('Parâmetro - Portes e Uco'!$H$4*'TABELA HONORÁRIOS MÉDICOS201819'!M3652)/100)*'TABELA HONORÁRIOS MÉDICOS201819'!L3652</f>
        <v>77.847991199999996</v>
      </c>
      <c r="O3652" s="15">
        <v>0</v>
      </c>
      <c r="P3652" s="15"/>
      <c r="Q3652" s="41">
        <f t="shared" si="214"/>
        <v>79.030375199999995</v>
      </c>
    </row>
    <row r="3653" spans="1:17" ht="22.5">
      <c r="A3653" s="1" t="s">
        <v>4760</v>
      </c>
      <c r="B3653" s="1">
        <v>40312151</v>
      </c>
      <c r="C3653" s="3" t="s">
        <v>3000</v>
      </c>
      <c r="D3653" s="4" t="s">
        <v>3679</v>
      </c>
      <c r="E3653" s="7" t="s">
        <v>3712</v>
      </c>
      <c r="F3653" s="8">
        <f>VLOOKUP(D3653,'Parâmetro - Portes e Uco'!$A$8:$D$49,4,0)*E3653</f>
        <v>1.1823839999999999</v>
      </c>
      <c r="G3653" s="36"/>
      <c r="H3653" s="15"/>
      <c r="I3653" s="9"/>
      <c r="J3653" s="16">
        <v>0</v>
      </c>
      <c r="K3653" s="16"/>
      <c r="L3653" s="17">
        <v>5.0309999999999997</v>
      </c>
      <c r="M3653" s="2">
        <v>84</v>
      </c>
      <c r="N3653" s="8">
        <f>(('Parâmetro - Portes e Uco'!$H$4*'TABELA HONORÁRIOS MÉDICOS201819'!M3653)/100)*'TABELA HONORÁRIOS MÉDICOS201819'!L3653</f>
        <v>61.784704799999993</v>
      </c>
      <c r="O3653" s="15">
        <v>0</v>
      </c>
      <c r="P3653" s="15"/>
      <c r="Q3653" s="41">
        <f t="shared" si="214"/>
        <v>62.967088799999992</v>
      </c>
    </row>
    <row r="3654" spans="1:17" ht="22.5">
      <c r="A3654" s="1" t="s">
        <v>4760</v>
      </c>
      <c r="B3654" s="1">
        <v>40312160</v>
      </c>
      <c r="C3654" s="3" t="s">
        <v>3003</v>
      </c>
      <c r="D3654" s="4" t="s">
        <v>3679</v>
      </c>
      <c r="E3654" s="7" t="s">
        <v>3713</v>
      </c>
      <c r="F3654" s="8">
        <f>VLOOKUP(D3654,'Parâmetro - Portes e Uco'!$A$8:$D$49,4,0)*E3654</f>
        <v>0.11823839999999999</v>
      </c>
      <c r="G3654" s="36"/>
      <c r="H3654" s="15"/>
      <c r="I3654" s="9"/>
      <c r="J3654" s="16">
        <v>0</v>
      </c>
      <c r="K3654" s="16"/>
      <c r="L3654" s="17">
        <v>5.09</v>
      </c>
      <c r="M3654" s="2">
        <v>84</v>
      </c>
      <c r="N3654" s="8">
        <f>(('Parâmetro - Portes e Uco'!$H$4*'TABELA HONORÁRIOS MÉDICOS201819'!M3654)/100)*'TABELA HONORÁRIOS MÉDICOS201819'!L3654</f>
        <v>62.509271999999996</v>
      </c>
      <c r="O3654" s="15">
        <v>0</v>
      </c>
      <c r="P3654" s="15"/>
      <c r="Q3654" s="41">
        <f t="shared" si="214"/>
        <v>62.627510399999998</v>
      </c>
    </row>
    <row r="3655" spans="1:17" ht="33.75">
      <c r="A3655" s="1" t="s">
        <v>4760</v>
      </c>
      <c r="B3655" s="1">
        <v>40312178</v>
      </c>
      <c r="C3655" s="3" t="s">
        <v>3002</v>
      </c>
      <c r="D3655" s="4" t="s">
        <v>3679</v>
      </c>
      <c r="E3655" s="7" t="s">
        <v>3713</v>
      </c>
      <c r="F3655" s="8">
        <f>VLOOKUP(D3655,'Parâmetro - Portes e Uco'!$A$8:$D$49,4,0)*E3655</f>
        <v>0.11823839999999999</v>
      </c>
      <c r="G3655" s="36"/>
      <c r="H3655" s="15"/>
      <c r="I3655" s="9"/>
      <c r="J3655" s="16">
        <v>0</v>
      </c>
      <c r="K3655" s="16"/>
      <c r="L3655" s="17">
        <v>9.5</v>
      </c>
      <c r="M3655" s="2">
        <v>84</v>
      </c>
      <c r="N3655" s="8">
        <f>(('Parâmetro - Portes e Uco'!$H$4*'TABELA HONORÁRIOS MÉDICOS201819'!M3655)/100)*'TABELA HONORÁRIOS MÉDICOS201819'!L3655</f>
        <v>116.66759999999999</v>
      </c>
      <c r="O3655" s="15">
        <v>0</v>
      </c>
      <c r="P3655" s="15"/>
      <c r="Q3655" s="41">
        <f t="shared" si="214"/>
        <v>116.78583839999999</v>
      </c>
    </row>
    <row r="3656" spans="1:17">
      <c r="A3656" s="1" t="s">
        <v>4760</v>
      </c>
      <c r="B3656" s="1">
        <v>40312267</v>
      </c>
      <c r="C3656" s="3" t="s">
        <v>4371</v>
      </c>
      <c r="D3656" s="4" t="s">
        <v>3679</v>
      </c>
      <c r="E3656" s="7">
        <v>0.04</v>
      </c>
      <c r="F3656" s="8">
        <f>VLOOKUP(D3656,'Parâmetro - Portes e Uco'!$A$8:$D$49,4,0)*E3656</f>
        <v>0.47295359999999997</v>
      </c>
      <c r="G3656" s="36"/>
      <c r="H3656" s="15"/>
      <c r="I3656" s="9"/>
      <c r="J3656" s="16">
        <v>0</v>
      </c>
      <c r="K3656" s="16"/>
      <c r="L3656" s="17">
        <v>6.4130000000000003</v>
      </c>
      <c r="M3656" s="2">
        <v>84</v>
      </c>
      <c r="N3656" s="8">
        <f>(('Parâmetro - Portes e Uco'!$H$4*'TABELA HONORÁRIOS MÉDICOS201819'!M3656)/100)*'TABELA HONORÁRIOS MÉDICOS201819'!L3656</f>
        <v>78.756770399999994</v>
      </c>
      <c r="O3656" s="15">
        <v>0</v>
      </c>
      <c r="P3656" s="15"/>
      <c r="Q3656" s="41">
        <f t="shared" si="214"/>
        <v>79.22972399999999</v>
      </c>
    </row>
    <row r="3657" spans="1:17">
      <c r="A3657" s="3"/>
      <c r="B3657" s="135">
        <v>40313000</v>
      </c>
      <c r="C3657" s="263" t="s">
        <v>3919</v>
      </c>
      <c r="D3657" s="264"/>
      <c r="E3657" s="264"/>
      <c r="F3657" s="264"/>
      <c r="G3657" s="264"/>
      <c r="H3657" s="264"/>
      <c r="I3657" s="264"/>
      <c r="J3657" s="264"/>
      <c r="K3657" s="264"/>
      <c r="L3657" s="264"/>
      <c r="M3657" s="266"/>
      <c r="N3657" s="264"/>
      <c r="O3657" s="264"/>
      <c r="P3657" s="264"/>
      <c r="Q3657" s="265"/>
    </row>
    <row r="3658" spans="1:17" ht="22.5">
      <c r="A3658" s="1" t="s">
        <v>4760</v>
      </c>
      <c r="B3658" s="1">
        <v>40313018</v>
      </c>
      <c r="C3658" s="3" t="s">
        <v>3004</v>
      </c>
      <c r="D3658" s="4" t="s">
        <v>3679</v>
      </c>
      <c r="E3658" s="7" t="s">
        <v>3716</v>
      </c>
      <c r="F3658" s="8">
        <f>VLOOKUP(D3658,'Parâmetro - Portes e Uco'!$A$8:$D$49,4,0)*E3658</f>
        <v>0.47295359999999997</v>
      </c>
      <c r="G3658" s="36"/>
      <c r="H3658" s="15"/>
      <c r="I3658" s="9"/>
      <c r="J3658" s="16">
        <v>0</v>
      </c>
      <c r="K3658" s="16"/>
      <c r="L3658" s="17">
        <v>1.0529999999999999</v>
      </c>
      <c r="M3658" s="2">
        <v>84</v>
      </c>
      <c r="N3658" s="8">
        <f>(('Parâmetro - Portes e Uco'!$H$4*'TABELA HONORÁRIOS MÉDICOS201819'!M3658)/100)*'TABELA HONORÁRIOS MÉDICOS201819'!L3658</f>
        <v>12.931682399999998</v>
      </c>
      <c r="O3658" s="15">
        <v>0</v>
      </c>
      <c r="P3658" s="15"/>
      <c r="Q3658" s="41">
        <f t="shared" ref="Q3658:Q3684" si="215">F3658+H3658+K3658+N3658+P3658</f>
        <v>13.404635999999998</v>
      </c>
    </row>
    <row r="3659" spans="1:17" ht="22.5">
      <c r="A3659" s="1" t="s">
        <v>4760</v>
      </c>
      <c r="B3659" s="1">
        <v>40313026</v>
      </c>
      <c r="C3659" s="3" t="s">
        <v>3005</v>
      </c>
      <c r="D3659" s="4" t="s">
        <v>3679</v>
      </c>
      <c r="E3659" s="7" t="s">
        <v>3712</v>
      </c>
      <c r="F3659" s="8">
        <f>VLOOKUP(D3659,'Parâmetro - Portes e Uco'!$A$8:$D$49,4,0)*E3659</f>
        <v>1.1823839999999999</v>
      </c>
      <c r="G3659" s="36"/>
      <c r="H3659" s="15"/>
      <c r="I3659" s="9"/>
      <c r="J3659" s="16">
        <v>0</v>
      </c>
      <c r="K3659" s="16"/>
      <c r="L3659" s="17">
        <v>1.647</v>
      </c>
      <c r="M3659" s="2">
        <v>84</v>
      </c>
      <c r="N3659" s="8">
        <f>(('Parâmetro - Portes e Uco'!$H$4*'TABELA HONORÁRIOS MÉDICOS201819'!M3659)/100)*'TABELA HONORÁRIOS MÉDICOS201819'!L3659</f>
        <v>20.226477599999999</v>
      </c>
      <c r="O3659" s="15">
        <v>0</v>
      </c>
      <c r="P3659" s="15"/>
      <c r="Q3659" s="41">
        <f t="shared" si="215"/>
        <v>21.408861599999998</v>
      </c>
    </row>
    <row r="3660" spans="1:17" ht="22.5">
      <c r="A3660" s="1" t="s">
        <v>4760</v>
      </c>
      <c r="B3660" s="1">
        <v>40313034</v>
      </c>
      <c r="C3660" s="3" t="s">
        <v>3006</v>
      </c>
      <c r="D3660" s="4" t="s">
        <v>3679</v>
      </c>
      <c r="E3660" s="7" t="s">
        <v>3712</v>
      </c>
      <c r="F3660" s="8">
        <f>VLOOKUP(D3660,'Parâmetro - Portes e Uco'!$A$8:$D$49,4,0)*E3660</f>
        <v>1.1823839999999999</v>
      </c>
      <c r="G3660" s="36"/>
      <c r="H3660" s="15"/>
      <c r="I3660" s="9"/>
      <c r="J3660" s="16">
        <v>0</v>
      </c>
      <c r="K3660" s="16"/>
      <c r="L3660" s="17">
        <v>1.647</v>
      </c>
      <c r="M3660" s="2">
        <v>84</v>
      </c>
      <c r="N3660" s="8">
        <f>(('Parâmetro - Portes e Uco'!$H$4*'TABELA HONORÁRIOS MÉDICOS201819'!M3660)/100)*'TABELA HONORÁRIOS MÉDICOS201819'!L3660</f>
        <v>20.226477599999999</v>
      </c>
      <c r="O3660" s="15">
        <v>0</v>
      </c>
      <c r="P3660" s="15"/>
      <c r="Q3660" s="41">
        <f t="shared" si="215"/>
        <v>21.408861599999998</v>
      </c>
    </row>
    <row r="3661" spans="1:17">
      <c r="A3661" s="1" t="s">
        <v>4760</v>
      </c>
      <c r="B3661" s="1">
        <v>40313042</v>
      </c>
      <c r="C3661" s="3" t="s">
        <v>3007</v>
      </c>
      <c r="D3661" s="4" t="s">
        <v>3679</v>
      </c>
      <c r="E3661" s="7" t="s">
        <v>3716</v>
      </c>
      <c r="F3661" s="8">
        <f>VLOOKUP(D3661,'Parâmetro - Portes e Uco'!$A$8:$D$49,4,0)*E3661</f>
        <v>0.47295359999999997</v>
      </c>
      <c r="G3661" s="36"/>
      <c r="H3661" s="15"/>
      <c r="I3661" s="9"/>
      <c r="J3661" s="16">
        <v>0</v>
      </c>
      <c r="K3661" s="16"/>
      <c r="L3661" s="17">
        <v>1.44</v>
      </c>
      <c r="M3661" s="2">
        <v>84</v>
      </c>
      <c r="N3661" s="8">
        <f>(('Parâmetro - Portes e Uco'!$H$4*'TABELA HONORÁRIOS MÉDICOS201819'!M3661)/100)*'TABELA HONORÁRIOS MÉDICOS201819'!L3661</f>
        <v>17.684351999999997</v>
      </c>
      <c r="O3661" s="15">
        <v>0</v>
      </c>
      <c r="P3661" s="15"/>
      <c r="Q3661" s="41">
        <f t="shared" si="215"/>
        <v>18.157305599999997</v>
      </c>
    </row>
    <row r="3662" spans="1:17" ht="22.5">
      <c r="A3662" s="1" t="s">
        <v>4760</v>
      </c>
      <c r="B3662" s="1">
        <v>40313050</v>
      </c>
      <c r="C3662" s="3" t="s">
        <v>3008</v>
      </c>
      <c r="D3662" s="4" t="s">
        <v>3679</v>
      </c>
      <c r="E3662" s="7" t="s">
        <v>3716</v>
      </c>
      <c r="F3662" s="8">
        <f>VLOOKUP(D3662,'Parâmetro - Portes e Uco'!$A$8:$D$49,4,0)*E3662</f>
        <v>0.47295359999999997</v>
      </c>
      <c r="G3662" s="36"/>
      <c r="H3662" s="15"/>
      <c r="I3662" s="9"/>
      <c r="J3662" s="16">
        <v>0</v>
      </c>
      <c r="K3662" s="16"/>
      <c r="L3662" s="17">
        <v>1.44</v>
      </c>
      <c r="M3662" s="2">
        <v>84</v>
      </c>
      <c r="N3662" s="8">
        <f>(('Parâmetro - Portes e Uco'!$H$4*'TABELA HONORÁRIOS MÉDICOS201819'!M3662)/100)*'TABELA HONORÁRIOS MÉDICOS201819'!L3662</f>
        <v>17.684351999999997</v>
      </c>
      <c r="O3662" s="15">
        <v>0</v>
      </c>
      <c r="P3662" s="15"/>
      <c r="Q3662" s="41">
        <f t="shared" si="215"/>
        <v>18.157305599999997</v>
      </c>
    </row>
    <row r="3663" spans="1:17" ht="22.5">
      <c r="A3663" s="1" t="s">
        <v>4760</v>
      </c>
      <c r="B3663" s="1">
        <v>40313069</v>
      </c>
      <c r="C3663" s="3" t="s">
        <v>3010</v>
      </c>
      <c r="D3663" s="4" t="s">
        <v>3679</v>
      </c>
      <c r="E3663" s="7" t="s">
        <v>3712</v>
      </c>
      <c r="F3663" s="8">
        <f>VLOOKUP(D3663,'Parâmetro - Portes e Uco'!$A$8:$D$49,4,0)*E3663</f>
        <v>1.1823839999999999</v>
      </c>
      <c r="G3663" s="36"/>
      <c r="H3663" s="15"/>
      <c r="I3663" s="9"/>
      <c r="J3663" s="16">
        <v>0</v>
      </c>
      <c r="K3663" s="16"/>
      <c r="L3663" s="17">
        <v>1.647</v>
      </c>
      <c r="M3663" s="2">
        <v>84</v>
      </c>
      <c r="N3663" s="8">
        <f>(('Parâmetro - Portes e Uco'!$H$4*'TABELA HONORÁRIOS MÉDICOS201819'!M3663)/100)*'TABELA HONORÁRIOS MÉDICOS201819'!L3663</f>
        <v>20.226477599999999</v>
      </c>
      <c r="O3663" s="15">
        <v>0</v>
      </c>
      <c r="P3663" s="15"/>
      <c r="Q3663" s="41">
        <f t="shared" si="215"/>
        <v>21.408861599999998</v>
      </c>
    </row>
    <row r="3664" spans="1:17">
      <c r="A3664" s="1" t="s">
        <v>4760</v>
      </c>
      <c r="B3664" s="1">
        <v>40313077</v>
      </c>
      <c r="C3664" s="3" t="s">
        <v>3011</v>
      </c>
      <c r="D3664" s="4" t="s">
        <v>3679</v>
      </c>
      <c r="E3664" s="7" t="s">
        <v>3712</v>
      </c>
      <c r="F3664" s="8">
        <f>VLOOKUP(D3664,'Parâmetro - Portes e Uco'!$A$8:$D$49,4,0)*E3664</f>
        <v>1.1823839999999999</v>
      </c>
      <c r="G3664" s="36"/>
      <c r="H3664" s="15"/>
      <c r="I3664" s="9"/>
      <c r="J3664" s="16">
        <v>0</v>
      </c>
      <c r="K3664" s="16"/>
      <c r="L3664" s="17">
        <v>2.097</v>
      </c>
      <c r="M3664" s="2">
        <v>84</v>
      </c>
      <c r="N3664" s="8">
        <f>(('Parâmetro - Portes e Uco'!$H$4*'TABELA HONORÁRIOS MÉDICOS201819'!M3664)/100)*'TABELA HONORÁRIOS MÉDICOS201819'!L3664</f>
        <v>25.752837599999999</v>
      </c>
      <c r="O3664" s="15">
        <v>0</v>
      </c>
      <c r="P3664" s="15"/>
      <c r="Q3664" s="41">
        <f t="shared" si="215"/>
        <v>26.935221599999998</v>
      </c>
    </row>
    <row r="3665" spans="1:17" ht="22.5">
      <c r="A3665" s="1" t="s">
        <v>4760</v>
      </c>
      <c r="B3665" s="1">
        <v>40313093</v>
      </c>
      <c r="C3665" s="3" t="s">
        <v>3012</v>
      </c>
      <c r="D3665" s="4" t="s">
        <v>3679</v>
      </c>
      <c r="E3665" s="7" t="s">
        <v>3716</v>
      </c>
      <c r="F3665" s="8">
        <f>VLOOKUP(D3665,'Parâmetro - Portes e Uco'!$A$8:$D$49,4,0)*E3665</f>
        <v>0.47295359999999997</v>
      </c>
      <c r="G3665" s="36"/>
      <c r="H3665" s="15"/>
      <c r="I3665" s="9"/>
      <c r="J3665" s="16">
        <v>0</v>
      </c>
      <c r="K3665" s="16"/>
      <c r="L3665" s="17">
        <v>0.9</v>
      </c>
      <c r="M3665" s="2">
        <v>84</v>
      </c>
      <c r="N3665" s="8">
        <f>(('Parâmetro - Portes e Uco'!$H$4*'TABELA HONORÁRIOS MÉDICOS201819'!M3665)/100)*'TABELA HONORÁRIOS MÉDICOS201819'!L3665</f>
        <v>11.052719999999999</v>
      </c>
      <c r="O3665" s="15">
        <v>0</v>
      </c>
      <c r="P3665" s="15"/>
      <c r="Q3665" s="41">
        <f t="shared" si="215"/>
        <v>11.525673599999999</v>
      </c>
    </row>
    <row r="3666" spans="1:17">
      <c r="A3666" s="1" t="s">
        <v>4760</v>
      </c>
      <c r="B3666" s="1">
        <v>40313107</v>
      </c>
      <c r="C3666" s="3" t="s">
        <v>3013</v>
      </c>
      <c r="D3666" s="4" t="s">
        <v>3679</v>
      </c>
      <c r="E3666" s="7" t="s">
        <v>3712</v>
      </c>
      <c r="F3666" s="8">
        <f>VLOOKUP(D3666,'Parâmetro - Portes e Uco'!$A$8:$D$49,4,0)*E3666</f>
        <v>1.1823839999999999</v>
      </c>
      <c r="G3666" s="36"/>
      <c r="H3666" s="15"/>
      <c r="I3666" s="9"/>
      <c r="J3666" s="16">
        <v>0</v>
      </c>
      <c r="K3666" s="16"/>
      <c r="L3666" s="17">
        <v>2.7269999999999999</v>
      </c>
      <c r="M3666" s="2">
        <v>84</v>
      </c>
      <c r="N3666" s="8">
        <f>(('Parâmetro - Portes e Uco'!$H$4*'TABELA HONORÁRIOS MÉDICOS201819'!M3666)/100)*'TABELA HONORÁRIOS MÉDICOS201819'!L3666</f>
        <v>33.489741599999995</v>
      </c>
      <c r="O3666" s="15">
        <v>0</v>
      </c>
      <c r="P3666" s="15"/>
      <c r="Q3666" s="41">
        <f t="shared" si="215"/>
        <v>34.672125599999994</v>
      </c>
    </row>
    <row r="3667" spans="1:17" ht="22.5">
      <c r="A3667" s="1" t="s">
        <v>4760</v>
      </c>
      <c r="B3667" s="1">
        <v>40313115</v>
      </c>
      <c r="C3667" s="3" t="s">
        <v>3014</v>
      </c>
      <c r="D3667" s="4" t="s">
        <v>3679</v>
      </c>
      <c r="E3667" s="7" t="s">
        <v>3716</v>
      </c>
      <c r="F3667" s="8">
        <f>VLOOKUP(D3667,'Parâmetro - Portes e Uco'!$A$8:$D$49,4,0)*E3667</f>
        <v>0.47295359999999997</v>
      </c>
      <c r="G3667" s="36"/>
      <c r="H3667" s="15"/>
      <c r="I3667" s="9"/>
      <c r="J3667" s="16">
        <v>0</v>
      </c>
      <c r="K3667" s="16"/>
      <c r="L3667" s="17">
        <v>0.9</v>
      </c>
      <c r="M3667" s="2">
        <v>84</v>
      </c>
      <c r="N3667" s="8">
        <f>(('Parâmetro - Portes e Uco'!$H$4*'TABELA HONORÁRIOS MÉDICOS201819'!M3667)/100)*'TABELA HONORÁRIOS MÉDICOS201819'!L3667</f>
        <v>11.052719999999999</v>
      </c>
      <c r="O3667" s="15">
        <v>0</v>
      </c>
      <c r="P3667" s="15"/>
      <c r="Q3667" s="41">
        <f t="shared" si="215"/>
        <v>11.525673599999999</v>
      </c>
    </row>
    <row r="3668" spans="1:17" ht="22.5">
      <c r="A3668" s="1" t="s">
        <v>4760</v>
      </c>
      <c r="B3668" s="1">
        <v>40313123</v>
      </c>
      <c r="C3668" s="3" t="s">
        <v>3015</v>
      </c>
      <c r="D3668" s="4" t="s">
        <v>3679</v>
      </c>
      <c r="E3668" s="7" t="s">
        <v>3716</v>
      </c>
      <c r="F3668" s="8">
        <f>VLOOKUP(D3668,'Parâmetro - Portes e Uco'!$A$8:$D$49,4,0)*E3668</f>
        <v>0.47295359999999997</v>
      </c>
      <c r="G3668" s="36"/>
      <c r="H3668" s="15"/>
      <c r="I3668" s="9"/>
      <c r="J3668" s="16">
        <v>0</v>
      </c>
      <c r="K3668" s="16"/>
      <c r="L3668" s="17">
        <v>1.44</v>
      </c>
      <c r="M3668" s="2">
        <v>84</v>
      </c>
      <c r="N3668" s="8">
        <f>(('Parâmetro - Portes e Uco'!$H$4*'TABELA HONORÁRIOS MÉDICOS201819'!M3668)/100)*'TABELA HONORÁRIOS MÉDICOS201819'!L3668</f>
        <v>17.684351999999997</v>
      </c>
      <c r="O3668" s="15">
        <v>0</v>
      </c>
      <c r="P3668" s="15"/>
      <c r="Q3668" s="41">
        <f t="shared" si="215"/>
        <v>18.157305599999997</v>
      </c>
    </row>
    <row r="3669" spans="1:17">
      <c r="A3669" s="1" t="s">
        <v>4760</v>
      </c>
      <c r="B3669" s="1">
        <v>40313140</v>
      </c>
      <c r="C3669" s="3" t="s">
        <v>3017</v>
      </c>
      <c r="D3669" s="4" t="s">
        <v>3679</v>
      </c>
      <c r="E3669" s="7" t="s">
        <v>3712</v>
      </c>
      <c r="F3669" s="8">
        <f>VLOOKUP(D3669,'Parâmetro - Portes e Uco'!$A$8:$D$49,4,0)*E3669</f>
        <v>1.1823839999999999</v>
      </c>
      <c r="G3669" s="36"/>
      <c r="H3669" s="15"/>
      <c r="I3669" s="9"/>
      <c r="J3669" s="16">
        <v>0</v>
      </c>
      <c r="K3669" s="16"/>
      <c r="L3669" s="17">
        <v>2.097</v>
      </c>
      <c r="M3669" s="2">
        <v>84</v>
      </c>
      <c r="N3669" s="8">
        <f>(('Parâmetro - Portes e Uco'!$H$4*'TABELA HONORÁRIOS MÉDICOS201819'!M3669)/100)*'TABELA HONORÁRIOS MÉDICOS201819'!L3669</f>
        <v>25.752837599999999</v>
      </c>
      <c r="O3669" s="15">
        <v>0</v>
      </c>
      <c r="P3669" s="15"/>
      <c r="Q3669" s="41">
        <f t="shared" si="215"/>
        <v>26.935221599999998</v>
      </c>
    </row>
    <row r="3670" spans="1:17">
      <c r="A3670" s="1" t="s">
        <v>4760</v>
      </c>
      <c r="B3670" s="1">
        <v>40313158</v>
      </c>
      <c r="C3670" s="3" t="s">
        <v>3018</v>
      </c>
      <c r="D3670" s="4" t="s">
        <v>3679</v>
      </c>
      <c r="E3670" s="7" t="s">
        <v>3712</v>
      </c>
      <c r="F3670" s="8">
        <f>VLOOKUP(D3670,'Parâmetro - Portes e Uco'!$A$8:$D$49,4,0)*E3670</f>
        <v>1.1823839999999999</v>
      </c>
      <c r="G3670" s="36"/>
      <c r="H3670" s="15"/>
      <c r="I3670" s="9"/>
      <c r="J3670" s="16">
        <v>0</v>
      </c>
      <c r="K3670" s="16"/>
      <c r="L3670" s="17">
        <v>1.647</v>
      </c>
      <c r="M3670" s="2">
        <v>84</v>
      </c>
      <c r="N3670" s="8">
        <f>(('Parâmetro - Portes e Uco'!$H$4*'TABELA HONORÁRIOS MÉDICOS201819'!M3670)/100)*'TABELA HONORÁRIOS MÉDICOS201819'!L3670</f>
        <v>20.226477599999999</v>
      </c>
      <c r="O3670" s="15">
        <v>0</v>
      </c>
      <c r="P3670" s="15"/>
      <c r="Q3670" s="41">
        <f t="shared" si="215"/>
        <v>21.408861599999998</v>
      </c>
    </row>
    <row r="3671" spans="1:17">
      <c r="A3671" s="1" t="s">
        <v>4760</v>
      </c>
      <c r="B3671" s="1">
        <v>40313166</v>
      </c>
      <c r="C3671" s="3" t="s">
        <v>3019</v>
      </c>
      <c r="D3671" s="4" t="s">
        <v>3679</v>
      </c>
      <c r="E3671" s="7" t="s">
        <v>3716</v>
      </c>
      <c r="F3671" s="8">
        <f>VLOOKUP(D3671,'Parâmetro - Portes e Uco'!$A$8:$D$49,4,0)*E3671</f>
        <v>0.47295359999999997</v>
      </c>
      <c r="G3671" s="36"/>
      <c r="H3671" s="15"/>
      <c r="I3671" s="9"/>
      <c r="J3671" s="16">
        <v>0</v>
      </c>
      <c r="K3671" s="16"/>
      <c r="L3671" s="17">
        <v>1.44</v>
      </c>
      <c r="M3671" s="2">
        <v>84</v>
      </c>
      <c r="N3671" s="8">
        <f>(('Parâmetro - Portes e Uco'!$H$4*'TABELA HONORÁRIOS MÉDICOS201819'!M3671)/100)*'TABELA HONORÁRIOS MÉDICOS201819'!L3671</f>
        <v>17.684351999999997</v>
      </c>
      <c r="O3671" s="15">
        <v>0</v>
      </c>
      <c r="P3671" s="15"/>
      <c r="Q3671" s="41">
        <f t="shared" si="215"/>
        <v>18.157305599999997</v>
      </c>
    </row>
    <row r="3672" spans="1:17">
      <c r="A3672" s="1" t="s">
        <v>4760</v>
      </c>
      <c r="B3672" s="1">
        <v>40313174</v>
      </c>
      <c r="C3672" s="3" t="s">
        <v>3020</v>
      </c>
      <c r="D3672" s="4" t="s">
        <v>3679</v>
      </c>
      <c r="E3672" s="7" t="s">
        <v>3712</v>
      </c>
      <c r="F3672" s="8">
        <f>VLOOKUP(D3672,'Parâmetro - Portes e Uco'!$A$8:$D$49,4,0)*E3672</f>
        <v>1.1823839999999999</v>
      </c>
      <c r="G3672" s="36"/>
      <c r="H3672" s="15"/>
      <c r="I3672" s="9"/>
      <c r="J3672" s="16">
        <v>0</v>
      </c>
      <c r="K3672" s="16"/>
      <c r="L3672" s="17">
        <v>2.097</v>
      </c>
      <c r="M3672" s="2">
        <v>84</v>
      </c>
      <c r="N3672" s="8">
        <f>(('Parâmetro - Portes e Uco'!$H$4*'TABELA HONORÁRIOS MÉDICOS201819'!M3672)/100)*'TABELA HONORÁRIOS MÉDICOS201819'!L3672</f>
        <v>25.752837599999999</v>
      </c>
      <c r="O3672" s="15">
        <v>0</v>
      </c>
      <c r="P3672" s="15"/>
      <c r="Q3672" s="41">
        <f t="shared" si="215"/>
        <v>26.935221599999998</v>
      </c>
    </row>
    <row r="3673" spans="1:17" ht="22.5">
      <c r="A3673" s="1" t="s">
        <v>4760</v>
      </c>
      <c r="B3673" s="1">
        <v>40313182</v>
      </c>
      <c r="C3673" s="3" t="s">
        <v>3021</v>
      </c>
      <c r="D3673" s="4" t="s">
        <v>3679</v>
      </c>
      <c r="E3673" s="7" t="s">
        <v>3716</v>
      </c>
      <c r="F3673" s="8">
        <f>VLOOKUP(D3673,'Parâmetro - Portes e Uco'!$A$8:$D$49,4,0)*E3673</f>
        <v>0.47295359999999997</v>
      </c>
      <c r="G3673" s="36"/>
      <c r="H3673" s="15"/>
      <c r="I3673" s="9"/>
      <c r="J3673" s="16">
        <v>0</v>
      </c>
      <c r="K3673" s="16"/>
      <c r="L3673" s="17">
        <v>0.9</v>
      </c>
      <c r="M3673" s="2">
        <v>84</v>
      </c>
      <c r="N3673" s="8">
        <f>(('Parâmetro - Portes e Uco'!$H$4*'TABELA HONORÁRIOS MÉDICOS201819'!M3673)/100)*'TABELA HONORÁRIOS MÉDICOS201819'!L3673</f>
        <v>11.052719999999999</v>
      </c>
      <c r="O3673" s="15">
        <v>0</v>
      </c>
      <c r="P3673" s="15"/>
      <c r="Q3673" s="41">
        <f t="shared" si="215"/>
        <v>11.525673599999999</v>
      </c>
    </row>
    <row r="3674" spans="1:17" ht="22.5">
      <c r="A3674" s="1" t="s">
        <v>4760</v>
      </c>
      <c r="B3674" s="1">
        <v>40313190</v>
      </c>
      <c r="C3674" s="3" t="s">
        <v>3022</v>
      </c>
      <c r="D3674" s="4" t="s">
        <v>3679</v>
      </c>
      <c r="E3674" s="7" t="s">
        <v>3712</v>
      </c>
      <c r="F3674" s="8">
        <f>VLOOKUP(D3674,'Parâmetro - Portes e Uco'!$A$8:$D$49,4,0)*E3674</f>
        <v>1.1823839999999999</v>
      </c>
      <c r="G3674" s="36"/>
      <c r="H3674" s="15"/>
      <c r="I3674" s="9"/>
      <c r="J3674" s="16">
        <v>0</v>
      </c>
      <c r="K3674" s="16"/>
      <c r="L3674" s="17">
        <v>2.7269999999999999</v>
      </c>
      <c r="M3674" s="2">
        <v>84</v>
      </c>
      <c r="N3674" s="8">
        <f>(('Parâmetro - Portes e Uco'!$H$4*'TABELA HONORÁRIOS MÉDICOS201819'!M3674)/100)*'TABELA HONORÁRIOS MÉDICOS201819'!L3674</f>
        <v>33.489741599999995</v>
      </c>
      <c r="O3674" s="15">
        <v>0</v>
      </c>
      <c r="P3674" s="15"/>
      <c r="Q3674" s="41">
        <f t="shared" si="215"/>
        <v>34.672125599999994</v>
      </c>
    </row>
    <row r="3675" spans="1:17">
      <c r="A3675" s="1" t="s">
        <v>4760</v>
      </c>
      <c r="B3675" s="1">
        <v>40313204</v>
      </c>
      <c r="C3675" s="3" t="s">
        <v>3023</v>
      </c>
      <c r="D3675" s="4" t="s">
        <v>3679</v>
      </c>
      <c r="E3675" s="7" t="s">
        <v>3712</v>
      </c>
      <c r="F3675" s="8">
        <f>VLOOKUP(D3675,'Parâmetro - Portes e Uco'!$A$8:$D$49,4,0)*E3675</f>
        <v>1.1823839999999999</v>
      </c>
      <c r="G3675" s="36"/>
      <c r="H3675" s="15"/>
      <c r="I3675" s="9"/>
      <c r="J3675" s="16">
        <v>0</v>
      </c>
      <c r="K3675" s="16"/>
      <c r="L3675" s="17">
        <v>1.647</v>
      </c>
      <c r="M3675" s="2">
        <v>84</v>
      </c>
      <c r="N3675" s="8">
        <f>(('Parâmetro - Portes e Uco'!$H$4*'TABELA HONORÁRIOS MÉDICOS201819'!M3675)/100)*'TABELA HONORÁRIOS MÉDICOS201819'!L3675</f>
        <v>20.226477599999999</v>
      </c>
      <c r="O3675" s="15">
        <v>0</v>
      </c>
      <c r="P3675" s="15"/>
      <c r="Q3675" s="41">
        <f t="shared" si="215"/>
        <v>21.408861599999998</v>
      </c>
    </row>
    <row r="3676" spans="1:17">
      <c r="A3676" s="1" t="s">
        <v>4760</v>
      </c>
      <c r="B3676" s="1">
        <v>40313212</v>
      </c>
      <c r="C3676" s="3" t="s">
        <v>3025</v>
      </c>
      <c r="D3676" s="4" t="s">
        <v>3679</v>
      </c>
      <c r="E3676" s="7" t="s">
        <v>3716</v>
      </c>
      <c r="F3676" s="8">
        <f>VLOOKUP(D3676,'Parâmetro - Portes e Uco'!$A$8:$D$49,4,0)*E3676</f>
        <v>0.47295359999999997</v>
      </c>
      <c r="G3676" s="36"/>
      <c r="H3676" s="15"/>
      <c r="I3676" s="9"/>
      <c r="J3676" s="16">
        <v>0</v>
      </c>
      <c r="K3676" s="16"/>
      <c r="L3676" s="17">
        <v>1.647</v>
      </c>
      <c r="M3676" s="2">
        <v>84</v>
      </c>
      <c r="N3676" s="8">
        <f>(('Parâmetro - Portes e Uco'!$H$4*'TABELA HONORÁRIOS MÉDICOS201819'!M3676)/100)*'TABELA HONORÁRIOS MÉDICOS201819'!L3676</f>
        <v>20.226477599999999</v>
      </c>
      <c r="O3676" s="15">
        <v>0</v>
      </c>
      <c r="P3676" s="15"/>
      <c r="Q3676" s="41">
        <f t="shared" si="215"/>
        <v>20.699431199999999</v>
      </c>
    </row>
    <row r="3677" spans="1:17" ht="22.5">
      <c r="A3677" s="1" t="s">
        <v>4760</v>
      </c>
      <c r="B3677" s="1">
        <v>40313247</v>
      </c>
      <c r="C3677" s="3" t="s">
        <v>3026</v>
      </c>
      <c r="D3677" s="4" t="s">
        <v>3679</v>
      </c>
      <c r="E3677" s="7" t="s">
        <v>3716</v>
      </c>
      <c r="F3677" s="8">
        <f>VLOOKUP(D3677,'Parâmetro - Portes e Uco'!$A$8:$D$49,4,0)*E3677</f>
        <v>0.47295359999999997</v>
      </c>
      <c r="G3677" s="36"/>
      <c r="H3677" s="15"/>
      <c r="I3677" s="9"/>
      <c r="J3677" s="16">
        <v>0</v>
      </c>
      <c r="K3677" s="16"/>
      <c r="L3677" s="17">
        <v>1.44</v>
      </c>
      <c r="M3677" s="2">
        <v>84</v>
      </c>
      <c r="N3677" s="8">
        <f>(('Parâmetro - Portes e Uco'!$H$4*'TABELA HONORÁRIOS MÉDICOS201819'!M3677)/100)*'TABELA HONORÁRIOS MÉDICOS201819'!L3677</f>
        <v>17.684351999999997</v>
      </c>
      <c r="O3677" s="15">
        <v>0</v>
      </c>
      <c r="P3677" s="15"/>
      <c r="Q3677" s="41">
        <f t="shared" si="215"/>
        <v>18.157305599999997</v>
      </c>
    </row>
    <row r="3678" spans="1:17">
      <c r="A3678" s="1" t="s">
        <v>4760</v>
      </c>
      <c r="B3678" s="1">
        <v>40313263</v>
      </c>
      <c r="C3678" s="3" t="s">
        <v>3028</v>
      </c>
      <c r="D3678" s="4" t="s">
        <v>3679</v>
      </c>
      <c r="E3678" s="7" t="s">
        <v>3716</v>
      </c>
      <c r="F3678" s="8">
        <f>VLOOKUP(D3678,'Parâmetro - Portes e Uco'!$A$8:$D$49,4,0)*E3678</f>
        <v>0.47295359999999997</v>
      </c>
      <c r="G3678" s="36"/>
      <c r="H3678" s="15"/>
      <c r="I3678" s="9"/>
      <c r="J3678" s="16">
        <v>0</v>
      </c>
      <c r="K3678" s="16"/>
      <c r="L3678" s="17">
        <v>0.72</v>
      </c>
      <c r="M3678" s="2">
        <v>84</v>
      </c>
      <c r="N3678" s="8">
        <f>(('Parâmetro - Portes e Uco'!$H$4*'TABELA HONORÁRIOS MÉDICOS201819'!M3678)/100)*'TABELA HONORÁRIOS MÉDICOS201819'!L3678</f>
        <v>8.8421759999999985</v>
      </c>
      <c r="O3678" s="15">
        <v>0</v>
      </c>
      <c r="P3678" s="15"/>
      <c r="Q3678" s="41">
        <f t="shared" si="215"/>
        <v>9.3151295999999988</v>
      </c>
    </row>
    <row r="3679" spans="1:17" ht="22.5">
      <c r="A3679" s="1" t="s">
        <v>4760</v>
      </c>
      <c r="B3679" s="1">
        <v>40313280</v>
      </c>
      <c r="C3679" s="3" t="s">
        <v>3029</v>
      </c>
      <c r="D3679" s="4" t="s">
        <v>3679</v>
      </c>
      <c r="E3679" s="7" t="s">
        <v>3712</v>
      </c>
      <c r="F3679" s="8">
        <f>VLOOKUP(D3679,'Parâmetro - Portes e Uco'!$A$8:$D$49,4,0)*E3679</f>
        <v>1.1823839999999999</v>
      </c>
      <c r="G3679" s="36"/>
      <c r="H3679" s="15"/>
      <c r="I3679" s="9"/>
      <c r="J3679" s="16">
        <v>0</v>
      </c>
      <c r="K3679" s="16"/>
      <c r="L3679" s="17">
        <v>1.647</v>
      </c>
      <c r="M3679" s="2">
        <v>84</v>
      </c>
      <c r="N3679" s="8">
        <f>(('Parâmetro - Portes e Uco'!$H$4*'TABELA HONORÁRIOS MÉDICOS201819'!M3679)/100)*'TABELA HONORÁRIOS MÉDICOS201819'!L3679</f>
        <v>20.226477599999999</v>
      </c>
      <c r="O3679" s="15">
        <v>0</v>
      </c>
      <c r="P3679" s="15"/>
      <c r="Q3679" s="41">
        <f t="shared" si="215"/>
        <v>21.408861599999998</v>
      </c>
    </row>
    <row r="3680" spans="1:17">
      <c r="A3680" s="1" t="s">
        <v>4760</v>
      </c>
      <c r="B3680" s="1">
        <v>40313301</v>
      </c>
      <c r="C3680" s="3" t="s">
        <v>3009</v>
      </c>
      <c r="D3680" s="4" t="s">
        <v>3679</v>
      </c>
      <c r="E3680" s="7" t="s">
        <v>3714</v>
      </c>
      <c r="F3680" s="8">
        <f>VLOOKUP(D3680,'Parâmetro - Portes e Uco'!$A$8:$D$49,4,0)*E3680</f>
        <v>8.8678799999999995</v>
      </c>
      <c r="G3680" s="36"/>
      <c r="H3680" s="15"/>
      <c r="I3680" s="9"/>
      <c r="J3680" s="16">
        <v>0</v>
      </c>
      <c r="K3680" s="16"/>
      <c r="L3680" s="17">
        <v>29.79</v>
      </c>
      <c r="M3680" s="2">
        <v>84</v>
      </c>
      <c r="N3680" s="8">
        <f>(('Parâmetro - Portes e Uco'!$H$4*'TABELA HONORÁRIOS MÉDICOS201819'!M3680)/100)*'TABELA HONORÁRIOS MÉDICOS201819'!L3680</f>
        <v>365.84503199999995</v>
      </c>
      <c r="O3680" s="15">
        <v>0</v>
      </c>
      <c r="P3680" s="15"/>
      <c r="Q3680" s="41">
        <f t="shared" si="215"/>
        <v>374.71291199999996</v>
      </c>
    </row>
    <row r="3681" spans="1:17">
      <c r="A3681" s="1" t="s">
        <v>4760</v>
      </c>
      <c r="B3681" s="1">
        <v>40313310</v>
      </c>
      <c r="C3681" s="3" t="s">
        <v>3016</v>
      </c>
      <c r="D3681" s="4" t="s">
        <v>3679</v>
      </c>
      <c r="E3681" s="7" t="s">
        <v>3712</v>
      </c>
      <c r="F3681" s="8">
        <f>VLOOKUP(D3681,'Parâmetro - Portes e Uco'!$A$8:$D$49,4,0)*E3681</f>
        <v>1.1823839999999999</v>
      </c>
      <c r="G3681" s="36"/>
      <c r="H3681" s="15"/>
      <c r="I3681" s="9"/>
      <c r="J3681" s="16">
        <v>0</v>
      </c>
      <c r="K3681" s="16"/>
      <c r="L3681" s="17">
        <v>3.2669999999999999</v>
      </c>
      <c r="M3681" s="2">
        <v>84</v>
      </c>
      <c r="N3681" s="8">
        <f>(('Parâmetro - Portes e Uco'!$H$4*'TABELA HONORÁRIOS MÉDICOS201819'!M3681)/100)*'TABELA HONORÁRIOS MÉDICOS201819'!L3681</f>
        <v>40.121373599999998</v>
      </c>
      <c r="O3681" s="15">
        <v>0</v>
      </c>
      <c r="P3681" s="15"/>
      <c r="Q3681" s="41">
        <f t="shared" si="215"/>
        <v>41.303757599999997</v>
      </c>
    </row>
    <row r="3682" spans="1:17">
      <c r="A3682" s="1" t="s">
        <v>4760</v>
      </c>
      <c r="B3682" s="1">
        <v>40313328</v>
      </c>
      <c r="C3682" s="3" t="s">
        <v>3030</v>
      </c>
      <c r="D3682" s="4" t="s">
        <v>3679</v>
      </c>
      <c r="E3682" s="7" t="s">
        <v>3712</v>
      </c>
      <c r="F3682" s="8">
        <f>VLOOKUP(D3682,'Parâmetro - Portes e Uco'!$A$8:$D$49,4,0)*E3682</f>
        <v>1.1823839999999999</v>
      </c>
      <c r="G3682" s="36"/>
      <c r="H3682" s="15"/>
      <c r="I3682" s="9"/>
      <c r="J3682" s="16">
        <v>0</v>
      </c>
      <c r="K3682" s="16"/>
      <c r="L3682" s="17">
        <v>3.2669999999999999</v>
      </c>
      <c r="M3682" s="2">
        <v>84</v>
      </c>
      <c r="N3682" s="8">
        <f>(('Parâmetro - Portes e Uco'!$H$4*'TABELA HONORÁRIOS MÉDICOS201819'!M3682)/100)*'TABELA HONORÁRIOS MÉDICOS201819'!L3682</f>
        <v>40.121373599999998</v>
      </c>
      <c r="O3682" s="15">
        <v>0</v>
      </c>
      <c r="P3682" s="15"/>
      <c r="Q3682" s="41">
        <f t="shared" si="215"/>
        <v>41.303757599999997</v>
      </c>
    </row>
    <row r="3683" spans="1:17">
      <c r="A3683" s="1" t="s">
        <v>4760</v>
      </c>
      <c r="B3683" s="1">
        <v>40313336</v>
      </c>
      <c r="C3683" s="3" t="s">
        <v>3027</v>
      </c>
      <c r="D3683" s="4" t="s">
        <v>3679</v>
      </c>
      <c r="E3683" s="7" t="s">
        <v>3713</v>
      </c>
      <c r="F3683" s="8">
        <f>VLOOKUP(D3683,'Parâmetro - Portes e Uco'!$A$8:$D$49,4,0)*E3683</f>
        <v>0.11823839999999999</v>
      </c>
      <c r="G3683" s="36"/>
      <c r="H3683" s="15"/>
      <c r="I3683" s="9"/>
      <c r="J3683" s="16">
        <v>0</v>
      </c>
      <c r="K3683" s="16"/>
      <c r="L3683" s="17">
        <v>1.04</v>
      </c>
      <c r="M3683" s="2">
        <v>84</v>
      </c>
      <c r="N3683" s="8">
        <f>(('Parâmetro - Portes e Uco'!$H$4*'TABELA HONORÁRIOS MÉDICOS201819'!M3683)/100)*'TABELA HONORÁRIOS MÉDICOS201819'!L3683</f>
        <v>12.772031999999999</v>
      </c>
      <c r="O3683" s="15">
        <v>0</v>
      </c>
      <c r="P3683" s="15"/>
      <c r="Q3683" s="41">
        <f t="shared" si="215"/>
        <v>12.890270399999999</v>
      </c>
    </row>
    <row r="3684" spans="1:17">
      <c r="A3684" s="1" t="s">
        <v>4760</v>
      </c>
      <c r="B3684" s="1">
        <v>40313344</v>
      </c>
      <c r="C3684" s="3" t="s">
        <v>3024</v>
      </c>
      <c r="D3684" s="4" t="s">
        <v>3679</v>
      </c>
      <c r="E3684" s="7" t="s">
        <v>3712</v>
      </c>
      <c r="F3684" s="8">
        <f>VLOOKUP(D3684,'Parâmetro - Portes e Uco'!$A$8:$D$49,4,0)*E3684</f>
        <v>1.1823839999999999</v>
      </c>
      <c r="G3684" s="36"/>
      <c r="H3684" s="15"/>
      <c r="I3684" s="9"/>
      <c r="J3684" s="16">
        <v>0</v>
      </c>
      <c r="K3684" s="16"/>
      <c r="L3684" s="17">
        <v>2.7269999999999999</v>
      </c>
      <c r="M3684" s="2">
        <v>84</v>
      </c>
      <c r="N3684" s="8">
        <f>(('Parâmetro - Portes e Uco'!$H$4*'TABELA HONORÁRIOS MÉDICOS201819'!M3684)/100)*'TABELA HONORÁRIOS MÉDICOS201819'!L3684</f>
        <v>33.489741599999995</v>
      </c>
      <c r="O3684" s="15">
        <v>0</v>
      </c>
      <c r="P3684" s="15"/>
      <c r="Q3684" s="41">
        <f t="shared" si="215"/>
        <v>34.672125599999994</v>
      </c>
    </row>
    <row r="3685" spans="1:17">
      <c r="A3685" s="3"/>
      <c r="B3685" s="135">
        <v>40314006</v>
      </c>
      <c r="C3685" s="263" t="s">
        <v>3920</v>
      </c>
      <c r="D3685" s="264"/>
      <c r="E3685" s="264"/>
      <c r="F3685" s="264"/>
      <c r="G3685" s="264"/>
      <c r="H3685" s="264"/>
      <c r="I3685" s="264"/>
      <c r="J3685" s="264"/>
      <c r="K3685" s="264"/>
      <c r="L3685" s="264"/>
      <c r="M3685" s="266"/>
      <c r="N3685" s="264"/>
      <c r="O3685" s="264"/>
      <c r="P3685" s="264"/>
      <c r="Q3685" s="265"/>
    </row>
    <row r="3686" spans="1:17">
      <c r="A3686" s="1" t="s">
        <v>4760</v>
      </c>
      <c r="B3686" s="1">
        <v>40314022</v>
      </c>
      <c r="C3686" s="3" t="s">
        <v>3033</v>
      </c>
      <c r="D3686" s="4" t="s">
        <v>3679</v>
      </c>
      <c r="E3686" s="7" t="s">
        <v>3715</v>
      </c>
      <c r="F3686" s="8">
        <f>VLOOKUP(D3686,'Parâmetro - Portes e Uco'!$A$8:$D$49,4,0)*E3686</f>
        <v>2.9559599999999997</v>
      </c>
      <c r="G3686" s="36"/>
      <c r="H3686" s="15"/>
      <c r="I3686" s="9"/>
      <c r="J3686" s="16">
        <v>0</v>
      </c>
      <c r="K3686" s="16"/>
      <c r="L3686" s="17">
        <v>17.981999999999999</v>
      </c>
      <c r="M3686" s="2">
        <v>84</v>
      </c>
      <c r="N3686" s="8">
        <f>(('Parâmetro - Portes e Uco'!$H$4*'TABELA HONORÁRIOS MÉDICOS201819'!M3686)/100)*'TABELA HONORÁRIOS MÉDICOS201819'!L3686</f>
        <v>220.83334559999997</v>
      </c>
      <c r="O3686" s="15">
        <v>0</v>
      </c>
      <c r="P3686" s="15"/>
      <c r="Q3686" s="41">
        <f t="shared" ref="Q3686:Q3715" si="216">F3686+H3686+K3686+N3686+P3686</f>
        <v>223.78930559999998</v>
      </c>
    </row>
    <row r="3687" spans="1:17">
      <c r="A3687" s="1" t="s">
        <v>4760</v>
      </c>
      <c r="B3687" s="1">
        <v>40314030</v>
      </c>
      <c r="C3687" s="3" t="s">
        <v>3034</v>
      </c>
      <c r="D3687" s="4" t="s">
        <v>3679</v>
      </c>
      <c r="E3687" s="7" t="s">
        <v>3715</v>
      </c>
      <c r="F3687" s="8">
        <f>VLOOKUP(D3687,'Parâmetro - Portes e Uco'!$A$8:$D$49,4,0)*E3687</f>
        <v>2.9559599999999997</v>
      </c>
      <c r="G3687" s="36"/>
      <c r="H3687" s="15"/>
      <c r="I3687" s="9"/>
      <c r="J3687" s="16">
        <v>0</v>
      </c>
      <c r="K3687" s="16"/>
      <c r="L3687" s="17">
        <v>25.245000000000001</v>
      </c>
      <c r="M3687" s="2">
        <v>84</v>
      </c>
      <c r="N3687" s="8">
        <f>(('Parâmetro - Portes e Uco'!$H$4*'TABELA HONORÁRIOS MÉDICOS201819'!M3687)/100)*'TABELA HONORÁRIOS MÉDICOS201819'!L3687</f>
        <v>310.028796</v>
      </c>
      <c r="O3687" s="15">
        <v>0</v>
      </c>
      <c r="P3687" s="15"/>
      <c r="Q3687" s="41">
        <f t="shared" si="216"/>
        <v>312.984756</v>
      </c>
    </row>
    <row r="3688" spans="1:17">
      <c r="A3688" s="1" t="s">
        <v>4760</v>
      </c>
      <c r="B3688" s="1">
        <v>40314049</v>
      </c>
      <c r="C3688" s="3" t="s">
        <v>3035</v>
      </c>
      <c r="D3688" s="4" t="s">
        <v>3679</v>
      </c>
      <c r="E3688" s="7" t="s">
        <v>3715</v>
      </c>
      <c r="F3688" s="8">
        <f>VLOOKUP(D3688,'Parâmetro - Portes e Uco'!$A$8:$D$49,4,0)*E3688</f>
        <v>2.9559599999999997</v>
      </c>
      <c r="G3688" s="36"/>
      <c r="H3688" s="15"/>
      <c r="I3688" s="9"/>
      <c r="J3688" s="16">
        <v>0</v>
      </c>
      <c r="K3688" s="16"/>
      <c r="L3688" s="17">
        <v>29.97</v>
      </c>
      <c r="M3688" s="2">
        <v>84</v>
      </c>
      <c r="N3688" s="8">
        <f>(('Parâmetro - Portes e Uco'!$H$4*'TABELA HONORÁRIOS MÉDICOS201819'!M3688)/100)*'TABELA HONORÁRIOS MÉDICOS201819'!L3688</f>
        <v>368.05557599999997</v>
      </c>
      <c r="O3688" s="15">
        <v>0</v>
      </c>
      <c r="P3688" s="15"/>
      <c r="Q3688" s="41">
        <f t="shared" si="216"/>
        <v>371.01153599999998</v>
      </c>
    </row>
    <row r="3689" spans="1:17">
      <c r="A3689" s="1" t="s">
        <v>4760</v>
      </c>
      <c r="B3689" s="1">
        <v>40314057</v>
      </c>
      <c r="C3689" s="3" t="s">
        <v>3036</v>
      </c>
      <c r="D3689" s="4" t="s">
        <v>3679</v>
      </c>
      <c r="E3689" s="7" t="s">
        <v>3715</v>
      </c>
      <c r="F3689" s="8">
        <f>VLOOKUP(D3689,'Parâmetro - Portes e Uco'!$A$8:$D$49,4,0)*E3689</f>
        <v>2.9559599999999997</v>
      </c>
      <c r="G3689" s="36"/>
      <c r="H3689" s="15"/>
      <c r="I3689" s="9"/>
      <c r="J3689" s="16">
        <v>0</v>
      </c>
      <c r="K3689" s="16"/>
      <c r="L3689" s="17">
        <v>25.478999999999999</v>
      </c>
      <c r="M3689" s="2">
        <v>84</v>
      </c>
      <c r="N3689" s="8">
        <f>(('Parâmetro - Portes e Uco'!$H$4*'TABELA HONORÁRIOS MÉDICOS201819'!M3689)/100)*'TABELA HONORÁRIOS MÉDICOS201819'!L3689</f>
        <v>312.90250319999996</v>
      </c>
      <c r="O3689" s="15">
        <v>0</v>
      </c>
      <c r="P3689" s="15"/>
      <c r="Q3689" s="41">
        <f t="shared" si="216"/>
        <v>315.85846319999996</v>
      </c>
    </row>
    <row r="3690" spans="1:17">
      <c r="A3690" s="1" t="s">
        <v>4760</v>
      </c>
      <c r="B3690" s="1">
        <v>40314065</v>
      </c>
      <c r="C3690" s="3" t="s">
        <v>3037</v>
      </c>
      <c r="D3690" s="4" t="s">
        <v>3679</v>
      </c>
      <c r="E3690" s="7" t="s">
        <v>3715</v>
      </c>
      <c r="F3690" s="8">
        <f>VLOOKUP(D3690,'Parâmetro - Portes e Uco'!$A$8:$D$49,4,0)*E3690</f>
        <v>2.9559599999999997</v>
      </c>
      <c r="G3690" s="36"/>
      <c r="H3690" s="15"/>
      <c r="I3690" s="9"/>
      <c r="J3690" s="16">
        <v>0</v>
      </c>
      <c r="K3690" s="16"/>
      <c r="L3690" s="17">
        <v>17.981999999999999</v>
      </c>
      <c r="M3690" s="2">
        <v>84</v>
      </c>
      <c r="N3690" s="8">
        <f>(('Parâmetro - Portes e Uco'!$H$4*'TABELA HONORÁRIOS MÉDICOS201819'!M3690)/100)*'TABELA HONORÁRIOS MÉDICOS201819'!L3690</f>
        <v>220.83334559999997</v>
      </c>
      <c r="O3690" s="15">
        <v>0</v>
      </c>
      <c r="P3690" s="15"/>
      <c r="Q3690" s="41">
        <f t="shared" si="216"/>
        <v>223.78930559999998</v>
      </c>
    </row>
    <row r="3691" spans="1:17">
      <c r="A3691" s="1" t="s">
        <v>4760</v>
      </c>
      <c r="B3691" s="1">
        <v>40314081</v>
      </c>
      <c r="C3691" s="3" t="s">
        <v>3038</v>
      </c>
      <c r="D3691" s="4" t="s">
        <v>3679</v>
      </c>
      <c r="E3691" s="7" t="s">
        <v>3715</v>
      </c>
      <c r="F3691" s="8">
        <f>VLOOKUP(D3691,'Parâmetro - Portes e Uco'!$A$8:$D$49,4,0)*E3691</f>
        <v>2.9559599999999997</v>
      </c>
      <c r="G3691" s="36"/>
      <c r="H3691" s="15"/>
      <c r="I3691" s="9"/>
      <c r="J3691" s="16">
        <v>0</v>
      </c>
      <c r="K3691" s="16"/>
      <c r="L3691" s="17">
        <v>25.478999999999999</v>
      </c>
      <c r="M3691" s="2">
        <v>84</v>
      </c>
      <c r="N3691" s="8">
        <f>(('Parâmetro - Portes e Uco'!$H$4*'TABELA HONORÁRIOS MÉDICOS201819'!M3691)/100)*'TABELA HONORÁRIOS MÉDICOS201819'!L3691</f>
        <v>312.90250319999996</v>
      </c>
      <c r="O3691" s="15">
        <v>0</v>
      </c>
      <c r="P3691" s="15"/>
      <c r="Q3691" s="41">
        <f t="shared" si="216"/>
        <v>315.85846319999996</v>
      </c>
    </row>
    <row r="3692" spans="1:17">
      <c r="A3692" s="1" t="s">
        <v>4760</v>
      </c>
      <c r="B3692" s="1">
        <v>40314090</v>
      </c>
      <c r="C3692" s="3" t="s">
        <v>3040</v>
      </c>
      <c r="D3692" s="4" t="s">
        <v>3679</v>
      </c>
      <c r="E3692" s="7" t="s">
        <v>3715</v>
      </c>
      <c r="F3692" s="8">
        <f>VLOOKUP(D3692,'Parâmetro - Portes e Uco'!$A$8:$D$49,4,0)*E3692</f>
        <v>2.9559599999999997</v>
      </c>
      <c r="G3692" s="36"/>
      <c r="H3692" s="15"/>
      <c r="I3692" s="9"/>
      <c r="J3692" s="16">
        <v>0</v>
      </c>
      <c r="K3692" s="16"/>
      <c r="L3692" s="17">
        <v>10.701000000000001</v>
      </c>
      <c r="M3692" s="2">
        <v>84</v>
      </c>
      <c r="N3692" s="8">
        <f>(('Parâmetro - Portes e Uco'!$H$4*'TABELA HONORÁRIOS MÉDICOS201819'!M3692)/100)*'TABELA HONORÁRIOS MÉDICOS201819'!L3692</f>
        <v>131.41684079999999</v>
      </c>
      <c r="O3692" s="15">
        <v>0</v>
      </c>
      <c r="P3692" s="15"/>
      <c r="Q3692" s="41">
        <f t="shared" si="216"/>
        <v>134.37280079999999</v>
      </c>
    </row>
    <row r="3693" spans="1:17">
      <c r="A3693" s="1" t="s">
        <v>4760</v>
      </c>
      <c r="B3693" s="1">
        <v>40314103</v>
      </c>
      <c r="C3693" s="3" t="s">
        <v>3041</v>
      </c>
      <c r="D3693" s="4" t="s">
        <v>3679</v>
      </c>
      <c r="E3693" s="7" t="s">
        <v>3715</v>
      </c>
      <c r="F3693" s="8">
        <f>VLOOKUP(D3693,'Parâmetro - Portes e Uco'!$A$8:$D$49,4,0)*E3693</f>
        <v>2.9559599999999997</v>
      </c>
      <c r="G3693" s="36"/>
      <c r="H3693" s="15"/>
      <c r="I3693" s="9"/>
      <c r="J3693" s="16">
        <v>0</v>
      </c>
      <c r="K3693" s="16"/>
      <c r="L3693" s="17">
        <v>29.97</v>
      </c>
      <c r="M3693" s="2">
        <v>84</v>
      </c>
      <c r="N3693" s="8">
        <f>(('Parâmetro - Portes e Uco'!$H$4*'TABELA HONORÁRIOS MÉDICOS201819'!M3693)/100)*'TABELA HONORÁRIOS MÉDICOS201819'!L3693</f>
        <v>368.05557599999997</v>
      </c>
      <c r="O3693" s="15">
        <v>0</v>
      </c>
      <c r="P3693" s="15"/>
      <c r="Q3693" s="41">
        <f t="shared" si="216"/>
        <v>371.01153599999998</v>
      </c>
    </row>
    <row r="3694" spans="1:17">
      <c r="A3694" s="1" t="s">
        <v>4760</v>
      </c>
      <c r="B3694" s="1">
        <v>40314111</v>
      </c>
      <c r="C3694" s="3" t="s">
        <v>3039</v>
      </c>
      <c r="D3694" s="4" t="s">
        <v>3679</v>
      </c>
      <c r="E3694" s="7" t="s">
        <v>3717</v>
      </c>
      <c r="F3694" s="8">
        <f>VLOOKUP(D3694,'Parâmetro - Portes e Uco'!$A$8:$D$49,4,0)*E3694</f>
        <v>5.9119199999999994</v>
      </c>
      <c r="G3694" s="36"/>
      <c r="H3694" s="15"/>
      <c r="I3694" s="9"/>
      <c r="J3694" s="16">
        <v>0</v>
      </c>
      <c r="K3694" s="16"/>
      <c r="L3694" s="17">
        <v>55.448999999999998</v>
      </c>
      <c r="M3694" s="2">
        <v>84</v>
      </c>
      <c r="N3694" s="8">
        <f>(('Parâmetro - Portes e Uco'!$H$4*'TABELA HONORÁRIOS MÉDICOS201819'!M3694)/100)*'TABELA HONORÁRIOS MÉDICOS201819'!L3694</f>
        <v>680.95807919999993</v>
      </c>
      <c r="O3694" s="15">
        <v>0</v>
      </c>
      <c r="P3694" s="15"/>
      <c r="Q3694" s="41">
        <f t="shared" si="216"/>
        <v>686.86999919999994</v>
      </c>
    </row>
    <row r="3695" spans="1:17">
      <c r="A3695" s="1" t="s">
        <v>4760</v>
      </c>
      <c r="B3695" s="1">
        <v>40314120</v>
      </c>
      <c r="C3695" s="3" t="s">
        <v>3042</v>
      </c>
      <c r="D3695" s="4" t="s">
        <v>3679</v>
      </c>
      <c r="E3695" s="7" t="s">
        <v>3715</v>
      </c>
      <c r="F3695" s="8">
        <f>VLOOKUP(D3695,'Parâmetro - Portes e Uco'!$A$8:$D$49,4,0)*E3695</f>
        <v>2.9559599999999997</v>
      </c>
      <c r="G3695" s="36"/>
      <c r="H3695" s="15"/>
      <c r="I3695" s="9"/>
      <c r="J3695" s="16">
        <v>0</v>
      </c>
      <c r="K3695" s="16"/>
      <c r="L3695" s="17">
        <v>29.97</v>
      </c>
      <c r="M3695" s="2">
        <v>84</v>
      </c>
      <c r="N3695" s="8">
        <f>(('Parâmetro - Portes e Uco'!$H$4*'TABELA HONORÁRIOS MÉDICOS201819'!M3695)/100)*'TABELA HONORÁRIOS MÉDICOS201819'!L3695</f>
        <v>368.05557599999997</v>
      </c>
      <c r="O3695" s="15">
        <v>0</v>
      </c>
      <c r="P3695" s="15"/>
      <c r="Q3695" s="41">
        <f t="shared" si="216"/>
        <v>371.01153599999998</v>
      </c>
    </row>
    <row r="3696" spans="1:17">
      <c r="A3696" s="1" t="s">
        <v>4760</v>
      </c>
      <c r="B3696" s="1">
        <v>40314138</v>
      </c>
      <c r="C3696" s="3" t="s">
        <v>3043</v>
      </c>
      <c r="D3696" s="4" t="s">
        <v>3679</v>
      </c>
      <c r="E3696" s="7" t="s">
        <v>3715</v>
      </c>
      <c r="F3696" s="8">
        <f>VLOOKUP(D3696,'Parâmetro - Portes e Uco'!$A$8:$D$49,4,0)*E3696</f>
        <v>2.9559599999999997</v>
      </c>
      <c r="G3696" s="36"/>
      <c r="H3696" s="15"/>
      <c r="I3696" s="9"/>
      <c r="J3696" s="16">
        <v>0</v>
      </c>
      <c r="K3696" s="16"/>
      <c r="L3696" s="17">
        <v>10.701000000000001</v>
      </c>
      <c r="M3696" s="2">
        <v>84</v>
      </c>
      <c r="N3696" s="8">
        <f>(('Parâmetro - Portes e Uco'!$H$4*'TABELA HONORÁRIOS MÉDICOS201819'!M3696)/100)*'TABELA HONORÁRIOS MÉDICOS201819'!L3696</f>
        <v>131.41684079999999</v>
      </c>
      <c r="O3696" s="15">
        <v>0</v>
      </c>
      <c r="P3696" s="15"/>
      <c r="Q3696" s="41">
        <f t="shared" si="216"/>
        <v>134.37280079999999</v>
      </c>
    </row>
    <row r="3697" spans="1:17">
      <c r="A3697" s="1" t="s">
        <v>4760</v>
      </c>
      <c r="B3697" s="1">
        <v>40314146</v>
      </c>
      <c r="C3697" s="3" t="s">
        <v>3044</v>
      </c>
      <c r="D3697" s="4" t="s">
        <v>3679</v>
      </c>
      <c r="E3697" s="7" t="s">
        <v>3717</v>
      </c>
      <c r="F3697" s="8">
        <f>VLOOKUP(D3697,'Parâmetro - Portes e Uco'!$A$8:$D$49,4,0)*E3697</f>
        <v>5.9119199999999994</v>
      </c>
      <c r="G3697" s="36"/>
      <c r="H3697" s="15"/>
      <c r="I3697" s="9"/>
      <c r="J3697" s="16">
        <v>0</v>
      </c>
      <c r="K3697" s="16"/>
      <c r="L3697" s="17">
        <v>59.94</v>
      </c>
      <c r="M3697" s="2">
        <v>84</v>
      </c>
      <c r="N3697" s="8">
        <f>(('Parâmetro - Portes e Uco'!$H$4*'TABELA HONORÁRIOS MÉDICOS201819'!M3697)/100)*'TABELA HONORÁRIOS MÉDICOS201819'!L3697</f>
        <v>736.11115199999995</v>
      </c>
      <c r="O3697" s="15">
        <v>0</v>
      </c>
      <c r="P3697" s="15"/>
      <c r="Q3697" s="41">
        <f t="shared" si="216"/>
        <v>742.02307199999996</v>
      </c>
    </row>
    <row r="3698" spans="1:17" ht="22.5">
      <c r="A3698" s="1" t="s">
        <v>4760</v>
      </c>
      <c r="B3698" s="1">
        <v>40314154</v>
      </c>
      <c r="C3698" s="3" t="s">
        <v>3045</v>
      </c>
      <c r="D3698" s="4" t="s">
        <v>3679</v>
      </c>
      <c r="E3698" s="7" t="s">
        <v>3717</v>
      </c>
      <c r="F3698" s="8">
        <f>VLOOKUP(D3698,'Parâmetro - Portes e Uco'!$A$8:$D$49,4,0)*E3698</f>
        <v>5.9119199999999994</v>
      </c>
      <c r="G3698" s="36"/>
      <c r="H3698" s="15"/>
      <c r="I3698" s="9"/>
      <c r="J3698" s="16">
        <v>0</v>
      </c>
      <c r="K3698" s="16"/>
      <c r="L3698" s="17">
        <v>32.966999999999999</v>
      </c>
      <c r="M3698" s="2">
        <v>84</v>
      </c>
      <c r="N3698" s="8">
        <f>(('Parâmetro - Portes e Uco'!$H$4*'TABELA HONORÁRIOS MÉDICOS201819'!M3698)/100)*'TABELA HONORÁRIOS MÉDICOS201819'!L3698</f>
        <v>404.86113359999996</v>
      </c>
      <c r="O3698" s="15">
        <v>0</v>
      </c>
      <c r="P3698" s="15"/>
      <c r="Q3698" s="41">
        <f t="shared" si="216"/>
        <v>410.77305359999997</v>
      </c>
    </row>
    <row r="3699" spans="1:17">
      <c r="A3699" s="1" t="s">
        <v>4760</v>
      </c>
      <c r="B3699" s="1">
        <v>40314162</v>
      </c>
      <c r="C3699" s="3" t="s">
        <v>3046</v>
      </c>
      <c r="D3699" s="4" t="s">
        <v>3679</v>
      </c>
      <c r="E3699" s="7" t="s">
        <v>3715</v>
      </c>
      <c r="F3699" s="8">
        <f>VLOOKUP(D3699,'Parâmetro - Portes e Uco'!$A$8:$D$49,4,0)*E3699</f>
        <v>2.9559599999999997</v>
      </c>
      <c r="G3699" s="36"/>
      <c r="H3699" s="15"/>
      <c r="I3699" s="9"/>
      <c r="J3699" s="16">
        <v>0</v>
      </c>
      <c r="K3699" s="16"/>
      <c r="L3699" s="17">
        <v>29.97</v>
      </c>
      <c r="M3699" s="2">
        <v>84</v>
      </c>
      <c r="N3699" s="8">
        <f>(('Parâmetro - Portes e Uco'!$H$4*'TABELA HONORÁRIOS MÉDICOS201819'!M3699)/100)*'TABELA HONORÁRIOS MÉDICOS201819'!L3699</f>
        <v>368.05557599999997</v>
      </c>
      <c r="O3699" s="15">
        <v>0</v>
      </c>
      <c r="P3699" s="15"/>
      <c r="Q3699" s="41">
        <f t="shared" si="216"/>
        <v>371.01153599999998</v>
      </c>
    </row>
    <row r="3700" spans="1:17">
      <c r="A3700" s="1" t="s">
        <v>4760</v>
      </c>
      <c r="B3700" s="1">
        <v>40314170</v>
      </c>
      <c r="C3700" s="3" t="s">
        <v>3047</v>
      </c>
      <c r="D3700" s="4" t="s">
        <v>3679</v>
      </c>
      <c r="E3700" s="7" t="s">
        <v>3715</v>
      </c>
      <c r="F3700" s="8">
        <f>VLOOKUP(D3700,'Parâmetro - Portes e Uco'!$A$8:$D$49,4,0)*E3700</f>
        <v>2.9559599999999997</v>
      </c>
      <c r="G3700" s="36"/>
      <c r="H3700" s="15"/>
      <c r="I3700" s="9"/>
      <c r="J3700" s="16">
        <v>0</v>
      </c>
      <c r="K3700" s="16"/>
      <c r="L3700" s="17">
        <v>10.701000000000001</v>
      </c>
      <c r="M3700" s="2">
        <v>84</v>
      </c>
      <c r="N3700" s="8">
        <f>(('Parâmetro - Portes e Uco'!$H$4*'TABELA HONORÁRIOS MÉDICOS201819'!M3700)/100)*'TABELA HONORÁRIOS MÉDICOS201819'!L3700</f>
        <v>131.41684079999999</v>
      </c>
      <c r="O3700" s="15">
        <v>0</v>
      </c>
      <c r="P3700" s="15"/>
      <c r="Q3700" s="41">
        <f t="shared" si="216"/>
        <v>134.37280079999999</v>
      </c>
    </row>
    <row r="3701" spans="1:17">
      <c r="A3701" s="1" t="s">
        <v>4760</v>
      </c>
      <c r="B3701" s="1">
        <v>40314197</v>
      </c>
      <c r="C3701" s="3" t="s">
        <v>4791</v>
      </c>
      <c r="D3701" s="4" t="s">
        <v>3681</v>
      </c>
      <c r="E3701" s="7">
        <v>1.626214</v>
      </c>
      <c r="F3701" s="8">
        <f>VLOOKUP(D3701,'Parâmetro - Portes e Uco'!$A$8:$D$49,4,0)*E3701</f>
        <v>119.98649222208</v>
      </c>
      <c r="G3701" s="36"/>
      <c r="H3701" s="15"/>
      <c r="I3701" s="9"/>
      <c r="J3701" s="16"/>
      <c r="K3701" s="16"/>
      <c r="L3701" s="17"/>
      <c r="M3701" s="2"/>
      <c r="N3701" s="8"/>
      <c r="O3701" s="15"/>
      <c r="P3701" s="15"/>
      <c r="Q3701" s="41">
        <f t="shared" si="216"/>
        <v>119.98649222208</v>
      </c>
    </row>
    <row r="3702" spans="1:17">
      <c r="A3702" s="1" t="s">
        <v>4760</v>
      </c>
      <c r="B3702" s="1">
        <v>40314227</v>
      </c>
      <c r="C3702" s="3" t="s">
        <v>4826</v>
      </c>
      <c r="D3702" s="4" t="s">
        <v>3679</v>
      </c>
      <c r="E3702" s="7">
        <v>0.25</v>
      </c>
      <c r="F3702" s="8">
        <f>VLOOKUP(D3702,'Parâmetro - Portes e Uco'!$A$8:$D$49,4,0)*E3702</f>
        <v>2.9559599999999997</v>
      </c>
      <c r="G3702" s="36"/>
      <c r="H3702" s="15"/>
      <c r="I3702" s="9"/>
      <c r="J3702" s="16">
        <v>0</v>
      </c>
      <c r="K3702" s="16"/>
      <c r="L3702" s="17">
        <v>21.852</v>
      </c>
      <c r="M3702" s="2">
        <v>84</v>
      </c>
      <c r="N3702" s="8">
        <f>(('Parâmetro - Portes e Uco'!$H$4*'TABELA HONORÁRIOS MÉDICOS201819'!M3702)/100)*'TABELA HONORÁRIOS MÉDICOS201819'!L3702</f>
        <v>268.36004159999999</v>
      </c>
      <c r="O3702" s="15">
        <v>0</v>
      </c>
      <c r="P3702" s="15"/>
      <c r="Q3702" s="41">
        <f t="shared" ref="Q3702" si="217">F3702+H3702+K3702+N3702+P3702</f>
        <v>271.31600159999999</v>
      </c>
    </row>
    <row r="3703" spans="1:17">
      <c r="A3703" s="1" t="s">
        <v>4760</v>
      </c>
      <c r="B3703" s="1">
        <v>40314235</v>
      </c>
      <c r="C3703" s="3" t="s">
        <v>3052</v>
      </c>
      <c r="D3703" s="4" t="s">
        <v>3679</v>
      </c>
      <c r="E3703" s="7" t="s">
        <v>3717</v>
      </c>
      <c r="F3703" s="8">
        <f>VLOOKUP(D3703,'Parâmetro - Portes e Uco'!$A$8:$D$49,4,0)*E3703</f>
        <v>5.9119199999999994</v>
      </c>
      <c r="G3703" s="36"/>
      <c r="H3703" s="15"/>
      <c r="I3703" s="9"/>
      <c r="J3703" s="16">
        <v>0</v>
      </c>
      <c r="K3703" s="16"/>
      <c r="L3703" s="17">
        <v>31.23</v>
      </c>
      <c r="M3703" s="2">
        <v>84</v>
      </c>
      <c r="N3703" s="8">
        <f>(('Parâmetro - Portes e Uco'!$H$4*'TABELA HONORÁRIOS MÉDICOS201819'!M3703)/100)*'TABELA HONORÁRIOS MÉDICOS201819'!L3703</f>
        <v>383.52938399999999</v>
      </c>
      <c r="O3703" s="15">
        <v>0</v>
      </c>
      <c r="P3703" s="15"/>
      <c r="Q3703" s="41">
        <f t="shared" si="216"/>
        <v>389.441304</v>
      </c>
    </row>
    <row r="3704" spans="1:17">
      <c r="A3704" s="1" t="s">
        <v>4760</v>
      </c>
      <c r="B3704" s="1">
        <v>40314243</v>
      </c>
      <c r="C3704" s="3" t="s">
        <v>3032</v>
      </c>
      <c r="D3704" s="4" t="s">
        <v>3679</v>
      </c>
      <c r="E3704" s="7" t="s">
        <v>3715</v>
      </c>
      <c r="F3704" s="8">
        <f>VLOOKUP(D3704,'Parâmetro - Portes e Uco'!$A$8:$D$49,4,0)*E3704</f>
        <v>2.9559599999999997</v>
      </c>
      <c r="G3704" s="36"/>
      <c r="H3704" s="15"/>
      <c r="I3704" s="9"/>
      <c r="J3704" s="16">
        <v>0</v>
      </c>
      <c r="K3704" s="16"/>
      <c r="L3704" s="17">
        <v>21.852</v>
      </c>
      <c r="M3704" s="2">
        <v>84</v>
      </c>
      <c r="N3704" s="8">
        <f>(('Parâmetro - Portes e Uco'!$H$4*'TABELA HONORÁRIOS MÉDICOS201819'!M3704)/100)*'TABELA HONORÁRIOS MÉDICOS201819'!L3704</f>
        <v>268.36004159999999</v>
      </c>
      <c r="O3704" s="15">
        <v>0</v>
      </c>
      <c r="P3704" s="15"/>
      <c r="Q3704" s="41">
        <f t="shared" si="216"/>
        <v>271.31600159999999</v>
      </c>
    </row>
    <row r="3705" spans="1:17" ht="22.5">
      <c r="A3705" s="1" t="s">
        <v>4760</v>
      </c>
      <c r="B3705" s="1">
        <v>40314260</v>
      </c>
      <c r="C3705" s="3" t="s">
        <v>3031</v>
      </c>
      <c r="D3705" s="4" t="s">
        <v>3679</v>
      </c>
      <c r="E3705" s="7" t="s">
        <v>3715</v>
      </c>
      <c r="F3705" s="8">
        <f>VLOOKUP(D3705,'Parâmetro - Portes e Uco'!$A$8:$D$49,4,0)*E3705</f>
        <v>2.9559599999999997</v>
      </c>
      <c r="G3705" s="36"/>
      <c r="H3705" s="15"/>
      <c r="I3705" s="9"/>
      <c r="J3705" s="16">
        <v>0</v>
      </c>
      <c r="K3705" s="16"/>
      <c r="L3705" s="17">
        <v>10.701000000000001</v>
      </c>
      <c r="M3705" s="2">
        <v>84</v>
      </c>
      <c r="N3705" s="8">
        <f>(('Parâmetro - Portes e Uco'!$H$4*'TABELA HONORÁRIOS MÉDICOS201819'!M3705)/100)*'TABELA HONORÁRIOS MÉDICOS201819'!L3705</f>
        <v>131.41684079999999</v>
      </c>
      <c r="O3705" s="15">
        <v>0</v>
      </c>
      <c r="P3705" s="15"/>
      <c r="Q3705" s="41">
        <f t="shared" si="216"/>
        <v>134.37280079999999</v>
      </c>
    </row>
    <row r="3706" spans="1:17">
      <c r="A3706" s="1" t="s">
        <v>4760</v>
      </c>
      <c r="B3706" s="1">
        <v>40314278</v>
      </c>
      <c r="C3706" s="3" t="s">
        <v>3049</v>
      </c>
      <c r="D3706" s="4" t="s">
        <v>3679</v>
      </c>
      <c r="E3706" s="7" t="s">
        <v>3715</v>
      </c>
      <c r="F3706" s="8">
        <f>VLOOKUP(D3706,'Parâmetro - Portes e Uco'!$A$8:$D$49,4,0)*E3706</f>
        <v>2.9559599999999997</v>
      </c>
      <c r="G3706" s="36"/>
      <c r="H3706" s="15"/>
      <c r="I3706" s="9"/>
      <c r="J3706" s="16">
        <v>0</v>
      </c>
      <c r="K3706" s="16"/>
      <c r="L3706" s="17">
        <v>10.701000000000001</v>
      </c>
      <c r="M3706" s="2">
        <v>84</v>
      </c>
      <c r="N3706" s="8">
        <f>(('Parâmetro - Portes e Uco'!$H$4*'TABELA HONORÁRIOS MÉDICOS201819'!M3706)/100)*'TABELA HONORÁRIOS MÉDICOS201819'!L3706</f>
        <v>131.41684079999999</v>
      </c>
      <c r="O3706" s="15">
        <v>0</v>
      </c>
      <c r="P3706" s="15"/>
      <c r="Q3706" s="41">
        <f t="shared" si="216"/>
        <v>134.37280079999999</v>
      </c>
    </row>
    <row r="3707" spans="1:17">
      <c r="A3707" s="1" t="s">
        <v>4760</v>
      </c>
      <c r="B3707" s="1">
        <v>40314286</v>
      </c>
      <c r="C3707" s="3" t="s">
        <v>3048</v>
      </c>
      <c r="D3707" s="4" t="s">
        <v>3679</v>
      </c>
      <c r="E3707" s="7" t="s">
        <v>3715</v>
      </c>
      <c r="F3707" s="8">
        <f>VLOOKUP(D3707,'Parâmetro - Portes e Uco'!$A$8:$D$49,4,0)*E3707</f>
        <v>2.9559599999999997</v>
      </c>
      <c r="G3707" s="36"/>
      <c r="H3707" s="15"/>
      <c r="I3707" s="9"/>
      <c r="J3707" s="16">
        <v>0</v>
      </c>
      <c r="K3707" s="16"/>
      <c r="L3707" s="17">
        <v>10.701000000000001</v>
      </c>
      <c r="M3707" s="2">
        <v>84</v>
      </c>
      <c r="N3707" s="8">
        <f>(('Parâmetro - Portes e Uco'!$H$4*'TABELA HONORÁRIOS MÉDICOS201819'!M3707)/100)*'TABELA HONORÁRIOS MÉDICOS201819'!L3707</f>
        <v>131.41684079999999</v>
      </c>
      <c r="O3707" s="15">
        <v>0</v>
      </c>
      <c r="P3707" s="15"/>
      <c r="Q3707" s="41">
        <f t="shared" si="216"/>
        <v>134.37280079999999</v>
      </c>
    </row>
    <row r="3708" spans="1:17" ht="22.5">
      <c r="A3708" s="1" t="s">
        <v>4760</v>
      </c>
      <c r="B3708" s="1">
        <v>40314294</v>
      </c>
      <c r="C3708" s="3" t="s">
        <v>3051</v>
      </c>
      <c r="D3708" s="4" t="s">
        <v>3679</v>
      </c>
      <c r="E3708" s="7">
        <v>0.5</v>
      </c>
      <c r="F3708" s="8">
        <f>VLOOKUP(D3708,'Parâmetro - Portes e Uco'!$A$8:$D$49,4,0)*E3708</f>
        <v>5.9119199999999994</v>
      </c>
      <c r="G3708" s="36"/>
      <c r="H3708" s="15"/>
      <c r="I3708" s="9"/>
      <c r="J3708" s="16">
        <v>0</v>
      </c>
      <c r="K3708" s="16"/>
      <c r="L3708" s="17">
        <v>31.23</v>
      </c>
      <c r="M3708" s="2">
        <v>84</v>
      </c>
      <c r="N3708" s="8">
        <f>(('Parâmetro - Portes e Uco'!$H$4*'TABELA HONORÁRIOS MÉDICOS201819'!M3708)/100)*'TABELA HONORÁRIOS MÉDICOS201819'!L3708</f>
        <v>383.52938399999999</v>
      </c>
      <c r="O3708" s="15">
        <v>0</v>
      </c>
      <c r="P3708" s="15"/>
      <c r="Q3708" s="41">
        <f t="shared" si="216"/>
        <v>389.441304</v>
      </c>
    </row>
    <row r="3709" spans="1:17">
      <c r="A3709" s="1" t="s">
        <v>4760</v>
      </c>
      <c r="B3709" s="1">
        <v>40314308</v>
      </c>
      <c r="C3709" s="3" t="s">
        <v>3050</v>
      </c>
      <c r="D3709" s="4" t="s">
        <v>3679</v>
      </c>
      <c r="E3709" s="7">
        <v>0.25</v>
      </c>
      <c r="F3709" s="8">
        <f>VLOOKUP(D3709,'Parâmetro - Portes e Uco'!$A$8:$D$49,4,0)*E3709</f>
        <v>2.9559599999999997</v>
      </c>
      <c r="G3709" s="36"/>
      <c r="H3709" s="15"/>
      <c r="I3709" s="9"/>
      <c r="J3709" s="16">
        <v>0</v>
      </c>
      <c r="K3709" s="16"/>
      <c r="L3709" s="17">
        <v>29.97</v>
      </c>
      <c r="M3709" s="2">
        <v>84</v>
      </c>
      <c r="N3709" s="8">
        <f>(('Parâmetro - Portes e Uco'!$H$4*'TABELA HONORÁRIOS MÉDICOS201819'!M3709)/100)*'TABELA HONORÁRIOS MÉDICOS201819'!L3709</f>
        <v>368.05557599999997</v>
      </c>
      <c r="O3709" s="15">
        <v>0</v>
      </c>
      <c r="P3709" s="15"/>
      <c r="Q3709" s="41">
        <f t="shared" si="216"/>
        <v>371.01153599999998</v>
      </c>
    </row>
    <row r="3710" spans="1:17">
      <c r="A3710" s="1" t="s">
        <v>4760</v>
      </c>
      <c r="B3710" s="1">
        <v>40314359</v>
      </c>
      <c r="C3710" s="3" t="s">
        <v>4372</v>
      </c>
      <c r="D3710" s="4" t="s">
        <v>3679</v>
      </c>
      <c r="E3710" s="7"/>
      <c r="F3710" s="8">
        <f>VLOOKUP(D3710,'Parâmetro - Portes e Uco'!$A$8:$D$49,4,0)</f>
        <v>11.823839999999999</v>
      </c>
      <c r="G3710" s="36"/>
      <c r="H3710" s="15"/>
      <c r="I3710" s="9"/>
      <c r="J3710" s="16">
        <v>0</v>
      </c>
      <c r="K3710" s="16"/>
      <c r="L3710" s="17">
        <v>15.343999999999999</v>
      </c>
      <c r="M3710" s="2">
        <v>84</v>
      </c>
      <c r="N3710" s="8">
        <f>(('Parâmetro - Portes e Uco'!$H$4*'TABELA HONORÁRIOS MÉDICOS201819'!M3710)/100)*'TABELA HONORÁRIOS MÉDICOS201819'!L3710</f>
        <v>188.43659519999997</v>
      </c>
      <c r="O3710" s="15">
        <v>0</v>
      </c>
      <c r="P3710" s="15"/>
      <c r="Q3710" s="41">
        <f t="shared" si="216"/>
        <v>200.26043519999996</v>
      </c>
    </row>
    <row r="3711" spans="1:17">
      <c r="A3711" s="1" t="s">
        <v>4760</v>
      </c>
      <c r="B3711" s="1">
        <v>40314413</v>
      </c>
      <c r="C3711" s="3" t="s">
        <v>4373</v>
      </c>
      <c r="D3711" s="4" t="s">
        <v>3679</v>
      </c>
      <c r="E3711" s="7">
        <v>0.5</v>
      </c>
      <c r="F3711" s="8">
        <f>VLOOKUP(D3711,'Parâmetro - Portes e Uco'!$A$8:$D$49,4,0)*E3711</f>
        <v>5.9119199999999994</v>
      </c>
      <c r="G3711" s="36"/>
      <c r="H3711" s="15"/>
      <c r="I3711" s="9"/>
      <c r="J3711" s="16">
        <v>0</v>
      </c>
      <c r="K3711" s="16"/>
      <c r="L3711" s="17">
        <v>64.37</v>
      </c>
      <c r="M3711" s="2">
        <v>84</v>
      </c>
      <c r="N3711" s="8">
        <f>(('Parâmetro - Portes e Uco'!$H$4*'TABELA HONORÁRIOS MÉDICOS201819'!M3711)/100)*'TABELA HONORÁRIOS MÉDICOS201819'!L3711</f>
        <v>790.51509599999997</v>
      </c>
      <c r="O3711" s="15">
        <v>0</v>
      </c>
      <c r="P3711" s="15"/>
      <c r="Q3711" s="41">
        <f t="shared" si="216"/>
        <v>796.42701599999998</v>
      </c>
    </row>
    <row r="3712" spans="1:17">
      <c r="A3712" s="1" t="s">
        <v>4760</v>
      </c>
      <c r="B3712" s="1">
        <v>40314448</v>
      </c>
      <c r="C3712" s="3" t="s">
        <v>4374</v>
      </c>
      <c r="D3712" s="4" t="s">
        <v>3679</v>
      </c>
      <c r="E3712" s="7">
        <v>0.5</v>
      </c>
      <c r="F3712" s="8">
        <f>VLOOKUP(D3712,'Parâmetro - Portes e Uco'!$A$8:$D$49,4,0)*E3712</f>
        <v>5.9119199999999994</v>
      </c>
      <c r="G3712" s="36"/>
      <c r="H3712" s="15"/>
      <c r="I3712" s="9"/>
      <c r="J3712" s="16">
        <v>0</v>
      </c>
      <c r="K3712" s="16"/>
      <c r="L3712" s="17">
        <v>65.028999999999996</v>
      </c>
      <c r="M3712" s="2">
        <v>84</v>
      </c>
      <c r="N3712" s="8">
        <f>(('Parâmetro - Portes e Uco'!$H$4*'TABELA HONORÁRIOS MÉDICOS201819'!M3712)/100)*'TABELA HONORÁRIOS MÉDICOS201819'!L3712</f>
        <v>798.60814319999986</v>
      </c>
      <c r="O3712" s="15">
        <v>0</v>
      </c>
      <c r="P3712" s="15"/>
      <c r="Q3712" s="41">
        <f t="shared" si="216"/>
        <v>804.52006319999987</v>
      </c>
    </row>
    <row r="3713" spans="1:17">
      <c r="A3713" s="1" t="s">
        <v>4760</v>
      </c>
      <c r="B3713" s="1">
        <v>40314502</v>
      </c>
      <c r="C3713" s="3" t="s">
        <v>4375</v>
      </c>
      <c r="D3713" s="4" t="s">
        <v>3679</v>
      </c>
      <c r="E3713" s="7">
        <v>0.1</v>
      </c>
      <c r="F3713" s="8">
        <f>VLOOKUP(D3713,'Parâmetro - Portes e Uco'!$A$8:$D$49,4,0)*E3713</f>
        <v>1.1823839999999999</v>
      </c>
      <c r="G3713" s="36"/>
      <c r="H3713" s="15"/>
      <c r="I3713" s="9"/>
      <c r="J3713" s="16">
        <v>0</v>
      </c>
      <c r="K3713" s="16"/>
      <c r="L3713" s="17">
        <v>11.343999999999999</v>
      </c>
      <c r="M3713" s="2">
        <v>84</v>
      </c>
      <c r="N3713" s="8">
        <f>(('Parâmetro - Portes e Uco'!$H$4*'TABELA HONORÁRIOS MÉDICOS201819'!M3713)/100)*'TABELA HONORÁRIOS MÉDICOS201819'!L3713</f>
        <v>139.31339519999997</v>
      </c>
      <c r="O3713" s="15">
        <v>0</v>
      </c>
      <c r="P3713" s="15"/>
      <c r="Q3713" s="41">
        <f t="shared" si="216"/>
        <v>140.49577919999999</v>
      </c>
    </row>
    <row r="3714" spans="1:17">
      <c r="A3714" s="1" t="s">
        <v>4760</v>
      </c>
      <c r="B3714" s="1">
        <v>40314537</v>
      </c>
      <c r="C3714" s="3" t="s">
        <v>4376</v>
      </c>
      <c r="D3714" s="4" t="s">
        <v>3679</v>
      </c>
      <c r="E3714" s="7">
        <v>0.5</v>
      </c>
      <c r="F3714" s="8">
        <f>VLOOKUP(D3714,'Parâmetro - Portes e Uco'!$A$8:$D$49,4,0)*E3714</f>
        <v>5.9119199999999994</v>
      </c>
      <c r="G3714" s="36"/>
      <c r="H3714" s="15"/>
      <c r="I3714" s="9"/>
      <c r="J3714" s="16">
        <v>0</v>
      </c>
      <c r="K3714" s="16"/>
      <c r="L3714" s="17">
        <v>35.951000000000001</v>
      </c>
      <c r="M3714" s="2">
        <v>84</v>
      </c>
      <c r="N3714" s="8">
        <f>(('Parâmetro - Portes e Uco'!$H$4*'TABELA HONORÁRIOS MÉDICOS201819'!M3714)/100)*'TABELA HONORÁRIOS MÉDICOS201819'!L3714</f>
        <v>441.50704079999997</v>
      </c>
      <c r="O3714" s="15">
        <v>0</v>
      </c>
      <c r="P3714" s="15"/>
      <c r="Q3714" s="41">
        <f t="shared" si="216"/>
        <v>447.41896079999998</v>
      </c>
    </row>
    <row r="3715" spans="1:17">
      <c r="A3715" s="1" t="s">
        <v>4760</v>
      </c>
      <c r="B3715" s="1">
        <v>40314545</v>
      </c>
      <c r="C3715" s="3" t="s">
        <v>4377</v>
      </c>
      <c r="D3715" s="4" t="s">
        <v>3679</v>
      </c>
      <c r="E3715" s="7">
        <v>0.25</v>
      </c>
      <c r="F3715" s="8">
        <f>VLOOKUP(D3715,'Parâmetro - Portes e Uco'!$A$8:$D$49,4,0)*E3715</f>
        <v>2.9559599999999997</v>
      </c>
      <c r="G3715" s="36"/>
      <c r="H3715" s="15"/>
      <c r="I3715" s="9"/>
      <c r="J3715" s="16">
        <v>0</v>
      </c>
      <c r="K3715" s="16"/>
      <c r="L3715" s="17">
        <v>27.689</v>
      </c>
      <c r="M3715" s="2">
        <v>84</v>
      </c>
      <c r="N3715" s="8">
        <f>(('Parâmetro - Portes e Uco'!$H$4*'TABELA HONORÁRIOS MÉDICOS201819'!M3715)/100)*'TABELA HONORÁRIOS MÉDICOS201819'!L3715</f>
        <v>340.04307119999999</v>
      </c>
      <c r="O3715" s="15">
        <v>0</v>
      </c>
      <c r="P3715" s="15"/>
      <c r="Q3715" s="41">
        <f t="shared" si="216"/>
        <v>342.99903119999999</v>
      </c>
    </row>
    <row r="3716" spans="1:17">
      <c r="A3716" s="1" t="s">
        <v>4760</v>
      </c>
      <c r="B3716" s="1">
        <v>40316661</v>
      </c>
      <c r="C3716" s="3" t="s">
        <v>4833</v>
      </c>
      <c r="D3716" s="4"/>
      <c r="E3716" s="7"/>
      <c r="F3716" s="8"/>
      <c r="G3716" s="36"/>
      <c r="H3716" s="15"/>
      <c r="I3716" s="9"/>
      <c r="J3716" s="16"/>
      <c r="K3716" s="16"/>
      <c r="L3716" s="17"/>
      <c r="M3716" s="2"/>
      <c r="N3716" s="8"/>
      <c r="O3716" s="15"/>
      <c r="P3716" s="15"/>
      <c r="Q3716" s="41">
        <v>154.91</v>
      </c>
    </row>
    <row r="3717" spans="1:17">
      <c r="A3717" s="1" t="s">
        <v>4760</v>
      </c>
      <c r="B3717" s="1">
        <v>40323110</v>
      </c>
      <c r="C3717" s="3" t="s">
        <v>4771</v>
      </c>
      <c r="D3717" s="4"/>
      <c r="E3717" s="7"/>
      <c r="F3717" s="8"/>
      <c r="G3717" s="36"/>
      <c r="H3717" s="15"/>
      <c r="I3717" s="9"/>
      <c r="J3717" s="16"/>
      <c r="K3717" s="16"/>
      <c r="L3717" s="17"/>
      <c r="M3717" s="2"/>
      <c r="N3717" s="8"/>
      <c r="O3717" s="15"/>
      <c r="P3717" s="15"/>
      <c r="Q3717" s="41">
        <v>152.06</v>
      </c>
    </row>
    <row r="3718" spans="1:17">
      <c r="A3718" s="1" t="s">
        <v>4760</v>
      </c>
      <c r="B3718" s="1">
        <v>40324265</v>
      </c>
      <c r="C3718" s="3" t="s">
        <v>4827</v>
      </c>
      <c r="D3718" s="4" t="s">
        <v>3679</v>
      </c>
      <c r="E3718" s="7">
        <v>0.04</v>
      </c>
      <c r="F3718" s="8">
        <f>VLOOKUP(D3718,'Parâmetro - Portes e Uco'!$A$8:$D$49,4,0)*E3718</f>
        <v>0.47295359999999997</v>
      </c>
      <c r="G3718" s="36"/>
      <c r="H3718" s="15"/>
      <c r="I3718" s="9"/>
      <c r="J3718" s="16">
        <v>0</v>
      </c>
      <c r="K3718" s="16"/>
      <c r="L3718" s="17">
        <v>21.988</v>
      </c>
      <c r="M3718" s="2">
        <v>84</v>
      </c>
      <c r="N3718" s="8">
        <f>(('Parâmetro - Portes e Uco'!$H$4*'TABELA HONORÁRIOS MÉDICOS201819'!M3718)/100)*'TABELA HONORÁRIOS MÉDICOS201819'!L3718</f>
        <v>270.03023039999999</v>
      </c>
      <c r="O3718" s="15">
        <v>0</v>
      </c>
      <c r="P3718" s="15"/>
      <c r="Q3718" s="41">
        <f t="shared" ref="Q3718" si="218">F3718+H3718+K3718+N3718+P3718</f>
        <v>270.50318399999998</v>
      </c>
    </row>
    <row r="3719" spans="1:17">
      <c r="A3719" s="3"/>
      <c r="B3719" s="135">
        <v>40401006</v>
      </c>
      <c r="C3719" s="263" t="s">
        <v>3921</v>
      </c>
      <c r="D3719" s="264"/>
      <c r="E3719" s="264"/>
      <c r="F3719" s="264"/>
      <c r="G3719" s="264"/>
      <c r="H3719" s="264"/>
      <c r="I3719" s="264"/>
      <c r="J3719" s="264"/>
      <c r="K3719" s="264"/>
      <c r="L3719" s="264"/>
      <c r="M3719" s="266"/>
      <c r="N3719" s="264"/>
      <c r="O3719" s="264"/>
      <c r="P3719" s="264"/>
      <c r="Q3719" s="265"/>
    </row>
    <row r="3720" spans="1:17">
      <c r="A3720" s="1" t="s">
        <v>4760</v>
      </c>
      <c r="B3720" s="1">
        <v>40401014</v>
      </c>
      <c r="C3720" s="3" t="s">
        <v>3053</v>
      </c>
      <c r="D3720" s="4" t="s">
        <v>3679</v>
      </c>
      <c r="E3720" s="7"/>
      <c r="F3720" s="8">
        <f>VLOOKUP(D3720,'Parâmetro - Portes e Uco'!$A$8:$D$49,4,0)</f>
        <v>11.823839999999999</v>
      </c>
      <c r="G3720" s="36"/>
      <c r="H3720" s="15"/>
      <c r="I3720" s="9"/>
      <c r="J3720" s="16">
        <v>0</v>
      </c>
      <c r="K3720" s="16"/>
      <c r="L3720" s="17"/>
      <c r="M3720" s="2"/>
      <c r="N3720" s="8"/>
      <c r="O3720" s="15">
        <v>0</v>
      </c>
      <c r="P3720" s="15"/>
      <c r="Q3720" s="41">
        <f>F3720+H3720+K3720+N3720+P3720</f>
        <v>11.823839999999999</v>
      </c>
    </row>
    <row r="3721" spans="1:17">
      <c r="A3721" s="1" t="s">
        <v>4760</v>
      </c>
      <c r="B3721" s="1">
        <v>40401022</v>
      </c>
      <c r="C3721" s="3" t="s">
        <v>3054</v>
      </c>
      <c r="D3721" s="4" t="s">
        <v>3694</v>
      </c>
      <c r="E3721" s="7"/>
      <c r="F3721" s="8">
        <f>VLOOKUP(D3721,'Parâmetro - Portes e Uco'!$A$8:$D$49,4,0)</f>
        <v>233.80031999999997</v>
      </c>
      <c r="G3721" s="36"/>
      <c r="H3721" s="15"/>
      <c r="I3721" s="9"/>
      <c r="J3721" s="16">
        <v>0</v>
      </c>
      <c r="K3721" s="16"/>
      <c r="L3721" s="17"/>
      <c r="M3721" s="2"/>
      <c r="N3721" s="8"/>
      <c r="O3721" s="15">
        <v>0</v>
      </c>
      <c r="P3721" s="15"/>
      <c r="Q3721" s="41">
        <f>F3721+H3721+K3721+N3721+P3721</f>
        <v>233.80031999999997</v>
      </c>
    </row>
    <row r="3722" spans="1:17">
      <c r="A3722" s="3"/>
      <c r="B3722" s="135">
        <v>40402002</v>
      </c>
      <c r="C3722" s="263" t="s">
        <v>3922</v>
      </c>
      <c r="D3722" s="264"/>
      <c r="E3722" s="264"/>
      <c r="F3722" s="264"/>
      <c r="G3722" s="264"/>
      <c r="H3722" s="264"/>
      <c r="I3722" s="264"/>
      <c r="J3722" s="264"/>
      <c r="K3722" s="264"/>
      <c r="L3722" s="264"/>
      <c r="M3722" s="266"/>
      <c r="N3722" s="264"/>
      <c r="O3722" s="264"/>
      <c r="P3722" s="264"/>
      <c r="Q3722" s="265"/>
    </row>
    <row r="3723" spans="1:17" ht="33.75">
      <c r="A3723" s="1" t="s">
        <v>4760</v>
      </c>
      <c r="B3723" s="1">
        <v>40402010</v>
      </c>
      <c r="C3723" s="3" t="s">
        <v>3059</v>
      </c>
      <c r="D3723" s="4" t="s">
        <v>3679</v>
      </c>
      <c r="E3723" s="7" t="s">
        <v>3712</v>
      </c>
      <c r="F3723" s="8">
        <f>VLOOKUP(D3723,'Parâmetro - Portes e Uco'!$A$8:$D$49,4,0)*E3723</f>
        <v>1.1823839999999999</v>
      </c>
      <c r="G3723" s="36"/>
      <c r="H3723" s="15"/>
      <c r="I3723" s="9"/>
      <c r="J3723" s="16">
        <v>0</v>
      </c>
      <c r="K3723" s="16"/>
      <c r="L3723" s="17">
        <v>104</v>
      </c>
      <c r="M3723" s="2">
        <v>80</v>
      </c>
      <c r="N3723" s="8">
        <f>(('Parâmetro - Portes e Uco'!$H$4*'TABELA HONORÁRIOS MÉDICOS201819'!M3723)/100)*'TABELA HONORÁRIOS MÉDICOS201819'!L3723</f>
        <v>1216.384</v>
      </c>
      <c r="O3723" s="15">
        <v>0</v>
      </c>
      <c r="P3723" s="15"/>
      <c r="Q3723" s="41">
        <f t="shared" ref="Q3723:Q3738" si="219">F3723+H3723+K3723+N3723+P3723</f>
        <v>1217.566384</v>
      </c>
    </row>
    <row r="3724" spans="1:17" ht="22.5">
      <c r="A3724" s="1" t="s">
        <v>4760</v>
      </c>
      <c r="B3724" s="1">
        <v>40402029</v>
      </c>
      <c r="C3724" s="3" t="s">
        <v>3060</v>
      </c>
      <c r="D3724" s="4" t="s">
        <v>3679</v>
      </c>
      <c r="E3724" s="7" t="s">
        <v>3712</v>
      </c>
      <c r="F3724" s="8">
        <f>VLOOKUP(D3724,'Parâmetro - Portes e Uco'!$A$8:$D$49,4,0)*E3724</f>
        <v>1.1823839999999999</v>
      </c>
      <c r="G3724" s="36"/>
      <c r="H3724" s="15"/>
      <c r="I3724" s="9"/>
      <c r="J3724" s="16">
        <v>0</v>
      </c>
      <c r="K3724" s="16"/>
      <c r="L3724" s="17">
        <v>100</v>
      </c>
      <c r="M3724" s="2">
        <v>80</v>
      </c>
      <c r="N3724" s="8">
        <f>(('Parâmetro - Portes e Uco'!$H$4*'TABELA HONORÁRIOS MÉDICOS201819'!M3724)/100)*'TABELA HONORÁRIOS MÉDICOS201819'!L3724</f>
        <v>1169.5999999999999</v>
      </c>
      <c r="O3724" s="15">
        <v>0</v>
      </c>
      <c r="P3724" s="15"/>
      <c r="Q3724" s="41">
        <f t="shared" si="219"/>
        <v>1170.7823839999999</v>
      </c>
    </row>
    <row r="3725" spans="1:17">
      <c r="A3725" s="1" t="s">
        <v>4760</v>
      </c>
      <c r="B3725" s="1">
        <v>40402037</v>
      </c>
      <c r="C3725" s="3" t="s">
        <v>3061</v>
      </c>
      <c r="D3725" s="4" t="s">
        <v>3679</v>
      </c>
      <c r="E3725" s="7"/>
      <c r="F3725" s="8">
        <f>VLOOKUP(D3725,'Parâmetro - Portes e Uco'!$A$8:$D$49,4,0)</f>
        <v>11.823839999999999</v>
      </c>
      <c r="G3725" s="36"/>
      <c r="H3725" s="15"/>
      <c r="I3725" s="9"/>
      <c r="J3725" s="16">
        <v>0</v>
      </c>
      <c r="K3725" s="16"/>
      <c r="L3725" s="17">
        <v>3.04</v>
      </c>
      <c r="M3725" s="2">
        <v>80</v>
      </c>
      <c r="N3725" s="8">
        <f>(('Parâmetro - Portes e Uco'!$H$4*'TABELA HONORÁRIOS MÉDICOS201819'!M3725)/100)*'TABELA HONORÁRIOS MÉDICOS201819'!L3725</f>
        <v>35.555839999999996</v>
      </c>
      <c r="O3725" s="15">
        <v>0</v>
      </c>
      <c r="P3725" s="15"/>
      <c r="Q3725" s="41">
        <f t="shared" si="219"/>
        <v>47.379679999999993</v>
      </c>
    </row>
    <row r="3726" spans="1:17">
      <c r="A3726" s="1" t="s">
        <v>4760</v>
      </c>
      <c r="B3726" s="1">
        <v>40402045</v>
      </c>
      <c r="C3726" s="3" t="s">
        <v>3063</v>
      </c>
      <c r="D3726" s="4" t="s">
        <v>3679</v>
      </c>
      <c r="E3726" s="7"/>
      <c r="F3726" s="8">
        <f>VLOOKUP(D3726,'Parâmetro - Portes e Uco'!$A$8:$D$49,4,0)</f>
        <v>11.823839999999999</v>
      </c>
      <c r="G3726" s="36"/>
      <c r="H3726" s="15"/>
      <c r="I3726" s="9"/>
      <c r="J3726" s="16">
        <v>0</v>
      </c>
      <c r="K3726" s="16"/>
      <c r="L3726" s="17">
        <v>5.28</v>
      </c>
      <c r="M3726" s="2">
        <v>80</v>
      </c>
      <c r="N3726" s="8">
        <f>(('Parâmetro - Portes e Uco'!$H$4*'TABELA HONORÁRIOS MÉDICOS201819'!M3726)/100)*'TABELA HONORÁRIOS MÉDICOS201819'!L3726</f>
        <v>61.75488</v>
      </c>
      <c r="O3726" s="15">
        <v>0</v>
      </c>
      <c r="P3726" s="15"/>
      <c r="Q3726" s="41">
        <f t="shared" si="219"/>
        <v>73.578720000000004</v>
      </c>
    </row>
    <row r="3727" spans="1:17">
      <c r="A3727" s="1" t="s">
        <v>4760</v>
      </c>
      <c r="B3727" s="1">
        <v>40402053</v>
      </c>
      <c r="C3727" s="3" t="s">
        <v>3064</v>
      </c>
      <c r="D3727" s="4" t="s">
        <v>3679</v>
      </c>
      <c r="E3727" s="7"/>
      <c r="F3727" s="8">
        <f>VLOOKUP(D3727,'Parâmetro - Portes e Uco'!$A$8:$D$49,4,0)</f>
        <v>11.823839999999999</v>
      </c>
      <c r="G3727" s="36"/>
      <c r="H3727" s="15"/>
      <c r="I3727" s="9"/>
      <c r="J3727" s="16">
        <v>0</v>
      </c>
      <c r="K3727" s="16"/>
      <c r="L3727" s="17">
        <v>6.69</v>
      </c>
      <c r="M3727" s="2">
        <v>80</v>
      </c>
      <c r="N3727" s="8">
        <f>(('Parâmetro - Portes e Uco'!$H$4*'TABELA HONORÁRIOS MÉDICOS201819'!M3727)/100)*'TABELA HONORÁRIOS MÉDICOS201819'!L3727</f>
        <v>78.24624</v>
      </c>
      <c r="O3727" s="15">
        <v>0</v>
      </c>
      <c r="P3727" s="15"/>
      <c r="Q3727" s="41">
        <f t="shared" si="219"/>
        <v>90.070080000000004</v>
      </c>
    </row>
    <row r="3728" spans="1:17">
      <c r="A3728" s="1" t="s">
        <v>4760</v>
      </c>
      <c r="B3728" s="1">
        <v>40402061</v>
      </c>
      <c r="C3728" s="3" t="s">
        <v>3066</v>
      </c>
      <c r="D3728" s="4" t="s">
        <v>3679</v>
      </c>
      <c r="E3728" s="7"/>
      <c r="F3728" s="8">
        <f>VLOOKUP(D3728,'Parâmetro - Portes e Uco'!$A$8:$D$49,4,0)</f>
        <v>11.823839999999999</v>
      </c>
      <c r="G3728" s="36"/>
      <c r="H3728" s="15"/>
      <c r="I3728" s="9"/>
      <c r="J3728" s="16">
        <v>0</v>
      </c>
      <c r="K3728" s="16"/>
      <c r="L3728" s="17">
        <v>2.2799999999999998</v>
      </c>
      <c r="M3728" s="2">
        <v>80</v>
      </c>
      <c r="N3728" s="8">
        <f>(('Parâmetro - Portes e Uco'!$H$4*'TABELA HONORÁRIOS MÉDICOS201819'!M3728)/100)*'TABELA HONORÁRIOS MÉDICOS201819'!L3728</f>
        <v>26.666879999999995</v>
      </c>
      <c r="O3728" s="15">
        <v>0</v>
      </c>
      <c r="P3728" s="15"/>
      <c r="Q3728" s="41">
        <f t="shared" si="219"/>
        <v>38.490719999999996</v>
      </c>
    </row>
    <row r="3729" spans="1:17">
      <c r="A3729" s="1" t="s">
        <v>4760</v>
      </c>
      <c r="B3729" s="1">
        <v>40402070</v>
      </c>
      <c r="C3729" s="3" t="s">
        <v>3067</v>
      </c>
      <c r="D3729" s="4" t="s">
        <v>3679</v>
      </c>
      <c r="E3729" s="7"/>
      <c r="F3729" s="8">
        <f>VLOOKUP(D3729,'Parâmetro - Portes e Uco'!$A$8:$D$49,4,0)</f>
        <v>11.823839999999999</v>
      </c>
      <c r="G3729" s="36"/>
      <c r="H3729" s="15"/>
      <c r="I3729" s="9"/>
      <c r="J3729" s="16">
        <v>0</v>
      </c>
      <c r="K3729" s="16"/>
      <c r="L3729" s="17">
        <v>4.3499999999999996</v>
      </c>
      <c r="M3729" s="2">
        <v>80</v>
      </c>
      <c r="N3729" s="8">
        <f>(('Parâmetro - Portes e Uco'!$H$4*'TABELA HONORÁRIOS MÉDICOS201819'!M3729)/100)*'TABELA HONORÁRIOS MÉDICOS201819'!L3729</f>
        <v>50.877599999999994</v>
      </c>
      <c r="O3729" s="15">
        <v>0</v>
      </c>
      <c r="P3729" s="15"/>
      <c r="Q3729" s="41">
        <f t="shared" si="219"/>
        <v>62.701439999999991</v>
      </c>
    </row>
    <row r="3730" spans="1:17">
      <c r="A3730" s="1" t="s">
        <v>4760</v>
      </c>
      <c r="B3730" s="1">
        <v>40402088</v>
      </c>
      <c r="C3730" s="3" t="s">
        <v>3068</v>
      </c>
      <c r="D3730" s="4" t="s">
        <v>3679</v>
      </c>
      <c r="E3730" s="7"/>
      <c r="F3730" s="8">
        <f>VLOOKUP(D3730,'Parâmetro - Portes e Uco'!$A$8:$D$49,4,0)</f>
        <v>11.823839999999999</v>
      </c>
      <c r="G3730" s="36"/>
      <c r="H3730" s="15"/>
      <c r="I3730" s="9"/>
      <c r="J3730" s="16">
        <v>0</v>
      </c>
      <c r="K3730" s="16"/>
      <c r="L3730" s="17">
        <v>3.91</v>
      </c>
      <c r="M3730" s="2">
        <v>80</v>
      </c>
      <c r="N3730" s="8">
        <f>(('Parâmetro - Portes e Uco'!$H$4*'TABELA HONORÁRIOS MÉDICOS201819'!M3730)/100)*'TABELA HONORÁRIOS MÉDICOS201819'!L3730</f>
        <v>45.731360000000002</v>
      </c>
      <c r="O3730" s="15">
        <v>0</v>
      </c>
      <c r="P3730" s="15"/>
      <c r="Q3730" s="41">
        <f t="shared" si="219"/>
        <v>57.555199999999999</v>
      </c>
    </row>
    <row r="3731" spans="1:17">
      <c r="A3731" s="1" t="s">
        <v>4760</v>
      </c>
      <c r="B3731" s="1">
        <v>40402096</v>
      </c>
      <c r="C3731" s="3" t="s">
        <v>3069</v>
      </c>
      <c r="D3731" s="4" t="s">
        <v>3679</v>
      </c>
      <c r="E3731" s="7"/>
      <c r="F3731" s="8">
        <f>VLOOKUP(D3731,'Parâmetro - Portes e Uco'!$A$8:$D$49,4,0)</f>
        <v>11.823839999999999</v>
      </c>
      <c r="G3731" s="36"/>
      <c r="H3731" s="15"/>
      <c r="I3731" s="9"/>
      <c r="J3731" s="16">
        <v>0</v>
      </c>
      <c r="K3731" s="16"/>
      <c r="L3731" s="17">
        <v>3.74</v>
      </c>
      <c r="M3731" s="2">
        <v>80</v>
      </c>
      <c r="N3731" s="8">
        <f>(('Parâmetro - Portes e Uco'!$H$4*'TABELA HONORÁRIOS MÉDICOS201819'!M3731)/100)*'TABELA HONORÁRIOS MÉDICOS201819'!L3731</f>
        <v>43.743040000000001</v>
      </c>
      <c r="O3731" s="15">
        <v>0</v>
      </c>
      <c r="P3731" s="15"/>
      <c r="Q3731" s="41">
        <f t="shared" si="219"/>
        <v>55.566879999999998</v>
      </c>
    </row>
    <row r="3732" spans="1:17">
      <c r="A3732" s="1" t="s">
        <v>4758</v>
      </c>
      <c r="B3732" s="1">
        <v>40402100</v>
      </c>
      <c r="C3732" s="3" t="s">
        <v>3070</v>
      </c>
      <c r="D3732" s="4" t="s">
        <v>3679</v>
      </c>
      <c r="E3732" s="7">
        <v>0</v>
      </c>
      <c r="F3732" s="8">
        <f>VLOOKUP(D3732,'Parâmetro - Portes e Uco'!$A$8:$D$49,4,0)</f>
        <v>11.823839999999999</v>
      </c>
      <c r="G3732" s="36"/>
      <c r="H3732" s="15"/>
      <c r="I3732" s="9"/>
      <c r="J3732" s="16">
        <v>0</v>
      </c>
      <c r="K3732" s="16"/>
      <c r="L3732" s="17">
        <v>7.35</v>
      </c>
      <c r="M3732" s="2">
        <v>80</v>
      </c>
      <c r="N3732" s="8">
        <f>(('Parâmetro - Portes e Uco'!$H$4*'TABELA HONORÁRIOS MÉDICOS201819'!M3732)/100)*'TABELA HONORÁRIOS MÉDICOS201819'!L3732</f>
        <v>85.965599999999995</v>
      </c>
      <c r="O3732" s="15" t="s">
        <v>3721</v>
      </c>
      <c r="P3732" s="15"/>
      <c r="Q3732" s="41">
        <f t="shared" si="219"/>
        <v>97.789439999999999</v>
      </c>
    </row>
    <row r="3733" spans="1:17" ht="22.5">
      <c r="A3733" s="1" t="s">
        <v>4760</v>
      </c>
      <c r="B3733" s="1">
        <v>40402118</v>
      </c>
      <c r="C3733" s="3" t="s">
        <v>3055</v>
      </c>
      <c r="D3733" s="4" t="s">
        <v>3679</v>
      </c>
      <c r="E3733" s="7" t="s">
        <v>3712</v>
      </c>
      <c r="F3733" s="8">
        <f>VLOOKUP(D3733,'Parâmetro - Portes e Uco'!$A$8:$D$49,4,0)*E3733</f>
        <v>1.1823839999999999</v>
      </c>
      <c r="G3733" s="36"/>
      <c r="H3733" s="15"/>
      <c r="I3733" s="9"/>
      <c r="J3733" s="16">
        <v>0</v>
      </c>
      <c r="K3733" s="16"/>
      <c r="L3733" s="17">
        <v>17.170000000000002</v>
      </c>
      <c r="M3733" s="2">
        <v>80</v>
      </c>
      <c r="N3733" s="8">
        <f>(('Parâmetro - Portes e Uco'!$H$4*'TABELA HONORÁRIOS MÉDICOS201819'!M3733)/100)*'TABELA HONORÁRIOS MÉDICOS201819'!L3733</f>
        <v>200.82032000000001</v>
      </c>
      <c r="O3733" s="15">
        <v>0</v>
      </c>
      <c r="P3733" s="15"/>
      <c r="Q3733" s="41">
        <f t="shared" si="219"/>
        <v>202.00270400000002</v>
      </c>
    </row>
    <row r="3734" spans="1:17" ht="22.5">
      <c r="A3734" s="1" t="s">
        <v>4760</v>
      </c>
      <c r="B3734" s="1">
        <v>40402126</v>
      </c>
      <c r="C3734" s="3" t="s">
        <v>3056</v>
      </c>
      <c r="D3734" s="4" t="s">
        <v>3679</v>
      </c>
      <c r="E3734" s="7" t="s">
        <v>3712</v>
      </c>
      <c r="F3734" s="8">
        <f>VLOOKUP(D3734,'Parâmetro - Portes e Uco'!$A$8:$D$49,4,0)*E3734</f>
        <v>1.1823839999999999</v>
      </c>
      <c r="G3734" s="36"/>
      <c r="H3734" s="15"/>
      <c r="I3734" s="9"/>
      <c r="J3734" s="16">
        <v>0</v>
      </c>
      <c r="K3734" s="16"/>
      <c r="L3734" s="17">
        <v>20.170000000000002</v>
      </c>
      <c r="M3734" s="2">
        <v>80</v>
      </c>
      <c r="N3734" s="8">
        <f>(('Parâmetro - Portes e Uco'!$H$4*'TABELA HONORÁRIOS MÉDICOS201819'!M3734)/100)*'TABELA HONORÁRIOS MÉDICOS201819'!L3734</f>
        <v>235.90832</v>
      </c>
      <c r="O3734" s="15">
        <v>0</v>
      </c>
      <c r="P3734" s="15"/>
      <c r="Q3734" s="41">
        <f t="shared" si="219"/>
        <v>237.09070400000002</v>
      </c>
    </row>
    <row r="3735" spans="1:17">
      <c r="A3735" s="1" t="s">
        <v>4760</v>
      </c>
      <c r="B3735" s="1">
        <v>40402134</v>
      </c>
      <c r="C3735" s="3" t="s">
        <v>3058</v>
      </c>
      <c r="D3735" s="4" t="s">
        <v>3679</v>
      </c>
      <c r="E3735" s="7" t="s">
        <v>3712</v>
      </c>
      <c r="F3735" s="8">
        <f>VLOOKUP(D3735,'Parâmetro - Portes e Uco'!$A$8:$D$49,4,0)*E3735</f>
        <v>1.1823839999999999</v>
      </c>
      <c r="G3735" s="36"/>
      <c r="H3735" s="15"/>
      <c r="I3735" s="9"/>
      <c r="J3735" s="16">
        <v>0</v>
      </c>
      <c r="K3735" s="16"/>
      <c r="L3735" s="17">
        <v>3.08</v>
      </c>
      <c r="M3735" s="2">
        <v>80</v>
      </c>
      <c r="N3735" s="8">
        <f>(('Parâmetro - Portes e Uco'!$H$4*'TABELA HONORÁRIOS MÉDICOS201819'!M3735)/100)*'TABELA HONORÁRIOS MÉDICOS201819'!L3735</f>
        <v>36.023679999999999</v>
      </c>
      <c r="O3735" s="15">
        <v>0</v>
      </c>
      <c r="P3735" s="15"/>
      <c r="Q3735" s="41">
        <f t="shared" si="219"/>
        <v>37.206063999999998</v>
      </c>
    </row>
    <row r="3736" spans="1:17" ht="22.5">
      <c r="A3736" s="1" t="s">
        <v>4760</v>
      </c>
      <c r="B3736" s="1">
        <v>40402142</v>
      </c>
      <c r="C3736" s="3" t="s">
        <v>3057</v>
      </c>
      <c r="D3736" s="4" t="s">
        <v>3679</v>
      </c>
      <c r="E3736" s="7" t="s">
        <v>3712</v>
      </c>
      <c r="F3736" s="8">
        <f>VLOOKUP(D3736,'Parâmetro - Portes e Uco'!$A$8:$D$49,4,0)*E3736</f>
        <v>1.1823839999999999</v>
      </c>
      <c r="G3736" s="36"/>
      <c r="H3736" s="15"/>
      <c r="I3736" s="9"/>
      <c r="J3736" s="16">
        <v>0</v>
      </c>
      <c r="K3736" s="16"/>
      <c r="L3736" s="17">
        <v>20.170000000000002</v>
      </c>
      <c r="M3736" s="2">
        <v>80</v>
      </c>
      <c r="N3736" s="8">
        <f>(('Parâmetro - Portes e Uco'!$H$4*'TABELA HONORÁRIOS MÉDICOS201819'!M3736)/100)*'TABELA HONORÁRIOS MÉDICOS201819'!L3736</f>
        <v>235.90832</v>
      </c>
      <c r="O3736" s="15">
        <v>0</v>
      </c>
      <c r="P3736" s="15"/>
      <c r="Q3736" s="41">
        <f t="shared" si="219"/>
        <v>237.09070400000002</v>
      </c>
    </row>
    <row r="3737" spans="1:17">
      <c r="A3737" s="1" t="s">
        <v>4760</v>
      </c>
      <c r="B3737" s="1">
        <v>40402150</v>
      </c>
      <c r="C3737" s="3" t="s">
        <v>3062</v>
      </c>
      <c r="D3737" s="4" t="s">
        <v>3672</v>
      </c>
      <c r="E3737" s="7"/>
      <c r="F3737" s="8">
        <f>VLOOKUP(D3737,'Parâmetro - Portes e Uco'!$A$8:$D$49,4,0)</f>
        <v>47.295359999999995</v>
      </c>
      <c r="G3737" s="36"/>
      <c r="H3737" s="15"/>
      <c r="I3737" s="9"/>
      <c r="J3737" s="16">
        <v>0</v>
      </c>
      <c r="K3737" s="16"/>
      <c r="L3737" s="17">
        <v>86.69</v>
      </c>
      <c r="M3737" s="2">
        <v>80</v>
      </c>
      <c r="N3737" s="8">
        <f>(('Parâmetro - Portes e Uco'!$H$4*'TABELA HONORÁRIOS MÉDICOS201819'!M3737)/100)*'TABELA HONORÁRIOS MÉDICOS201819'!L3737</f>
        <v>1013.9262399999999</v>
      </c>
      <c r="O3737" s="15">
        <v>0</v>
      </c>
      <c r="P3737" s="15"/>
      <c r="Q3737" s="41">
        <f t="shared" si="219"/>
        <v>1061.2215999999999</v>
      </c>
    </row>
    <row r="3738" spans="1:17" ht="22.5">
      <c r="A3738" s="1" t="s">
        <v>4758</v>
      </c>
      <c r="B3738" s="1">
        <v>40402169</v>
      </c>
      <c r="C3738" s="3" t="s">
        <v>3065</v>
      </c>
      <c r="D3738" s="4" t="s">
        <v>3679</v>
      </c>
      <c r="E3738" s="7">
        <v>0</v>
      </c>
      <c r="F3738" s="8">
        <f>VLOOKUP(D3738,'Parâmetro - Portes e Uco'!$A$8:$D$49,4,0)</f>
        <v>11.823839999999999</v>
      </c>
      <c r="G3738" s="36"/>
      <c r="H3738" s="15"/>
      <c r="I3738" s="9"/>
      <c r="J3738" s="16">
        <v>0</v>
      </c>
      <c r="K3738" s="16"/>
      <c r="L3738" s="17">
        <v>4.3499999999999996</v>
      </c>
      <c r="M3738" s="2">
        <v>80</v>
      </c>
      <c r="N3738" s="8">
        <f>(('Parâmetro - Portes e Uco'!$H$4*'TABELA HONORÁRIOS MÉDICOS201819'!M3738)/100)*'TABELA HONORÁRIOS MÉDICOS201819'!L3738</f>
        <v>50.877599999999994</v>
      </c>
      <c r="O3738" s="15" t="s">
        <v>3721</v>
      </c>
      <c r="P3738" s="15"/>
      <c r="Q3738" s="41">
        <f t="shared" si="219"/>
        <v>62.701439999999991</v>
      </c>
    </row>
    <row r="3739" spans="1:17">
      <c r="A3739" s="3"/>
      <c r="B3739" s="135">
        <v>40403009</v>
      </c>
      <c r="C3739" s="263" t="s">
        <v>3770</v>
      </c>
      <c r="D3739" s="264"/>
      <c r="E3739" s="264"/>
      <c r="F3739" s="264"/>
      <c r="G3739" s="264"/>
      <c r="H3739" s="264"/>
      <c r="I3739" s="264"/>
      <c r="J3739" s="264"/>
      <c r="K3739" s="264"/>
      <c r="L3739" s="264"/>
      <c r="M3739" s="266"/>
      <c r="N3739" s="264"/>
      <c r="O3739" s="264"/>
      <c r="P3739" s="264"/>
      <c r="Q3739" s="265"/>
    </row>
    <row r="3740" spans="1:17" ht="33.75">
      <c r="A3740" s="1" t="s">
        <v>4760</v>
      </c>
      <c r="B3740" s="1">
        <v>40403017</v>
      </c>
      <c r="C3740" s="3" t="s">
        <v>3071</v>
      </c>
      <c r="D3740" s="4" t="s">
        <v>3677</v>
      </c>
      <c r="E3740" s="7"/>
      <c r="F3740" s="8">
        <f>VLOOKUP(D3740,'Parâmetro - Portes e Uco'!$A$8:$D$49,4,0)</f>
        <v>128.82192000000001</v>
      </c>
      <c r="G3740" s="36"/>
      <c r="H3740" s="15"/>
      <c r="I3740" s="9"/>
      <c r="J3740" s="16">
        <v>0</v>
      </c>
      <c r="K3740" s="16"/>
      <c r="L3740" s="17"/>
      <c r="M3740" s="2"/>
      <c r="N3740" s="8"/>
      <c r="O3740" s="15">
        <v>0</v>
      </c>
      <c r="P3740" s="15"/>
      <c r="Q3740" s="41">
        <f t="shared" ref="Q3740:Q3807" si="220">F3740+H3740+K3740+N3740+P3740</f>
        <v>128.82192000000001</v>
      </c>
    </row>
    <row r="3741" spans="1:17">
      <c r="A3741" s="1" t="s">
        <v>4760</v>
      </c>
      <c r="B3741" s="1">
        <v>40403025</v>
      </c>
      <c r="C3741" s="3" t="s">
        <v>3073</v>
      </c>
      <c r="D3741" s="4" t="s">
        <v>3679</v>
      </c>
      <c r="E3741" s="7" t="s">
        <v>3712</v>
      </c>
      <c r="F3741" s="8">
        <f>VLOOKUP(D3741,'Parâmetro - Portes e Uco'!$A$8:$D$49,4,0)*E3741</f>
        <v>1.1823839999999999</v>
      </c>
      <c r="G3741" s="36"/>
      <c r="H3741" s="15"/>
      <c r="I3741" s="9"/>
      <c r="J3741" s="16">
        <v>0</v>
      </c>
      <c r="K3741" s="16"/>
      <c r="L3741" s="17">
        <v>1.59</v>
      </c>
      <c r="M3741" s="2">
        <v>80</v>
      </c>
      <c r="N3741" s="8">
        <f>(('Parâmetro - Portes e Uco'!$H$4*'TABELA HONORÁRIOS MÉDICOS201819'!M3741)/100)*'TABELA HONORÁRIOS MÉDICOS201819'!L3741</f>
        <v>18.596640000000001</v>
      </c>
      <c r="O3741" s="15">
        <v>0</v>
      </c>
      <c r="P3741" s="15"/>
      <c r="Q3741" s="41">
        <f t="shared" si="220"/>
        <v>19.779024</v>
      </c>
    </row>
    <row r="3742" spans="1:17">
      <c r="A3742" s="1" t="s">
        <v>4760</v>
      </c>
      <c r="B3742" s="1">
        <v>40403033</v>
      </c>
      <c r="C3742" s="3" t="s">
        <v>3075</v>
      </c>
      <c r="D3742" s="4" t="s">
        <v>3676</v>
      </c>
      <c r="E3742" s="7"/>
      <c r="F3742" s="8">
        <f>VLOOKUP(D3742,'Parâmetro - Portes e Uco'!$A$8:$D$49,4,0)</f>
        <v>175.61951999999999</v>
      </c>
      <c r="G3742" s="36"/>
      <c r="H3742" s="15"/>
      <c r="I3742" s="9"/>
      <c r="J3742" s="16">
        <v>0</v>
      </c>
      <c r="K3742" s="16"/>
      <c r="L3742" s="17">
        <v>4.26</v>
      </c>
      <c r="M3742" s="2">
        <v>80</v>
      </c>
      <c r="N3742" s="8">
        <f>(('Parâmetro - Portes e Uco'!$H$4*'TABELA HONORÁRIOS MÉDICOS201819'!M3742)/100)*'TABELA HONORÁRIOS MÉDICOS201819'!L3742</f>
        <v>49.824959999999997</v>
      </c>
      <c r="O3742" s="15">
        <v>0</v>
      </c>
      <c r="P3742" s="15"/>
      <c r="Q3742" s="41">
        <f t="shared" si="220"/>
        <v>225.44448</v>
      </c>
    </row>
    <row r="3743" spans="1:17" ht="22.5">
      <c r="A3743" s="1" t="s">
        <v>4760</v>
      </c>
      <c r="B3743" s="1">
        <v>40403041</v>
      </c>
      <c r="C3743" s="3" t="s">
        <v>3080</v>
      </c>
      <c r="D3743" s="4" t="s">
        <v>3677</v>
      </c>
      <c r="E3743" s="7"/>
      <c r="F3743" s="8">
        <f>VLOOKUP(D3743,'Parâmetro - Portes e Uco'!$A$8:$D$49,4,0)</f>
        <v>128.82192000000001</v>
      </c>
      <c r="G3743" s="36"/>
      <c r="H3743" s="15"/>
      <c r="I3743" s="9"/>
      <c r="J3743" s="16">
        <v>0</v>
      </c>
      <c r="K3743" s="16"/>
      <c r="L3743" s="17">
        <v>35.299999999999997</v>
      </c>
      <c r="M3743" s="2">
        <v>80</v>
      </c>
      <c r="N3743" s="8">
        <f>(('Parâmetro - Portes e Uco'!$H$4*'TABELA HONORÁRIOS MÉDICOS201819'!M3743)/100)*'TABELA HONORÁRIOS MÉDICOS201819'!L3743</f>
        <v>412.86879999999996</v>
      </c>
      <c r="O3743" s="15">
        <v>0</v>
      </c>
      <c r="P3743" s="15"/>
      <c r="Q3743" s="41">
        <f t="shared" si="220"/>
        <v>541.69071999999994</v>
      </c>
    </row>
    <row r="3744" spans="1:17" ht="22.5">
      <c r="A3744" s="1" t="s">
        <v>4760</v>
      </c>
      <c r="B3744" s="1">
        <v>40403050</v>
      </c>
      <c r="C3744" s="3" t="s">
        <v>3081</v>
      </c>
      <c r="D3744" s="4" t="s">
        <v>3694</v>
      </c>
      <c r="E3744" s="7"/>
      <c r="F3744" s="8">
        <f>VLOOKUP(D3744,'Parâmetro - Portes e Uco'!$A$8:$D$49,4,0)</f>
        <v>233.80031999999997</v>
      </c>
      <c r="G3744" s="36"/>
      <c r="H3744" s="15"/>
      <c r="I3744" s="9"/>
      <c r="J3744" s="16">
        <v>0</v>
      </c>
      <c r="K3744" s="16"/>
      <c r="L3744" s="17">
        <v>101</v>
      </c>
      <c r="M3744" s="2">
        <v>80</v>
      </c>
      <c r="N3744" s="8">
        <f>(('Parâmetro - Portes e Uco'!$H$4*'TABELA HONORÁRIOS MÉDICOS201819'!M3744)/100)*'TABELA HONORÁRIOS MÉDICOS201819'!L3744</f>
        <v>1181.296</v>
      </c>
      <c r="O3744" s="15">
        <v>0</v>
      </c>
      <c r="P3744" s="15"/>
      <c r="Q3744" s="41">
        <f t="shared" si="220"/>
        <v>1415.0963200000001</v>
      </c>
    </row>
    <row r="3745" spans="1:17">
      <c r="A3745" s="1" t="s">
        <v>4760</v>
      </c>
      <c r="B3745" s="1">
        <v>40403068</v>
      </c>
      <c r="C3745" s="3" t="s">
        <v>3079</v>
      </c>
      <c r="D3745" s="4" t="s">
        <v>3681</v>
      </c>
      <c r="E3745" s="7"/>
      <c r="F3745" s="8">
        <f>VLOOKUP(D3745,'Parâmetro - Portes e Uco'!$A$8:$D$49,4,0)</f>
        <v>73.782719999999998</v>
      </c>
      <c r="G3745" s="36">
        <v>2</v>
      </c>
      <c r="H3745" s="8">
        <f>VLOOKUP(G3745,'Parâmetro - Portes e Uco'!$B$14:$E$41,4,0)</f>
        <v>203.1808</v>
      </c>
      <c r="I3745" s="9"/>
      <c r="J3745" s="16">
        <v>0</v>
      </c>
      <c r="K3745" s="16"/>
      <c r="L3745" s="17">
        <v>21.57</v>
      </c>
      <c r="M3745" s="2">
        <v>80</v>
      </c>
      <c r="N3745" s="8">
        <f>(('Parâmetro - Portes e Uco'!$H$4*'TABELA HONORÁRIOS MÉDICOS201819'!M3745)/100)*'TABELA HONORÁRIOS MÉDICOS201819'!L3745</f>
        <v>252.28271999999998</v>
      </c>
      <c r="O3745" s="15">
        <v>0</v>
      </c>
      <c r="P3745" s="15"/>
      <c r="Q3745" s="41">
        <f t="shared" si="220"/>
        <v>529.24623999999994</v>
      </c>
    </row>
    <row r="3746" spans="1:17">
      <c r="A3746" s="1" t="s">
        <v>4760</v>
      </c>
      <c r="B3746" s="1">
        <v>40403076</v>
      </c>
      <c r="C3746" s="3" t="s">
        <v>3083</v>
      </c>
      <c r="D3746" s="4" t="s">
        <v>3703</v>
      </c>
      <c r="E3746" s="7"/>
      <c r="F3746" s="8">
        <f>VLOOKUP(D3746,'Parâmetro - Portes e Uco'!$A$8:$D$49,4,0)</f>
        <v>351.23087999999996</v>
      </c>
      <c r="G3746" s="36">
        <v>3</v>
      </c>
      <c r="H3746" s="8">
        <f>VLOOKUP(G3746,'Parâmetro - Portes e Uco'!$B$14:$E$41,4,0)</f>
        <v>299.05779999999999</v>
      </c>
      <c r="I3746" s="9"/>
      <c r="J3746" s="16">
        <v>0</v>
      </c>
      <c r="K3746" s="16"/>
      <c r="L3746" s="17">
        <v>28.92</v>
      </c>
      <c r="M3746" s="2">
        <v>80</v>
      </c>
      <c r="N3746" s="8">
        <f>(('Parâmetro - Portes e Uco'!$H$4*'TABELA HONORÁRIOS MÉDICOS201819'!M3746)/100)*'TABELA HONORÁRIOS MÉDICOS201819'!L3746</f>
        <v>338.24832000000004</v>
      </c>
      <c r="O3746" s="15">
        <v>0</v>
      </c>
      <c r="P3746" s="15"/>
      <c r="Q3746" s="41">
        <f t="shared" si="220"/>
        <v>988.53699999999992</v>
      </c>
    </row>
    <row r="3747" spans="1:17" ht="22.5">
      <c r="A3747" s="1" t="s">
        <v>4760</v>
      </c>
      <c r="B3747" s="1">
        <v>40403084</v>
      </c>
      <c r="C3747" s="3" t="s">
        <v>3087</v>
      </c>
      <c r="D3747" s="4" t="s">
        <v>3680</v>
      </c>
      <c r="E3747" s="7"/>
      <c r="F3747" s="8">
        <f>VLOOKUP(D3747,'Parâmetro - Portes e Uco'!$A$8:$D$49,4,0)</f>
        <v>23.639519999999997</v>
      </c>
      <c r="G3747" s="36"/>
      <c r="H3747" s="15"/>
      <c r="I3747" s="9"/>
      <c r="J3747" s="16">
        <v>0</v>
      </c>
      <c r="K3747" s="16"/>
      <c r="L3747" s="17">
        <v>15</v>
      </c>
      <c r="M3747" s="2">
        <v>80</v>
      </c>
      <c r="N3747" s="8">
        <f>(('Parâmetro - Portes e Uco'!$H$4*'TABELA HONORÁRIOS MÉDICOS201819'!M3747)/100)*'TABELA HONORÁRIOS MÉDICOS201819'!L3747</f>
        <v>175.44</v>
      </c>
      <c r="O3747" s="15">
        <v>0</v>
      </c>
      <c r="P3747" s="15"/>
      <c r="Q3747" s="41">
        <f t="shared" si="220"/>
        <v>199.07952</v>
      </c>
    </row>
    <row r="3748" spans="1:17" ht="22.5">
      <c r="A3748" s="1" t="s">
        <v>4758</v>
      </c>
      <c r="B3748" s="1">
        <v>40403092</v>
      </c>
      <c r="C3748" s="3" t="s">
        <v>3088</v>
      </c>
      <c r="D3748" s="4" t="s">
        <v>3680</v>
      </c>
      <c r="E3748" s="7">
        <v>0</v>
      </c>
      <c r="F3748" s="8">
        <f>VLOOKUP(D3748,'Parâmetro - Portes e Uco'!$A$8:$D$49,4,0)</f>
        <v>23.639519999999997</v>
      </c>
      <c r="G3748" s="36"/>
      <c r="H3748" s="15"/>
      <c r="I3748" s="9"/>
      <c r="J3748" s="16">
        <v>0</v>
      </c>
      <c r="K3748" s="16"/>
      <c r="L3748" s="17">
        <v>18.59</v>
      </c>
      <c r="M3748" s="2">
        <v>80</v>
      </c>
      <c r="N3748" s="8">
        <f>(('Parâmetro - Portes e Uco'!$H$4*'TABELA HONORÁRIOS MÉDICOS201819'!M3748)/100)*'TABELA HONORÁRIOS MÉDICOS201819'!L3748</f>
        <v>217.42864</v>
      </c>
      <c r="O3748" s="15" t="s">
        <v>3721</v>
      </c>
      <c r="P3748" s="15"/>
      <c r="Q3748" s="41">
        <f t="shared" si="220"/>
        <v>241.06816000000001</v>
      </c>
    </row>
    <row r="3749" spans="1:17" ht="22.5">
      <c r="A3749" s="1" t="s">
        <v>4760</v>
      </c>
      <c r="B3749" s="1">
        <v>40403106</v>
      </c>
      <c r="C3749" s="3" t="s">
        <v>3093</v>
      </c>
      <c r="D3749" s="4" t="s">
        <v>3679</v>
      </c>
      <c r="E3749" s="7" t="s">
        <v>3712</v>
      </c>
      <c r="F3749" s="8">
        <f>VLOOKUP(D3749,'Parâmetro - Portes e Uco'!$A$8:$D$49,4,0)*E3749</f>
        <v>1.1823839999999999</v>
      </c>
      <c r="G3749" s="36"/>
      <c r="H3749" s="15"/>
      <c r="I3749" s="9"/>
      <c r="J3749" s="16">
        <v>0</v>
      </c>
      <c r="K3749" s="16"/>
      <c r="L3749" s="17">
        <v>0.57999999999999996</v>
      </c>
      <c r="M3749" s="2">
        <v>80</v>
      </c>
      <c r="N3749" s="8">
        <f>(('Parâmetro - Portes e Uco'!$H$4*'TABELA HONORÁRIOS MÉDICOS201819'!M3749)/100)*'TABELA HONORÁRIOS MÉDICOS201819'!L3749</f>
        <v>6.7836799999999995</v>
      </c>
      <c r="O3749" s="15">
        <v>0</v>
      </c>
      <c r="P3749" s="15"/>
      <c r="Q3749" s="41">
        <f t="shared" si="220"/>
        <v>7.9660639999999994</v>
      </c>
    </row>
    <row r="3750" spans="1:17" ht="22.5">
      <c r="A3750" s="1" t="s">
        <v>4758</v>
      </c>
      <c r="B3750" s="1">
        <v>40403114</v>
      </c>
      <c r="C3750" s="3" t="s">
        <v>3094</v>
      </c>
      <c r="D3750" s="4" t="s">
        <v>3679</v>
      </c>
      <c r="E3750" s="7" t="s">
        <v>3712</v>
      </c>
      <c r="F3750" s="8">
        <f>VLOOKUP(D3750,'Parâmetro - Portes e Uco'!$A$8:$D$49,4,0)*E3750</f>
        <v>1.1823839999999999</v>
      </c>
      <c r="G3750" s="36"/>
      <c r="H3750" s="15"/>
      <c r="I3750" s="9"/>
      <c r="J3750" s="16">
        <v>0</v>
      </c>
      <c r="K3750" s="16"/>
      <c r="L3750" s="17">
        <v>0.82</v>
      </c>
      <c r="M3750" s="2">
        <v>80</v>
      </c>
      <c r="N3750" s="8">
        <f>(('Parâmetro - Portes e Uco'!$H$4*'TABELA HONORÁRIOS MÉDICOS201819'!M3750)/100)*'TABELA HONORÁRIOS MÉDICOS201819'!L3750</f>
        <v>9.5907199999999992</v>
      </c>
      <c r="O3750" s="15" t="s">
        <v>3721</v>
      </c>
      <c r="P3750" s="15"/>
      <c r="Q3750" s="41">
        <f t="shared" si="220"/>
        <v>10.773104</v>
      </c>
    </row>
    <row r="3751" spans="1:17">
      <c r="A3751" s="1" t="s">
        <v>4760</v>
      </c>
      <c r="B3751" s="1">
        <v>40403122</v>
      </c>
      <c r="C3751" s="3" t="s">
        <v>3097</v>
      </c>
      <c r="D3751" s="4" t="s">
        <v>3694</v>
      </c>
      <c r="E3751" s="7"/>
      <c r="F3751" s="8">
        <f>VLOOKUP(D3751,'Parâmetro - Portes e Uco'!$A$8:$D$49,4,0)</f>
        <v>233.80031999999997</v>
      </c>
      <c r="G3751" s="36"/>
      <c r="H3751" s="15"/>
      <c r="I3751" s="9"/>
      <c r="J3751" s="16">
        <v>0</v>
      </c>
      <c r="K3751" s="16"/>
      <c r="L3751" s="17"/>
      <c r="M3751" s="2"/>
      <c r="N3751" s="8"/>
      <c r="O3751" s="15">
        <v>0</v>
      </c>
      <c r="P3751" s="15"/>
      <c r="Q3751" s="41">
        <f t="shared" si="220"/>
        <v>233.80031999999997</v>
      </c>
    </row>
    <row r="3752" spans="1:17" ht="22.5">
      <c r="A3752" s="1" t="s">
        <v>4760</v>
      </c>
      <c r="B3752" s="1">
        <v>40403130</v>
      </c>
      <c r="C3752" s="3" t="s">
        <v>3098</v>
      </c>
      <c r="D3752" s="4" t="s">
        <v>3679</v>
      </c>
      <c r="E3752" s="7" t="s">
        <v>3712</v>
      </c>
      <c r="F3752" s="8">
        <f>VLOOKUP(D3752,'Parâmetro - Portes e Uco'!$A$8:$D$49,4,0)*E3752</f>
        <v>1.1823839999999999</v>
      </c>
      <c r="G3752" s="36"/>
      <c r="H3752" s="15"/>
      <c r="I3752" s="9"/>
      <c r="J3752" s="16">
        <v>0</v>
      </c>
      <c r="K3752" s="16"/>
      <c r="L3752" s="17">
        <v>1.82</v>
      </c>
      <c r="M3752" s="2">
        <v>80</v>
      </c>
      <c r="N3752" s="8">
        <f>(('Parâmetro - Portes e Uco'!$H$4*'TABELA HONORÁRIOS MÉDICOS201819'!M3752)/100)*'TABELA HONORÁRIOS MÉDICOS201819'!L3752</f>
        <v>21.286719999999999</v>
      </c>
      <c r="O3752" s="15">
        <v>0</v>
      </c>
      <c r="P3752" s="15"/>
      <c r="Q3752" s="41">
        <f t="shared" si="220"/>
        <v>22.469103999999998</v>
      </c>
    </row>
    <row r="3753" spans="1:17" ht="22.5">
      <c r="A3753" s="1" t="s">
        <v>4760</v>
      </c>
      <c r="B3753" s="1">
        <v>40403149</v>
      </c>
      <c r="C3753" s="3" t="s">
        <v>3099</v>
      </c>
      <c r="D3753" s="4" t="s">
        <v>3679</v>
      </c>
      <c r="E3753" s="7" t="s">
        <v>3712</v>
      </c>
      <c r="F3753" s="8">
        <f>VLOOKUP(D3753,'Parâmetro - Portes e Uco'!$A$8:$D$49,4,0)*E3753</f>
        <v>1.1823839999999999</v>
      </c>
      <c r="G3753" s="36"/>
      <c r="H3753" s="15"/>
      <c r="I3753" s="9"/>
      <c r="J3753" s="16">
        <v>0</v>
      </c>
      <c r="K3753" s="16"/>
      <c r="L3753" s="17">
        <v>2.92</v>
      </c>
      <c r="M3753" s="2">
        <v>80</v>
      </c>
      <c r="N3753" s="8">
        <f>(('Parâmetro - Portes e Uco'!$H$4*'TABELA HONORÁRIOS MÉDICOS201819'!M3753)/100)*'TABELA HONORÁRIOS MÉDICOS201819'!L3753</f>
        <v>34.152319999999996</v>
      </c>
      <c r="O3753" s="15">
        <v>0</v>
      </c>
      <c r="P3753" s="15"/>
      <c r="Q3753" s="41">
        <f t="shared" si="220"/>
        <v>35.334703999999995</v>
      </c>
    </row>
    <row r="3754" spans="1:17" ht="22.5">
      <c r="A3754" s="1" t="s">
        <v>4760</v>
      </c>
      <c r="B3754" s="1">
        <v>40403157</v>
      </c>
      <c r="C3754" s="3" t="s">
        <v>3100</v>
      </c>
      <c r="D3754" s="4" t="s">
        <v>3679</v>
      </c>
      <c r="E3754" s="7" t="s">
        <v>3712</v>
      </c>
      <c r="F3754" s="8">
        <f>VLOOKUP(D3754,'Parâmetro - Portes e Uco'!$A$8:$D$49,4,0)*E3754</f>
        <v>1.1823839999999999</v>
      </c>
      <c r="G3754" s="36"/>
      <c r="H3754" s="15"/>
      <c r="I3754" s="9"/>
      <c r="J3754" s="16">
        <v>0</v>
      </c>
      <c r="K3754" s="16"/>
      <c r="L3754" s="17">
        <v>2.04</v>
      </c>
      <c r="M3754" s="2">
        <v>80</v>
      </c>
      <c r="N3754" s="8">
        <f>(('Parâmetro - Portes e Uco'!$H$4*'TABELA HONORÁRIOS MÉDICOS201819'!M3754)/100)*'TABELA HONORÁRIOS MÉDICOS201819'!L3754</f>
        <v>23.859839999999998</v>
      </c>
      <c r="O3754" s="15">
        <v>0</v>
      </c>
      <c r="P3754" s="15"/>
      <c r="Q3754" s="41">
        <f t="shared" si="220"/>
        <v>25.042223999999997</v>
      </c>
    </row>
    <row r="3755" spans="1:17">
      <c r="A3755" s="1" t="s">
        <v>4760</v>
      </c>
      <c r="B3755" s="1">
        <v>40403165</v>
      </c>
      <c r="C3755" s="3" t="s">
        <v>3101</v>
      </c>
      <c r="D3755" s="4" t="s">
        <v>3679</v>
      </c>
      <c r="E3755" s="7" t="s">
        <v>3712</v>
      </c>
      <c r="F3755" s="8">
        <f>VLOOKUP(D3755,'Parâmetro - Portes e Uco'!$A$8:$D$49,4,0)*E3755</f>
        <v>1.1823839999999999</v>
      </c>
      <c r="G3755" s="36"/>
      <c r="H3755" s="15"/>
      <c r="I3755" s="9"/>
      <c r="J3755" s="16">
        <v>0</v>
      </c>
      <c r="K3755" s="16"/>
      <c r="L3755" s="17">
        <v>1.74</v>
      </c>
      <c r="M3755" s="2">
        <v>80</v>
      </c>
      <c r="N3755" s="8">
        <f>(('Parâmetro - Portes e Uco'!$H$4*'TABELA HONORÁRIOS MÉDICOS201819'!M3755)/100)*'TABELA HONORÁRIOS MÉDICOS201819'!L3755</f>
        <v>20.351040000000001</v>
      </c>
      <c r="O3755" s="15">
        <v>0</v>
      </c>
      <c r="P3755" s="15"/>
      <c r="Q3755" s="41">
        <f t="shared" si="220"/>
        <v>21.533424</v>
      </c>
    </row>
    <row r="3756" spans="1:17">
      <c r="A3756" s="1" t="s">
        <v>4760</v>
      </c>
      <c r="B3756" s="1">
        <v>40403173</v>
      </c>
      <c r="C3756" s="3" t="s">
        <v>3102</v>
      </c>
      <c r="D3756" s="4" t="s">
        <v>3679</v>
      </c>
      <c r="E3756" s="7" t="s">
        <v>3712</v>
      </c>
      <c r="F3756" s="8">
        <f>VLOOKUP(D3756,'Parâmetro - Portes e Uco'!$A$8:$D$49,4,0)*E3756</f>
        <v>1.1823839999999999</v>
      </c>
      <c r="G3756" s="36"/>
      <c r="H3756" s="15"/>
      <c r="I3756" s="9"/>
      <c r="J3756" s="16">
        <v>0</v>
      </c>
      <c r="K3756" s="16"/>
      <c r="L3756" s="17">
        <v>0.93</v>
      </c>
      <c r="M3756" s="2">
        <v>80</v>
      </c>
      <c r="N3756" s="8">
        <f>(('Parâmetro - Portes e Uco'!$H$4*'TABELA HONORÁRIOS MÉDICOS201819'!M3756)/100)*'TABELA HONORÁRIOS MÉDICOS201819'!L3756</f>
        <v>10.877280000000001</v>
      </c>
      <c r="O3756" s="15">
        <v>0</v>
      </c>
      <c r="P3756" s="15"/>
      <c r="Q3756" s="41">
        <f t="shared" si="220"/>
        <v>12.059664000000001</v>
      </c>
    </row>
    <row r="3757" spans="1:17">
      <c r="A3757" s="1" t="s">
        <v>4760</v>
      </c>
      <c r="B3757" s="1">
        <v>40403181</v>
      </c>
      <c r="C3757" s="3" t="s">
        <v>3103</v>
      </c>
      <c r="D3757" s="4" t="s">
        <v>3679</v>
      </c>
      <c r="E3757" s="7" t="s">
        <v>3712</v>
      </c>
      <c r="F3757" s="8">
        <f>VLOOKUP(D3757,'Parâmetro - Portes e Uco'!$A$8:$D$49,4,0)*E3757</f>
        <v>1.1823839999999999</v>
      </c>
      <c r="G3757" s="36"/>
      <c r="H3757" s="15"/>
      <c r="I3757" s="9"/>
      <c r="J3757" s="16">
        <v>0</v>
      </c>
      <c r="K3757" s="16"/>
      <c r="L3757" s="17">
        <v>1.9</v>
      </c>
      <c r="M3757" s="2">
        <v>80</v>
      </c>
      <c r="N3757" s="8">
        <f>(('Parâmetro - Portes e Uco'!$H$4*'TABELA HONORÁRIOS MÉDICOS201819'!M3757)/100)*'TABELA HONORÁRIOS MÉDICOS201819'!L3757</f>
        <v>22.222399999999997</v>
      </c>
      <c r="O3757" s="15">
        <v>0</v>
      </c>
      <c r="P3757" s="15"/>
      <c r="Q3757" s="41">
        <f t="shared" si="220"/>
        <v>23.404783999999996</v>
      </c>
    </row>
    <row r="3758" spans="1:17" ht="22.5">
      <c r="A3758" s="1" t="s">
        <v>4760</v>
      </c>
      <c r="B3758" s="1">
        <v>40403190</v>
      </c>
      <c r="C3758" s="3" t="s">
        <v>3104</v>
      </c>
      <c r="D3758" s="4" t="s">
        <v>3679</v>
      </c>
      <c r="E3758" s="7" t="s">
        <v>3712</v>
      </c>
      <c r="F3758" s="8">
        <f>VLOOKUP(D3758,'Parâmetro - Portes e Uco'!$A$8:$D$49,4,0)*E3758</f>
        <v>1.1823839999999999</v>
      </c>
      <c r="G3758" s="36"/>
      <c r="H3758" s="15"/>
      <c r="I3758" s="9"/>
      <c r="J3758" s="16">
        <v>0</v>
      </c>
      <c r="K3758" s="16"/>
      <c r="L3758" s="17">
        <v>9.77</v>
      </c>
      <c r="M3758" s="2">
        <v>80</v>
      </c>
      <c r="N3758" s="8">
        <f>(('Parâmetro - Portes e Uco'!$H$4*'TABELA HONORÁRIOS MÉDICOS201819'!M3758)/100)*'TABELA HONORÁRIOS MÉDICOS201819'!L3758</f>
        <v>114.26992</v>
      </c>
      <c r="O3758" s="15">
        <v>0</v>
      </c>
      <c r="P3758" s="15"/>
      <c r="Q3758" s="41">
        <f t="shared" si="220"/>
        <v>115.452304</v>
      </c>
    </row>
    <row r="3759" spans="1:17" ht="22.5">
      <c r="A3759" s="1" t="s">
        <v>4760</v>
      </c>
      <c r="B3759" s="1">
        <v>40403203</v>
      </c>
      <c r="C3759" s="3" t="s">
        <v>3105</v>
      </c>
      <c r="D3759" s="4" t="s">
        <v>3679</v>
      </c>
      <c r="E3759" s="7" t="s">
        <v>3712</v>
      </c>
      <c r="F3759" s="8">
        <f>VLOOKUP(D3759,'Parâmetro - Portes e Uco'!$A$8:$D$49,4,0)*E3759</f>
        <v>1.1823839999999999</v>
      </c>
      <c r="G3759" s="36"/>
      <c r="H3759" s="15"/>
      <c r="I3759" s="9"/>
      <c r="J3759" s="16">
        <v>0</v>
      </c>
      <c r="K3759" s="16"/>
      <c r="L3759" s="17">
        <v>4.2</v>
      </c>
      <c r="M3759" s="2">
        <v>80</v>
      </c>
      <c r="N3759" s="8">
        <f>(('Parâmetro - Portes e Uco'!$H$4*'TABELA HONORÁRIOS MÉDICOS201819'!M3759)/100)*'TABELA HONORÁRIOS MÉDICOS201819'!L3759</f>
        <v>49.123200000000004</v>
      </c>
      <c r="O3759" s="15">
        <v>0</v>
      </c>
      <c r="P3759" s="15"/>
      <c r="Q3759" s="41">
        <f t="shared" si="220"/>
        <v>50.305584000000003</v>
      </c>
    </row>
    <row r="3760" spans="1:17" ht="22.5">
      <c r="A3760" s="1" t="s">
        <v>4760</v>
      </c>
      <c r="B3760" s="1">
        <v>40403211</v>
      </c>
      <c r="C3760" s="3" t="s">
        <v>3106</v>
      </c>
      <c r="D3760" s="4" t="s">
        <v>3679</v>
      </c>
      <c r="E3760" s="7" t="s">
        <v>3712</v>
      </c>
      <c r="F3760" s="8">
        <f>VLOOKUP(D3760,'Parâmetro - Portes e Uco'!$A$8:$D$49,4,0)*E3760</f>
        <v>1.1823839999999999</v>
      </c>
      <c r="G3760" s="36"/>
      <c r="H3760" s="15"/>
      <c r="I3760" s="9"/>
      <c r="J3760" s="16">
        <v>0</v>
      </c>
      <c r="K3760" s="16"/>
      <c r="L3760" s="17">
        <v>3.91</v>
      </c>
      <c r="M3760" s="2">
        <v>80</v>
      </c>
      <c r="N3760" s="8">
        <f>(('Parâmetro - Portes e Uco'!$H$4*'TABELA HONORÁRIOS MÉDICOS201819'!M3760)/100)*'TABELA HONORÁRIOS MÉDICOS201819'!L3760</f>
        <v>45.731360000000002</v>
      </c>
      <c r="O3760" s="15">
        <v>0</v>
      </c>
      <c r="P3760" s="15"/>
      <c r="Q3760" s="41">
        <f t="shared" si="220"/>
        <v>46.913744000000001</v>
      </c>
    </row>
    <row r="3761" spans="1:17" ht="33.75">
      <c r="A3761" s="1" t="s">
        <v>4760</v>
      </c>
      <c r="B3761" s="1">
        <v>40403220</v>
      </c>
      <c r="C3761" s="3" t="s">
        <v>3108</v>
      </c>
      <c r="D3761" s="4" t="s">
        <v>3679</v>
      </c>
      <c r="E3761" s="7" t="s">
        <v>3712</v>
      </c>
      <c r="F3761" s="8">
        <f>VLOOKUP(D3761,'Parâmetro - Portes e Uco'!$A$8:$D$49,4,0)*E3761</f>
        <v>1.1823839999999999</v>
      </c>
      <c r="G3761" s="36"/>
      <c r="H3761" s="15"/>
      <c r="I3761" s="9"/>
      <c r="J3761" s="16">
        <v>0</v>
      </c>
      <c r="K3761" s="16"/>
      <c r="L3761" s="17">
        <v>4.5999999999999996</v>
      </c>
      <c r="M3761" s="2">
        <v>80</v>
      </c>
      <c r="N3761" s="8">
        <f>(('Parâmetro - Portes e Uco'!$H$4*'TABELA HONORÁRIOS MÉDICOS201819'!M3761)/100)*'TABELA HONORÁRIOS MÉDICOS201819'!L3761</f>
        <v>53.801599999999993</v>
      </c>
      <c r="O3761" s="15">
        <v>0</v>
      </c>
      <c r="P3761" s="15"/>
      <c r="Q3761" s="41">
        <f t="shared" si="220"/>
        <v>54.983983999999992</v>
      </c>
    </row>
    <row r="3762" spans="1:17" ht="22.5">
      <c r="A3762" s="1" t="s">
        <v>4760</v>
      </c>
      <c r="B3762" s="1">
        <v>40403238</v>
      </c>
      <c r="C3762" s="3" t="s">
        <v>3107</v>
      </c>
      <c r="D3762" s="4" t="s">
        <v>3679</v>
      </c>
      <c r="E3762" s="7" t="s">
        <v>3712</v>
      </c>
      <c r="F3762" s="8">
        <f>VLOOKUP(D3762,'Parâmetro - Portes e Uco'!$A$8:$D$49,4,0)*E3762</f>
        <v>1.1823839999999999</v>
      </c>
      <c r="G3762" s="36"/>
      <c r="H3762" s="15"/>
      <c r="I3762" s="9"/>
      <c r="J3762" s="16">
        <v>0</v>
      </c>
      <c r="K3762" s="16"/>
      <c r="L3762" s="17">
        <v>4.2</v>
      </c>
      <c r="M3762" s="2">
        <v>80</v>
      </c>
      <c r="N3762" s="8">
        <f>(('Parâmetro - Portes e Uco'!$H$4*'TABELA HONORÁRIOS MÉDICOS201819'!M3762)/100)*'TABELA HONORÁRIOS MÉDICOS201819'!L3762</f>
        <v>49.123200000000004</v>
      </c>
      <c r="O3762" s="15">
        <v>0</v>
      </c>
      <c r="P3762" s="15"/>
      <c r="Q3762" s="41">
        <f t="shared" si="220"/>
        <v>50.305584000000003</v>
      </c>
    </row>
    <row r="3763" spans="1:17" ht="22.5">
      <c r="A3763" s="1" t="s">
        <v>4760</v>
      </c>
      <c r="B3763" s="1">
        <v>40403246</v>
      </c>
      <c r="C3763" s="3" t="s">
        <v>3109</v>
      </c>
      <c r="D3763" s="4" t="s">
        <v>3679</v>
      </c>
      <c r="E3763" s="7">
        <v>0.5</v>
      </c>
      <c r="F3763" s="8">
        <f>VLOOKUP(D3763,'Parâmetro - Portes e Uco'!$A$8:$D$49,4,0)*E3763</f>
        <v>5.9119199999999994</v>
      </c>
      <c r="G3763" s="36"/>
      <c r="H3763" s="15"/>
      <c r="I3763" s="9"/>
      <c r="J3763" s="16">
        <v>0</v>
      </c>
      <c r="K3763" s="16"/>
      <c r="L3763" s="17">
        <v>27.582000000000001</v>
      </c>
      <c r="M3763" s="2">
        <v>80</v>
      </c>
      <c r="N3763" s="8">
        <f>(('Parâmetro - Portes e Uco'!$H$4*'TABELA HONORÁRIOS MÉDICOS201819'!M3763)/100)*'TABELA HONORÁRIOS MÉDICOS201819'!L3763</f>
        <v>322.59907199999998</v>
      </c>
      <c r="O3763" s="15">
        <v>0</v>
      </c>
      <c r="P3763" s="15"/>
      <c r="Q3763" s="41">
        <f t="shared" si="220"/>
        <v>328.51099199999999</v>
      </c>
    </row>
    <row r="3764" spans="1:17" ht="22.5">
      <c r="A3764" s="1" t="s">
        <v>4760</v>
      </c>
      <c r="B3764" s="1">
        <v>40403254</v>
      </c>
      <c r="C3764" s="3" t="s">
        <v>3110</v>
      </c>
      <c r="D3764" s="4" t="s">
        <v>3679</v>
      </c>
      <c r="E3764" s="7">
        <v>0.5</v>
      </c>
      <c r="F3764" s="8">
        <f>VLOOKUP(D3764,'Parâmetro - Portes e Uco'!$A$8:$D$49,4,0)*E3764</f>
        <v>5.9119199999999994</v>
      </c>
      <c r="G3764" s="36"/>
      <c r="H3764" s="15"/>
      <c r="I3764" s="9"/>
      <c r="J3764" s="16">
        <v>0</v>
      </c>
      <c r="K3764" s="16"/>
      <c r="L3764" s="17">
        <v>64.040000000000006</v>
      </c>
      <c r="M3764" s="2">
        <v>80</v>
      </c>
      <c r="N3764" s="8">
        <f>(('Parâmetro - Portes e Uco'!$H$4*'TABELA HONORÁRIOS MÉDICOS201819'!M3764)/100)*'TABELA HONORÁRIOS MÉDICOS201819'!L3764</f>
        <v>749.01184000000001</v>
      </c>
      <c r="O3764" s="15">
        <v>0</v>
      </c>
      <c r="P3764" s="15"/>
      <c r="Q3764" s="41">
        <f t="shared" si="220"/>
        <v>754.92376000000002</v>
      </c>
    </row>
    <row r="3765" spans="1:17" ht="22.5">
      <c r="A3765" s="1"/>
      <c r="B3765" s="1">
        <v>40403262</v>
      </c>
      <c r="C3765" s="3" t="s">
        <v>4803</v>
      </c>
      <c r="D3765" s="4"/>
      <c r="E3765" s="7"/>
      <c r="F3765" s="8"/>
      <c r="G3765" s="36"/>
      <c r="H3765" s="15"/>
      <c r="I3765" s="9"/>
      <c r="J3765" s="16">
        <v>0</v>
      </c>
      <c r="K3765" s="16"/>
      <c r="L3765" s="17"/>
      <c r="M3765" s="2"/>
      <c r="N3765" s="8"/>
      <c r="O3765" s="15">
        <v>0</v>
      </c>
      <c r="P3765" s="15"/>
      <c r="Q3765" s="41">
        <v>103.08</v>
      </c>
    </row>
    <row r="3766" spans="1:17" ht="22.5">
      <c r="A3766" s="1"/>
      <c r="B3766" s="1">
        <v>40403270</v>
      </c>
      <c r="C3766" s="3" t="s">
        <v>4807</v>
      </c>
      <c r="D3766" s="4"/>
      <c r="E3766" s="7"/>
      <c r="F3766" s="8"/>
      <c r="G3766" s="36"/>
      <c r="H3766" s="15"/>
      <c r="I3766" s="9"/>
      <c r="J3766" s="16">
        <v>0</v>
      </c>
      <c r="K3766" s="16"/>
      <c r="L3766" s="17"/>
      <c r="M3766" s="2"/>
      <c r="N3766" s="8"/>
      <c r="O3766" s="15">
        <v>0</v>
      </c>
      <c r="P3766" s="15"/>
      <c r="Q3766" s="41">
        <v>146.94999999999999</v>
      </c>
    </row>
    <row r="3767" spans="1:17" ht="22.5">
      <c r="A3767" s="1"/>
      <c r="B3767" s="1">
        <v>40403289</v>
      </c>
      <c r="C3767" s="3" t="s">
        <v>4804</v>
      </c>
      <c r="D3767" s="4"/>
      <c r="E3767" s="7"/>
      <c r="F3767" s="8"/>
      <c r="G3767" s="36"/>
      <c r="H3767" s="15"/>
      <c r="I3767" s="9"/>
      <c r="J3767" s="16"/>
      <c r="K3767" s="16"/>
      <c r="L3767" s="17"/>
      <c r="M3767" s="2"/>
      <c r="N3767" s="8"/>
      <c r="O3767" s="15"/>
      <c r="P3767" s="15"/>
      <c r="Q3767" s="41">
        <f>Q3765</f>
        <v>103.08</v>
      </c>
    </row>
    <row r="3768" spans="1:17" ht="22.5">
      <c r="A3768" s="1"/>
      <c r="B3768" s="1">
        <v>40403297</v>
      </c>
      <c r="C3768" s="3" t="s">
        <v>4808</v>
      </c>
      <c r="D3768" s="4"/>
      <c r="E3768" s="7"/>
      <c r="F3768" s="8"/>
      <c r="G3768" s="36"/>
      <c r="H3768" s="15"/>
      <c r="I3768" s="9"/>
      <c r="J3768" s="16"/>
      <c r="K3768" s="16"/>
      <c r="L3768" s="17"/>
      <c r="M3768" s="2"/>
      <c r="N3768" s="8"/>
      <c r="O3768" s="15"/>
      <c r="P3768" s="15"/>
      <c r="Q3768" s="41">
        <f>Q3766</f>
        <v>146.94999999999999</v>
      </c>
    </row>
    <row r="3769" spans="1:17" ht="22.5">
      <c r="A3769" s="1" t="s">
        <v>4760</v>
      </c>
      <c r="B3769" s="1">
        <v>40403300</v>
      </c>
      <c r="C3769" s="3" t="s">
        <v>3113</v>
      </c>
      <c r="D3769" s="4" t="s">
        <v>3694</v>
      </c>
      <c r="E3769" s="7"/>
      <c r="F3769" s="8">
        <f>VLOOKUP(D3769,'Parâmetro - Portes e Uco'!$A$8:$D$49,4,0)</f>
        <v>233.80031999999997</v>
      </c>
      <c r="G3769" s="36"/>
      <c r="H3769" s="15"/>
      <c r="I3769" s="9"/>
      <c r="J3769" s="16">
        <v>0</v>
      </c>
      <c r="K3769" s="16"/>
      <c r="L3769" s="17"/>
      <c r="M3769" s="2"/>
      <c r="N3769" s="8"/>
      <c r="O3769" s="15">
        <v>0</v>
      </c>
      <c r="P3769" s="15"/>
      <c r="Q3769" s="41">
        <f t="shared" si="220"/>
        <v>233.80031999999997</v>
      </c>
    </row>
    <row r="3770" spans="1:17" ht="22.5">
      <c r="A3770" s="1" t="s">
        <v>4760</v>
      </c>
      <c r="B3770" s="1">
        <v>40403319</v>
      </c>
      <c r="C3770" s="3" t="s">
        <v>3114</v>
      </c>
      <c r="D3770" s="4" t="s">
        <v>3689</v>
      </c>
      <c r="E3770" s="7"/>
      <c r="F3770" s="8">
        <f>VLOOKUP(D3770,'Parâmetro - Portes e Uco'!$A$8:$D$49,4,0)</f>
        <v>291.99743999999998</v>
      </c>
      <c r="G3770" s="36"/>
      <c r="H3770" s="15"/>
      <c r="I3770" s="9"/>
      <c r="J3770" s="16">
        <v>0</v>
      </c>
      <c r="K3770" s="16"/>
      <c r="L3770" s="17"/>
      <c r="M3770" s="2"/>
      <c r="N3770" s="8"/>
      <c r="O3770" s="15">
        <v>0</v>
      </c>
      <c r="P3770" s="15"/>
      <c r="Q3770" s="41">
        <f t="shared" si="220"/>
        <v>291.99743999999998</v>
      </c>
    </row>
    <row r="3771" spans="1:17" ht="22.5">
      <c r="A3771" s="1" t="s">
        <v>4760</v>
      </c>
      <c r="B3771" s="1">
        <v>40403327</v>
      </c>
      <c r="C3771" s="3" t="s">
        <v>3119</v>
      </c>
      <c r="D3771" s="4" t="s">
        <v>3679</v>
      </c>
      <c r="E3771" s="7" t="s">
        <v>3712</v>
      </c>
      <c r="F3771" s="8">
        <f>VLOOKUP(D3771,'Parâmetro - Portes e Uco'!$A$8:$D$49,4,0)*E3771</f>
        <v>1.1823839999999999</v>
      </c>
      <c r="G3771" s="36"/>
      <c r="H3771" s="15"/>
      <c r="I3771" s="9"/>
      <c r="J3771" s="16">
        <v>0</v>
      </c>
      <c r="K3771" s="16"/>
      <c r="L3771" s="17">
        <v>0.95</v>
      </c>
      <c r="M3771" s="2">
        <v>80</v>
      </c>
      <c r="N3771" s="8">
        <f>(('Parâmetro - Portes e Uco'!$H$4*'TABELA HONORÁRIOS MÉDICOS201819'!M3771)/100)*'TABELA HONORÁRIOS MÉDICOS201819'!L3771</f>
        <v>11.111199999999998</v>
      </c>
      <c r="O3771" s="15">
        <v>0</v>
      </c>
      <c r="P3771" s="15"/>
      <c r="Q3771" s="41">
        <f t="shared" si="220"/>
        <v>12.293583999999999</v>
      </c>
    </row>
    <row r="3772" spans="1:17" ht="22.5">
      <c r="A3772" s="1" t="s">
        <v>4760</v>
      </c>
      <c r="B3772" s="1">
        <v>40403335</v>
      </c>
      <c r="C3772" s="3" t="s">
        <v>3118</v>
      </c>
      <c r="D3772" s="4" t="s">
        <v>3679</v>
      </c>
      <c r="E3772" s="7" t="s">
        <v>3712</v>
      </c>
      <c r="F3772" s="8">
        <f>VLOOKUP(D3772,'Parâmetro - Portes e Uco'!$A$8:$D$49,4,0)*E3772</f>
        <v>1.1823839999999999</v>
      </c>
      <c r="G3772" s="36"/>
      <c r="H3772" s="15"/>
      <c r="I3772" s="9"/>
      <c r="J3772" s="16">
        <v>0</v>
      </c>
      <c r="K3772" s="16"/>
      <c r="L3772" s="17">
        <v>0.41</v>
      </c>
      <c r="M3772" s="2">
        <v>80</v>
      </c>
      <c r="N3772" s="8">
        <f>(('Parâmetro - Portes e Uco'!$H$4*'TABELA HONORÁRIOS MÉDICOS201819'!M3772)/100)*'TABELA HONORÁRIOS MÉDICOS201819'!L3772</f>
        <v>4.7953599999999996</v>
      </c>
      <c r="O3772" s="15">
        <v>0</v>
      </c>
      <c r="P3772" s="15"/>
      <c r="Q3772" s="41">
        <f t="shared" si="220"/>
        <v>5.9777439999999995</v>
      </c>
    </row>
    <row r="3773" spans="1:17" ht="22.5">
      <c r="A3773" s="1" t="s">
        <v>4760</v>
      </c>
      <c r="B3773" s="1">
        <v>40403343</v>
      </c>
      <c r="C3773" s="3" t="s">
        <v>3120</v>
      </c>
      <c r="D3773" s="4" t="s">
        <v>3679</v>
      </c>
      <c r="E3773" s="7" t="s">
        <v>3712</v>
      </c>
      <c r="F3773" s="8">
        <f>VLOOKUP(D3773,'Parâmetro - Portes e Uco'!$A$8:$D$49,4,0)*E3773</f>
        <v>1.1823839999999999</v>
      </c>
      <c r="G3773" s="36"/>
      <c r="H3773" s="15"/>
      <c r="I3773" s="9"/>
      <c r="J3773" s="16">
        <v>0</v>
      </c>
      <c r="K3773" s="16"/>
      <c r="L3773" s="17">
        <v>1.4</v>
      </c>
      <c r="M3773" s="2">
        <v>80</v>
      </c>
      <c r="N3773" s="8">
        <f>(('Parâmetro - Portes e Uco'!$H$4*'TABELA HONORÁRIOS MÉDICOS201819'!M3773)/100)*'TABELA HONORÁRIOS MÉDICOS201819'!L3773</f>
        <v>16.374399999999998</v>
      </c>
      <c r="O3773" s="15">
        <v>0</v>
      </c>
      <c r="P3773" s="15"/>
      <c r="Q3773" s="41">
        <f t="shared" si="220"/>
        <v>17.556783999999997</v>
      </c>
    </row>
    <row r="3774" spans="1:17" ht="22.5">
      <c r="A3774" s="1" t="s">
        <v>4760</v>
      </c>
      <c r="B3774" s="1">
        <v>40403351</v>
      </c>
      <c r="C3774" s="3" t="s">
        <v>3121</v>
      </c>
      <c r="D3774" s="4" t="s">
        <v>3679</v>
      </c>
      <c r="E3774" s="7" t="s">
        <v>3712</v>
      </c>
      <c r="F3774" s="8">
        <f>VLOOKUP(D3774,'Parâmetro - Portes e Uco'!$A$8:$D$49,4,0)*E3774</f>
        <v>1.1823839999999999</v>
      </c>
      <c r="G3774" s="36"/>
      <c r="H3774" s="15"/>
      <c r="I3774" s="9"/>
      <c r="J3774" s="16">
        <v>0</v>
      </c>
      <c r="K3774" s="16"/>
      <c r="L3774" s="17">
        <v>1.5</v>
      </c>
      <c r="M3774" s="2">
        <v>80</v>
      </c>
      <c r="N3774" s="8">
        <f>(('Parâmetro - Portes e Uco'!$H$4*'TABELA HONORÁRIOS MÉDICOS201819'!M3774)/100)*'TABELA HONORÁRIOS MÉDICOS201819'!L3774</f>
        <v>17.544</v>
      </c>
      <c r="O3774" s="15">
        <v>0</v>
      </c>
      <c r="P3774" s="15"/>
      <c r="Q3774" s="41">
        <f t="shared" si="220"/>
        <v>18.726383999999999</v>
      </c>
    </row>
    <row r="3775" spans="1:17" ht="22.5">
      <c r="A3775" s="1" t="s">
        <v>4760</v>
      </c>
      <c r="B3775" s="1">
        <v>40403360</v>
      </c>
      <c r="C3775" s="3" t="s">
        <v>3122</v>
      </c>
      <c r="D3775" s="4" t="s">
        <v>3679</v>
      </c>
      <c r="E3775" s="7" t="s">
        <v>3712</v>
      </c>
      <c r="F3775" s="8">
        <f>VLOOKUP(D3775,'Parâmetro - Portes e Uco'!$A$8:$D$49,4,0)*E3775</f>
        <v>1.1823839999999999</v>
      </c>
      <c r="G3775" s="36"/>
      <c r="H3775" s="15"/>
      <c r="I3775" s="9"/>
      <c r="J3775" s="16">
        <v>0</v>
      </c>
      <c r="K3775" s="16"/>
      <c r="L3775" s="17">
        <v>1.73</v>
      </c>
      <c r="M3775" s="2">
        <v>80</v>
      </c>
      <c r="N3775" s="8">
        <f>(('Parâmetro - Portes e Uco'!$H$4*'TABELA HONORÁRIOS MÉDICOS201819'!M3775)/100)*'TABELA HONORÁRIOS MÉDICOS201819'!L3775</f>
        <v>20.234079999999999</v>
      </c>
      <c r="O3775" s="15">
        <v>0</v>
      </c>
      <c r="P3775" s="15"/>
      <c r="Q3775" s="41">
        <f t="shared" si="220"/>
        <v>21.416463999999998</v>
      </c>
    </row>
    <row r="3776" spans="1:17" ht="22.5">
      <c r="A3776" s="1" t="s">
        <v>4760</v>
      </c>
      <c r="B3776" s="1">
        <v>40403378</v>
      </c>
      <c r="C3776" s="3" t="s">
        <v>3123</v>
      </c>
      <c r="D3776" s="4" t="s">
        <v>3679</v>
      </c>
      <c r="E3776" s="7" t="s">
        <v>3712</v>
      </c>
      <c r="F3776" s="8">
        <f>VLOOKUP(D3776,'Parâmetro - Portes e Uco'!$A$8:$D$49,4,0)*E3776</f>
        <v>1.1823839999999999</v>
      </c>
      <c r="G3776" s="36"/>
      <c r="H3776" s="15"/>
      <c r="I3776" s="9"/>
      <c r="J3776" s="16">
        <v>0</v>
      </c>
      <c r="K3776" s="16"/>
      <c r="L3776" s="17">
        <v>0.8</v>
      </c>
      <c r="M3776" s="2">
        <v>80</v>
      </c>
      <c r="N3776" s="8">
        <f>(('Parâmetro - Portes e Uco'!$H$4*'TABELA HONORÁRIOS MÉDICOS201819'!M3776)/100)*'TABELA HONORÁRIOS MÉDICOS201819'!L3776</f>
        <v>9.3567999999999998</v>
      </c>
      <c r="O3776" s="15">
        <v>0</v>
      </c>
      <c r="P3776" s="15"/>
      <c r="Q3776" s="41">
        <f t="shared" si="220"/>
        <v>10.539183999999999</v>
      </c>
    </row>
    <row r="3777" spans="1:17" ht="22.5">
      <c r="A3777" s="1" t="s">
        <v>4760</v>
      </c>
      <c r="B3777" s="1">
        <v>40403386</v>
      </c>
      <c r="C3777" s="3" t="s">
        <v>3124</v>
      </c>
      <c r="D3777" s="4" t="s">
        <v>3679</v>
      </c>
      <c r="E3777" s="7" t="s">
        <v>3712</v>
      </c>
      <c r="F3777" s="8">
        <f>VLOOKUP(D3777,'Parâmetro - Portes e Uco'!$A$8:$D$49,4,0)*E3777</f>
        <v>1.1823839999999999</v>
      </c>
      <c r="G3777" s="36"/>
      <c r="H3777" s="15"/>
      <c r="I3777" s="9"/>
      <c r="J3777" s="16">
        <v>0</v>
      </c>
      <c r="K3777" s="16"/>
      <c r="L3777" s="17">
        <v>2.4</v>
      </c>
      <c r="M3777" s="2">
        <v>80</v>
      </c>
      <c r="N3777" s="8">
        <f>(('Parâmetro - Portes e Uco'!$H$4*'TABELA HONORÁRIOS MÉDICOS201819'!M3777)/100)*'TABELA HONORÁRIOS MÉDICOS201819'!L3777</f>
        <v>28.070399999999999</v>
      </c>
      <c r="O3777" s="15">
        <v>0</v>
      </c>
      <c r="P3777" s="15"/>
      <c r="Q3777" s="41">
        <f t="shared" si="220"/>
        <v>29.252783999999998</v>
      </c>
    </row>
    <row r="3778" spans="1:17" ht="22.5">
      <c r="A3778" s="1" t="s">
        <v>4758</v>
      </c>
      <c r="B3778" s="1">
        <v>40403394</v>
      </c>
      <c r="C3778" s="3" t="s">
        <v>3125</v>
      </c>
      <c r="D3778" s="4" t="s">
        <v>3679</v>
      </c>
      <c r="E3778" s="7" t="s">
        <v>3712</v>
      </c>
      <c r="F3778" s="8">
        <f>VLOOKUP(D3778,'Parâmetro - Portes e Uco'!$A$8:$D$49,4,0)*E3778</f>
        <v>1.1823839999999999</v>
      </c>
      <c r="G3778" s="36"/>
      <c r="H3778" s="15"/>
      <c r="I3778" s="9"/>
      <c r="J3778" s="16">
        <v>0</v>
      </c>
      <c r="K3778" s="16"/>
      <c r="L3778" s="17">
        <v>3.43</v>
      </c>
      <c r="M3778" s="2">
        <v>80</v>
      </c>
      <c r="N3778" s="8">
        <f>(('Parâmetro - Portes e Uco'!$H$4*'TABELA HONORÁRIOS MÉDICOS201819'!M3778)/100)*'TABELA HONORÁRIOS MÉDICOS201819'!L3778</f>
        <v>40.117280000000001</v>
      </c>
      <c r="O3778" s="15" t="s">
        <v>3721</v>
      </c>
      <c r="P3778" s="15"/>
      <c r="Q3778" s="41">
        <f t="shared" si="220"/>
        <v>41.299664</v>
      </c>
    </row>
    <row r="3779" spans="1:17">
      <c r="A3779" s="1" t="s">
        <v>4760</v>
      </c>
      <c r="B3779" s="1">
        <v>40403408</v>
      </c>
      <c r="C3779" s="3" t="s">
        <v>3126</v>
      </c>
      <c r="D3779" s="4" t="s">
        <v>3679</v>
      </c>
      <c r="E3779" s="7">
        <v>0.04</v>
      </c>
      <c r="F3779" s="8">
        <f>VLOOKUP(D3779,'Parâmetro - Portes e Uco'!$A$8:$D$49,4,0)*E3779</f>
        <v>0.47295359999999997</v>
      </c>
      <c r="G3779" s="36"/>
      <c r="H3779" s="15"/>
      <c r="I3779" s="9"/>
      <c r="J3779" s="16">
        <v>0</v>
      </c>
      <c r="K3779" s="16"/>
      <c r="L3779" s="17">
        <v>4.4610000000000003</v>
      </c>
      <c r="M3779" s="2">
        <v>80</v>
      </c>
      <c r="N3779" s="8">
        <f>(('Parâmetro - Portes e Uco'!$H$4*'TABELA HONORÁRIOS MÉDICOS201819'!M3779)/100)*'TABELA HONORÁRIOS MÉDICOS201819'!L3779</f>
        <v>52.175856000000003</v>
      </c>
      <c r="O3779" s="15">
        <v>0</v>
      </c>
      <c r="P3779" s="15"/>
      <c r="Q3779" s="41">
        <f t="shared" si="220"/>
        <v>52.6488096</v>
      </c>
    </row>
    <row r="3780" spans="1:17" ht="22.5">
      <c r="A3780" s="1" t="s">
        <v>4760</v>
      </c>
      <c r="B3780" s="1">
        <v>40403416</v>
      </c>
      <c r="C3780" s="3" t="s">
        <v>3127</v>
      </c>
      <c r="D3780" s="4" t="s">
        <v>3679</v>
      </c>
      <c r="E3780" s="7" t="s">
        <v>3712</v>
      </c>
      <c r="F3780" s="8">
        <f>VLOOKUP(D3780,'Parâmetro - Portes e Uco'!$A$8:$D$49,4,0)*E3780</f>
        <v>1.1823839999999999</v>
      </c>
      <c r="G3780" s="36"/>
      <c r="H3780" s="15"/>
      <c r="I3780" s="9"/>
      <c r="J3780" s="16">
        <v>0</v>
      </c>
      <c r="K3780" s="16"/>
      <c r="L3780" s="17">
        <v>1.3</v>
      </c>
      <c r="M3780" s="2">
        <v>80</v>
      </c>
      <c r="N3780" s="8">
        <f>(('Parâmetro - Portes e Uco'!$H$4*'TABELA HONORÁRIOS MÉDICOS201819'!M3780)/100)*'TABELA HONORÁRIOS MÉDICOS201819'!L3780</f>
        <v>15.204800000000001</v>
      </c>
      <c r="O3780" s="15">
        <v>0</v>
      </c>
      <c r="P3780" s="15"/>
      <c r="Q3780" s="41">
        <f t="shared" si="220"/>
        <v>16.387184000000001</v>
      </c>
    </row>
    <row r="3781" spans="1:17" ht="22.5">
      <c r="A3781" s="1" t="s">
        <v>4760</v>
      </c>
      <c r="B3781" s="1">
        <v>40403424</v>
      </c>
      <c r="C3781" s="3" t="s">
        <v>3136</v>
      </c>
      <c r="D3781" s="4" t="s">
        <v>3679</v>
      </c>
      <c r="E3781" s="7">
        <v>0.04</v>
      </c>
      <c r="F3781" s="8">
        <f>VLOOKUP(D3781,'Parâmetro - Portes e Uco'!$A$8:$D$49,4,0)*E3781</f>
        <v>0.47295359999999997</v>
      </c>
      <c r="G3781" s="36"/>
      <c r="H3781" s="15"/>
      <c r="I3781" s="9"/>
      <c r="J3781" s="16">
        <v>0</v>
      </c>
      <c r="K3781" s="16"/>
      <c r="L3781" s="17">
        <v>6.1639999999999997</v>
      </c>
      <c r="M3781" s="2">
        <v>80</v>
      </c>
      <c r="N3781" s="8">
        <f>(('Parâmetro - Portes e Uco'!$H$4*'TABELA HONORÁRIOS MÉDICOS201819'!M3781)/100)*'TABELA HONORÁRIOS MÉDICOS201819'!L3781</f>
        <v>72.094144</v>
      </c>
      <c r="O3781" s="15">
        <v>0</v>
      </c>
      <c r="P3781" s="15"/>
      <c r="Q3781" s="41">
        <f t="shared" si="220"/>
        <v>72.567097599999997</v>
      </c>
    </row>
    <row r="3782" spans="1:17" ht="22.5">
      <c r="A3782" s="1" t="s">
        <v>4758</v>
      </c>
      <c r="B3782" s="1">
        <v>40403432</v>
      </c>
      <c r="C3782" s="3" t="s">
        <v>3137</v>
      </c>
      <c r="D3782" s="4" t="s">
        <v>3679</v>
      </c>
      <c r="E3782" s="7" t="s">
        <v>3712</v>
      </c>
      <c r="F3782" s="8">
        <f>VLOOKUP(D3782,'Parâmetro - Portes e Uco'!$A$8:$D$49,4,0)*E3782</f>
        <v>1.1823839999999999</v>
      </c>
      <c r="G3782" s="36"/>
      <c r="H3782" s="15"/>
      <c r="I3782" s="9"/>
      <c r="J3782" s="16">
        <v>0</v>
      </c>
      <c r="K3782" s="16"/>
      <c r="L3782" s="17">
        <v>4.3</v>
      </c>
      <c r="M3782" s="2">
        <v>80</v>
      </c>
      <c r="N3782" s="8">
        <f>(('Parâmetro - Portes e Uco'!$H$4*'TABELA HONORÁRIOS MÉDICOS201819'!M3782)/100)*'TABELA HONORÁRIOS MÉDICOS201819'!L3782</f>
        <v>50.2928</v>
      </c>
      <c r="O3782" s="15" t="s">
        <v>3721</v>
      </c>
      <c r="P3782" s="15"/>
      <c r="Q3782" s="41">
        <f t="shared" si="220"/>
        <v>51.475183999999999</v>
      </c>
    </row>
    <row r="3783" spans="1:17">
      <c r="A3783" s="1" t="s">
        <v>4760</v>
      </c>
      <c r="B3783" s="1">
        <v>40403440</v>
      </c>
      <c r="C3783" s="3" t="s">
        <v>3138</v>
      </c>
      <c r="D3783" s="4" t="s">
        <v>3679</v>
      </c>
      <c r="E3783" s="7" t="s">
        <v>3712</v>
      </c>
      <c r="F3783" s="8">
        <f>VLOOKUP(D3783,'Parâmetro - Portes e Uco'!$A$8:$D$49,4,0)*E3783</f>
        <v>1.1823839999999999</v>
      </c>
      <c r="G3783" s="36"/>
      <c r="H3783" s="15"/>
      <c r="I3783" s="9"/>
      <c r="J3783" s="16">
        <v>0</v>
      </c>
      <c r="K3783" s="16"/>
      <c r="L3783" s="17">
        <v>1.4</v>
      </c>
      <c r="M3783" s="2">
        <v>80</v>
      </c>
      <c r="N3783" s="8">
        <f>(('Parâmetro - Portes e Uco'!$H$4*'TABELA HONORÁRIOS MÉDICOS201819'!M3783)/100)*'TABELA HONORÁRIOS MÉDICOS201819'!L3783</f>
        <v>16.374399999999998</v>
      </c>
      <c r="O3783" s="15">
        <v>0</v>
      </c>
      <c r="P3783" s="15"/>
      <c r="Q3783" s="41">
        <f t="shared" si="220"/>
        <v>17.556783999999997</v>
      </c>
    </row>
    <row r="3784" spans="1:17">
      <c r="A3784" s="1" t="s">
        <v>4758</v>
      </c>
      <c r="B3784" s="1">
        <v>40403459</v>
      </c>
      <c r="C3784" s="3" t="s">
        <v>3139</v>
      </c>
      <c r="D3784" s="4" t="s">
        <v>3679</v>
      </c>
      <c r="E3784" s="7" t="s">
        <v>3712</v>
      </c>
      <c r="F3784" s="8">
        <f>VLOOKUP(D3784,'Parâmetro - Portes e Uco'!$A$8:$D$49,4,0)*E3784</f>
        <v>1.1823839999999999</v>
      </c>
      <c r="G3784" s="36"/>
      <c r="H3784" s="15"/>
      <c r="I3784" s="9"/>
      <c r="J3784" s="16">
        <v>0</v>
      </c>
      <c r="K3784" s="16"/>
      <c r="L3784" s="17">
        <v>2</v>
      </c>
      <c r="M3784" s="2">
        <v>80</v>
      </c>
      <c r="N3784" s="8">
        <f>(('Parâmetro - Portes e Uco'!$H$4*'TABELA HONORÁRIOS MÉDICOS201819'!M3784)/100)*'TABELA HONORÁRIOS MÉDICOS201819'!L3784</f>
        <v>23.391999999999999</v>
      </c>
      <c r="O3784" s="15" t="s">
        <v>3721</v>
      </c>
      <c r="P3784" s="15"/>
      <c r="Q3784" s="41">
        <f t="shared" si="220"/>
        <v>24.574383999999998</v>
      </c>
    </row>
    <row r="3785" spans="1:17">
      <c r="A3785" s="1" t="s">
        <v>4760</v>
      </c>
      <c r="B3785" s="1">
        <v>40403467</v>
      </c>
      <c r="C3785" s="3" t="s">
        <v>3146</v>
      </c>
      <c r="D3785" s="4" t="s">
        <v>3679</v>
      </c>
      <c r="E3785" s="7" t="s">
        <v>3712</v>
      </c>
      <c r="F3785" s="8">
        <f>VLOOKUP(D3785,'Parâmetro - Portes e Uco'!$A$8:$D$49,4,0)*E3785</f>
        <v>1.1823839999999999</v>
      </c>
      <c r="G3785" s="36"/>
      <c r="H3785" s="15"/>
      <c r="I3785" s="9"/>
      <c r="J3785" s="16">
        <v>0</v>
      </c>
      <c r="K3785" s="16"/>
      <c r="L3785" s="17">
        <v>1.36</v>
      </c>
      <c r="M3785" s="2">
        <v>80</v>
      </c>
      <c r="N3785" s="8">
        <f>(('Parâmetro - Portes e Uco'!$H$4*'TABELA HONORÁRIOS MÉDICOS201819'!M3785)/100)*'TABELA HONORÁRIOS MÉDICOS201819'!L3785</f>
        <v>15.906560000000001</v>
      </c>
      <c r="O3785" s="15">
        <v>0</v>
      </c>
      <c r="P3785" s="15"/>
      <c r="Q3785" s="41">
        <f t="shared" si="220"/>
        <v>17.088944000000001</v>
      </c>
    </row>
    <row r="3786" spans="1:17">
      <c r="A3786" s="1" t="s">
        <v>4758</v>
      </c>
      <c r="B3786" s="1">
        <v>40403475</v>
      </c>
      <c r="C3786" s="3" t="s">
        <v>3147</v>
      </c>
      <c r="D3786" s="4" t="s">
        <v>3679</v>
      </c>
      <c r="E3786" s="7" t="s">
        <v>3712</v>
      </c>
      <c r="F3786" s="8">
        <f>VLOOKUP(D3786,'Parâmetro - Portes e Uco'!$A$8:$D$49,4,0)*E3786</f>
        <v>1.1823839999999999</v>
      </c>
      <c r="G3786" s="36"/>
      <c r="H3786" s="15"/>
      <c r="I3786" s="9"/>
      <c r="J3786" s="16">
        <v>0</v>
      </c>
      <c r="K3786" s="16"/>
      <c r="L3786" s="17">
        <v>2.0299999999999998</v>
      </c>
      <c r="M3786" s="2">
        <v>80</v>
      </c>
      <c r="N3786" s="8">
        <f>(('Parâmetro - Portes e Uco'!$H$4*'TABELA HONORÁRIOS MÉDICOS201819'!M3786)/100)*'TABELA HONORÁRIOS MÉDICOS201819'!L3786</f>
        <v>23.742879999999996</v>
      </c>
      <c r="O3786" s="15" t="s">
        <v>3721</v>
      </c>
      <c r="P3786" s="15"/>
      <c r="Q3786" s="41">
        <f t="shared" si="220"/>
        <v>24.925263999999995</v>
      </c>
    </row>
    <row r="3787" spans="1:17">
      <c r="A3787" s="1" t="s">
        <v>4760</v>
      </c>
      <c r="B3787" s="1">
        <v>40403483</v>
      </c>
      <c r="C3787" s="3" t="s">
        <v>3148</v>
      </c>
      <c r="D3787" s="4" t="s">
        <v>3679</v>
      </c>
      <c r="E3787" s="7" t="s">
        <v>3712</v>
      </c>
      <c r="F3787" s="8">
        <f>VLOOKUP(D3787,'Parâmetro - Portes e Uco'!$A$8:$D$49,4,0)*E3787</f>
        <v>1.1823839999999999</v>
      </c>
      <c r="G3787" s="36"/>
      <c r="H3787" s="15"/>
      <c r="I3787" s="9"/>
      <c r="J3787" s="16">
        <v>0</v>
      </c>
      <c r="K3787" s="16"/>
      <c r="L3787" s="17">
        <v>3.07</v>
      </c>
      <c r="M3787" s="2">
        <v>80</v>
      </c>
      <c r="N3787" s="8">
        <f>(('Parâmetro - Portes e Uco'!$H$4*'TABELA HONORÁRIOS MÉDICOS201819'!M3787)/100)*'TABELA HONORÁRIOS MÉDICOS201819'!L3787</f>
        <v>35.90672</v>
      </c>
      <c r="O3787" s="15">
        <v>0</v>
      </c>
      <c r="P3787" s="15"/>
      <c r="Q3787" s="41">
        <f t="shared" si="220"/>
        <v>37.089103999999999</v>
      </c>
    </row>
    <row r="3788" spans="1:17">
      <c r="A3788" s="1" t="s">
        <v>4758</v>
      </c>
      <c r="B3788" s="1">
        <v>40403491</v>
      </c>
      <c r="C3788" s="3" t="s">
        <v>3149</v>
      </c>
      <c r="D3788" s="4" t="s">
        <v>3679</v>
      </c>
      <c r="E3788" s="7" t="s">
        <v>3712</v>
      </c>
      <c r="F3788" s="8">
        <f>VLOOKUP(D3788,'Parâmetro - Portes e Uco'!$A$8:$D$49,4,0)*E3788</f>
        <v>1.1823839999999999</v>
      </c>
      <c r="G3788" s="36"/>
      <c r="H3788" s="15"/>
      <c r="I3788" s="9"/>
      <c r="J3788" s="16">
        <v>0</v>
      </c>
      <c r="K3788" s="16"/>
      <c r="L3788" s="17">
        <v>4.38</v>
      </c>
      <c r="M3788" s="2">
        <v>80</v>
      </c>
      <c r="N3788" s="8">
        <f>(('Parâmetro - Portes e Uco'!$H$4*'TABELA HONORÁRIOS MÉDICOS201819'!M3788)/100)*'TABELA HONORÁRIOS MÉDICOS201819'!L3788</f>
        <v>51.228479999999998</v>
      </c>
      <c r="O3788" s="15" t="s">
        <v>3721</v>
      </c>
      <c r="P3788" s="15"/>
      <c r="Q3788" s="41">
        <f t="shared" si="220"/>
        <v>52.410863999999997</v>
      </c>
    </row>
    <row r="3789" spans="1:17">
      <c r="A3789" s="1" t="s">
        <v>4760</v>
      </c>
      <c r="B3789" s="1">
        <v>40403505</v>
      </c>
      <c r="C3789" s="3" t="s">
        <v>3150</v>
      </c>
      <c r="D3789" s="4" t="s">
        <v>3679</v>
      </c>
      <c r="E3789" s="7" t="s">
        <v>3712</v>
      </c>
      <c r="F3789" s="8">
        <f>VLOOKUP(D3789,'Parâmetro - Portes e Uco'!$A$8:$D$49,4,0)*E3789</f>
        <v>1.1823839999999999</v>
      </c>
      <c r="G3789" s="36"/>
      <c r="H3789" s="15"/>
      <c r="I3789" s="9"/>
      <c r="J3789" s="16">
        <v>0</v>
      </c>
      <c r="K3789" s="16"/>
      <c r="L3789" s="17">
        <v>2.85</v>
      </c>
      <c r="M3789" s="2">
        <v>80</v>
      </c>
      <c r="N3789" s="8">
        <f>(('Parâmetro - Portes e Uco'!$H$4*'TABELA HONORÁRIOS MÉDICOS201819'!M3789)/100)*'TABELA HONORÁRIOS MÉDICOS201819'!L3789</f>
        <v>33.333599999999997</v>
      </c>
      <c r="O3789" s="15">
        <v>0</v>
      </c>
      <c r="P3789" s="15"/>
      <c r="Q3789" s="41">
        <f t="shared" si="220"/>
        <v>34.515983999999996</v>
      </c>
    </row>
    <row r="3790" spans="1:17">
      <c r="A3790" s="1" t="s">
        <v>4758</v>
      </c>
      <c r="B3790" s="1">
        <v>40403513</v>
      </c>
      <c r="C3790" s="3" t="s">
        <v>3151</v>
      </c>
      <c r="D3790" s="4" t="s">
        <v>3679</v>
      </c>
      <c r="E3790" s="7" t="s">
        <v>3712</v>
      </c>
      <c r="F3790" s="8">
        <f>VLOOKUP(D3790,'Parâmetro - Portes e Uco'!$A$8:$D$49,4,0)*E3790</f>
        <v>1.1823839999999999</v>
      </c>
      <c r="G3790" s="36"/>
      <c r="H3790" s="15"/>
      <c r="I3790" s="9"/>
      <c r="J3790" s="16">
        <v>0</v>
      </c>
      <c r="K3790" s="16"/>
      <c r="L3790" s="17">
        <v>3.6</v>
      </c>
      <c r="M3790" s="2">
        <v>80</v>
      </c>
      <c r="N3790" s="8">
        <f>(('Parâmetro - Portes e Uco'!$H$4*'TABELA HONORÁRIOS MÉDICOS201819'!M3790)/100)*'TABELA HONORÁRIOS MÉDICOS201819'!L3790</f>
        <v>42.105600000000003</v>
      </c>
      <c r="O3790" s="15" t="s">
        <v>3721</v>
      </c>
      <c r="P3790" s="15"/>
      <c r="Q3790" s="41">
        <f t="shared" si="220"/>
        <v>43.287984000000002</v>
      </c>
    </row>
    <row r="3791" spans="1:17">
      <c r="A3791" s="1" t="s">
        <v>4760</v>
      </c>
      <c r="B3791" s="1">
        <v>40403521</v>
      </c>
      <c r="C3791" s="3" t="s">
        <v>3152</v>
      </c>
      <c r="D3791" s="4" t="s">
        <v>3679</v>
      </c>
      <c r="E3791" s="7" t="s">
        <v>3712</v>
      </c>
      <c r="F3791" s="8">
        <f>VLOOKUP(D3791,'Parâmetro - Portes e Uco'!$A$8:$D$49,4,0)*E3791</f>
        <v>1.1823839999999999</v>
      </c>
      <c r="G3791" s="36"/>
      <c r="H3791" s="15"/>
      <c r="I3791" s="9"/>
      <c r="J3791" s="16">
        <v>0</v>
      </c>
      <c r="K3791" s="16"/>
      <c r="L3791" s="17">
        <v>0.74</v>
      </c>
      <c r="M3791" s="2">
        <v>80</v>
      </c>
      <c r="N3791" s="8">
        <f>(('Parâmetro - Portes e Uco'!$H$4*'TABELA HONORÁRIOS MÉDICOS201819'!M3791)/100)*'TABELA HONORÁRIOS MÉDICOS201819'!L3791</f>
        <v>8.6550399999999996</v>
      </c>
      <c r="O3791" s="15">
        <v>0</v>
      </c>
      <c r="P3791" s="15"/>
      <c r="Q3791" s="41">
        <f t="shared" si="220"/>
        <v>9.8374239999999986</v>
      </c>
    </row>
    <row r="3792" spans="1:17">
      <c r="A3792" s="1" t="s">
        <v>4758</v>
      </c>
      <c r="B3792" s="1">
        <v>40403530</v>
      </c>
      <c r="C3792" s="3" t="s">
        <v>3153</v>
      </c>
      <c r="D3792" s="4" t="s">
        <v>3679</v>
      </c>
      <c r="E3792" s="7" t="s">
        <v>3712</v>
      </c>
      <c r="F3792" s="8">
        <f>VLOOKUP(D3792,'Parâmetro - Portes e Uco'!$A$8:$D$49,4,0)*E3792</f>
        <v>1.1823839999999999</v>
      </c>
      <c r="G3792" s="36"/>
      <c r="H3792" s="15"/>
      <c r="I3792" s="9"/>
      <c r="J3792" s="16">
        <v>0</v>
      </c>
      <c r="K3792" s="16"/>
      <c r="L3792" s="17">
        <v>1.5</v>
      </c>
      <c r="M3792" s="2">
        <v>80</v>
      </c>
      <c r="N3792" s="8">
        <f>(('Parâmetro - Portes e Uco'!$H$4*'TABELA HONORÁRIOS MÉDICOS201819'!M3792)/100)*'TABELA HONORÁRIOS MÉDICOS201819'!L3792</f>
        <v>17.544</v>
      </c>
      <c r="O3792" s="15" t="s">
        <v>3721</v>
      </c>
      <c r="P3792" s="15"/>
      <c r="Q3792" s="41">
        <f t="shared" si="220"/>
        <v>18.726383999999999</v>
      </c>
    </row>
    <row r="3793" spans="1:17">
      <c r="A3793" s="1" t="s">
        <v>4760</v>
      </c>
      <c r="B3793" s="1">
        <v>40403548</v>
      </c>
      <c r="C3793" s="3" t="s">
        <v>3154</v>
      </c>
      <c r="D3793" s="4" t="s">
        <v>3679</v>
      </c>
      <c r="E3793" s="7" t="s">
        <v>3712</v>
      </c>
      <c r="F3793" s="8">
        <f>VLOOKUP(D3793,'Parâmetro - Portes e Uco'!$A$8:$D$49,4,0)*E3793</f>
        <v>1.1823839999999999</v>
      </c>
      <c r="G3793" s="36"/>
      <c r="H3793" s="15"/>
      <c r="I3793" s="9"/>
      <c r="J3793" s="16">
        <v>0</v>
      </c>
      <c r="K3793" s="16"/>
      <c r="L3793" s="17">
        <v>1.41</v>
      </c>
      <c r="M3793" s="2">
        <v>80</v>
      </c>
      <c r="N3793" s="8">
        <f>(('Parâmetro - Portes e Uco'!$H$4*'TABELA HONORÁRIOS MÉDICOS201819'!M3793)/100)*'TABELA HONORÁRIOS MÉDICOS201819'!L3793</f>
        <v>16.49136</v>
      </c>
      <c r="O3793" s="15">
        <v>0</v>
      </c>
      <c r="P3793" s="15"/>
      <c r="Q3793" s="41">
        <f t="shared" si="220"/>
        <v>17.673743999999999</v>
      </c>
    </row>
    <row r="3794" spans="1:17">
      <c r="A3794" s="1" t="s">
        <v>4758</v>
      </c>
      <c r="B3794" s="1">
        <v>40403556</v>
      </c>
      <c r="C3794" s="3" t="s">
        <v>3155</v>
      </c>
      <c r="D3794" s="4" t="s">
        <v>3679</v>
      </c>
      <c r="E3794" s="7" t="s">
        <v>3712</v>
      </c>
      <c r="F3794" s="8">
        <f>VLOOKUP(D3794,'Parâmetro - Portes e Uco'!$A$8:$D$49,4,0)*E3794</f>
        <v>1.1823839999999999</v>
      </c>
      <c r="G3794" s="36"/>
      <c r="H3794" s="15"/>
      <c r="I3794" s="9"/>
      <c r="J3794" s="16">
        <v>0</v>
      </c>
      <c r="K3794" s="16"/>
      <c r="L3794" s="17">
        <v>2.0099999999999998</v>
      </c>
      <c r="M3794" s="2">
        <v>80</v>
      </c>
      <c r="N3794" s="8">
        <f>(('Parâmetro - Portes e Uco'!$H$4*'TABELA HONORÁRIOS MÉDICOS201819'!M3794)/100)*'TABELA HONORÁRIOS MÉDICOS201819'!L3794</f>
        <v>23.508959999999998</v>
      </c>
      <c r="O3794" s="15" t="s">
        <v>3721</v>
      </c>
      <c r="P3794" s="15"/>
      <c r="Q3794" s="41">
        <f t="shared" si="220"/>
        <v>24.691343999999997</v>
      </c>
    </row>
    <row r="3795" spans="1:17">
      <c r="A3795" s="1" t="s">
        <v>4760</v>
      </c>
      <c r="B3795" s="1">
        <v>40403564</v>
      </c>
      <c r="C3795" s="3" t="s">
        <v>3156</v>
      </c>
      <c r="D3795" s="4" t="s">
        <v>3679</v>
      </c>
      <c r="E3795" s="7" t="s">
        <v>3712</v>
      </c>
      <c r="F3795" s="8">
        <f>VLOOKUP(D3795,'Parâmetro - Portes e Uco'!$A$8:$D$49,4,0)*E3795</f>
        <v>1.1823839999999999</v>
      </c>
      <c r="G3795" s="36"/>
      <c r="H3795" s="15"/>
      <c r="I3795" s="9"/>
      <c r="J3795" s="16">
        <v>0</v>
      </c>
      <c r="K3795" s="16"/>
      <c r="L3795" s="17">
        <v>1.19</v>
      </c>
      <c r="M3795" s="2">
        <v>80</v>
      </c>
      <c r="N3795" s="8">
        <f>(('Parâmetro - Portes e Uco'!$H$4*'TABELA HONORÁRIOS MÉDICOS201819'!M3795)/100)*'TABELA HONORÁRIOS MÉDICOS201819'!L3795</f>
        <v>13.918239999999999</v>
      </c>
      <c r="O3795" s="15">
        <v>0</v>
      </c>
      <c r="P3795" s="15"/>
      <c r="Q3795" s="41">
        <f t="shared" si="220"/>
        <v>15.100624</v>
      </c>
    </row>
    <row r="3796" spans="1:17">
      <c r="A3796" s="1" t="s">
        <v>4758</v>
      </c>
      <c r="B3796" s="1">
        <v>40403572</v>
      </c>
      <c r="C3796" s="3" t="s">
        <v>3157</v>
      </c>
      <c r="D3796" s="4" t="s">
        <v>3679</v>
      </c>
      <c r="E3796" s="7" t="s">
        <v>3712</v>
      </c>
      <c r="F3796" s="8">
        <f>VLOOKUP(D3796,'Parâmetro - Portes e Uco'!$A$8:$D$49,4,0)*E3796</f>
        <v>1.1823839999999999</v>
      </c>
      <c r="G3796" s="36"/>
      <c r="H3796" s="15"/>
      <c r="I3796" s="9"/>
      <c r="J3796" s="16">
        <v>0</v>
      </c>
      <c r="K3796" s="16"/>
      <c r="L3796" s="17">
        <v>1.7</v>
      </c>
      <c r="M3796" s="2">
        <v>80</v>
      </c>
      <c r="N3796" s="8">
        <f>(('Parâmetro - Portes e Uco'!$H$4*'TABELA HONORÁRIOS MÉDICOS201819'!M3796)/100)*'TABELA HONORÁRIOS MÉDICOS201819'!L3796</f>
        <v>19.883199999999999</v>
      </c>
      <c r="O3796" s="15" t="s">
        <v>3721</v>
      </c>
      <c r="P3796" s="15"/>
      <c r="Q3796" s="41">
        <f t="shared" si="220"/>
        <v>21.065583999999998</v>
      </c>
    </row>
    <row r="3797" spans="1:17">
      <c r="A3797" s="1" t="s">
        <v>4760</v>
      </c>
      <c r="B3797" s="1">
        <v>40403580</v>
      </c>
      <c r="C3797" s="3" t="s">
        <v>3158</v>
      </c>
      <c r="D3797" s="4" t="s">
        <v>3679</v>
      </c>
      <c r="E3797" s="7" t="s">
        <v>3712</v>
      </c>
      <c r="F3797" s="8">
        <f>VLOOKUP(D3797,'Parâmetro - Portes e Uco'!$A$8:$D$49,4,0)*E3797</f>
        <v>1.1823839999999999</v>
      </c>
      <c r="G3797" s="36"/>
      <c r="H3797" s="15"/>
      <c r="I3797" s="9"/>
      <c r="J3797" s="16">
        <v>0</v>
      </c>
      <c r="K3797" s="16"/>
      <c r="L3797" s="17">
        <v>0.91</v>
      </c>
      <c r="M3797" s="2">
        <v>80</v>
      </c>
      <c r="N3797" s="8">
        <f>(('Parâmetro - Portes e Uco'!$H$4*'TABELA HONORÁRIOS MÉDICOS201819'!M3797)/100)*'TABELA HONORÁRIOS MÉDICOS201819'!L3797</f>
        <v>10.643359999999999</v>
      </c>
      <c r="O3797" s="15">
        <v>0</v>
      </c>
      <c r="P3797" s="15"/>
      <c r="Q3797" s="41">
        <f t="shared" si="220"/>
        <v>11.825744</v>
      </c>
    </row>
    <row r="3798" spans="1:17">
      <c r="A3798" s="1" t="s">
        <v>4758</v>
      </c>
      <c r="B3798" s="1">
        <v>40403599</v>
      </c>
      <c r="C3798" s="3" t="s">
        <v>3159</v>
      </c>
      <c r="D3798" s="4" t="s">
        <v>3679</v>
      </c>
      <c r="E3798" s="7" t="s">
        <v>3712</v>
      </c>
      <c r="F3798" s="8">
        <f>VLOOKUP(D3798,'Parâmetro - Portes e Uco'!$A$8:$D$49,4,0)*E3798</f>
        <v>1.1823839999999999</v>
      </c>
      <c r="G3798" s="36"/>
      <c r="H3798" s="15"/>
      <c r="I3798" s="9"/>
      <c r="J3798" s="16">
        <v>0</v>
      </c>
      <c r="K3798" s="16"/>
      <c r="L3798" s="17">
        <v>1.43</v>
      </c>
      <c r="M3798" s="2">
        <v>80</v>
      </c>
      <c r="N3798" s="8">
        <f>(('Parâmetro - Portes e Uco'!$H$4*'TABELA HONORÁRIOS MÉDICOS201819'!M3798)/100)*'TABELA HONORÁRIOS MÉDICOS201819'!L3798</f>
        <v>16.725279999999998</v>
      </c>
      <c r="O3798" s="15" t="s">
        <v>3721</v>
      </c>
      <c r="P3798" s="15"/>
      <c r="Q3798" s="41">
        <f t="shared" si="220"/>
        <v>17.907663999999997</v>
      </c>
    </row>
    <row r="3799" spans="1:17">
      <c r="A3799" s="1" t="s">
        <v>4760</v>
      </c>
      <c r="B3799" s="1">
        <v>40403602</v>
      </c>
      <c r="C3799" s="3" t="s">
        <v>3160</v>
      </c>
      <c r="D3799" s="4" t="s">
        <v>3679</v>
      </c>
      <c r="E3799" s="7" t="s">
        <v>3712</v>
      </c>
      <c r="F3799" s="8">
        <f>VLOOKUP(D3799,'Parâmetro - Portes e Uco'!$A$8:$D$49,4,0)*E3799</f>
        <v>1.1823839999999999</v>
      </c>
      <c r="G3799" s="36"/>
      <c r="H3799" s="15"/>
      <c r="I3799" s="9"/>
      <c r="J3799" s="16">
        <v>0</v>
      </c>
      <c r="K3799" s="16"/>
      <c r="L3799" s="17">
        <v>0.22</v>
      </c>
      <c r="M3799" s="2">
        <v>80</v>
      </c>
      <c r="N3799" s="8">
        <f>(('Parâmetro - Portes e Uco'!$H$4*'TABELA HONORÁRIOS MÉDICOS201819'!M3799)/100)*'TABELA HONORÁRIOS MÉDICOS201819'!L3799</f>
        <v>2.5731199999999999</v>
      </c>
      <c r="O3799" s="15">
        <v>0</v>
      </c>
      <c r="P3799" s="15"/>
      <c r="Q3799" s="41">
        <f t="shared" si="220"/>
        <v>3.7555039999999997</v>
      </c>
    </row>
    <row r="3800" spans="1:17">
      <c r="A3800" s="1" t="s">
        <v>4758</v>
      </c>
      <c r="B3800" s="1">
        <v>40403610</v>
      </c>
      <c r="C3800" s="3" t="s">
        <v>3161</v>
      </c>
      <c r="D3800" s="4" t="s">
        <v>3679</v>
      </c>
      <c r="E3800" s="7" t="s">
        <v>3712</v>
      </c>
      <c r="F3800" s="8">
        <f>VLOOKUP(D3800,'Parâmetro - Portes e Uco'!$A$8:$D$49,4,0)*E3800</f>
        <v>1.1823839999999999</v>
      </c>
      <c r="G3800" s="36"/>
      <c r="H3800" s="15"/>
      <c r="I3800" s="9"/>
      <c r="J3800" s="16">
        <v>0</v>
      </c>
      <c r="K3800" s="16"/>
      <c r="L3800" s="17">
        <v>0.5</v>
      </c>
      <c r="M3800" s="2">
        <v>80</v>
      </c>
      <c r="N3800" s="8">
        <f>(('Parâmetro - Portes e Uco'!$H$4*'TABELA HONORÁRIOS MÉDICOS201819'!M3800)/100)*'TABELA HONORÁRIOS MÉDICOS201819'!L3800</f>
        <v>5.8479999999999999</v>
      </c>
      <c r="O3800" s="15" t="s">
        <v>3721</v>
      </c>
      <c r="P3800" s="15"/>
      <c r="Q3800" s="41">
        <f t="shared" si="220"/>
        <v>7.0303839999999997</v>
      </c>
    </row>
    <row r="3801" spans="1:17">
      <c r="A3801" s="1" t="s">
        <v>4760</v>
      </c>
      <c r="B3801" s="1">
        <v>40403629</v>
      </c>
      <c r="C3801" s="3" t="s">
        <v>3140</v>
      </c>
      <c r="D3801" s="4" t="s">
        <v>3679</v>
      </c>
      <c r="E3801" s="7" t="s">
        <v>3712</v>
      </c>
      <c r="F3801" s="8">
        <f>VLOOKUP(D3801,'Parâmetro - Portes e Uco'!$A$8:$D$49,4,0)*E3801</f>
        <v>1.1823839999999999</v>
      </c>
      <c r="G3801" s="36"/>
      <c r="H3801" s="15"/>
      <c r="I3801" s="9"/>
      <c r="J3801" s="16">
        <v>0</v>
      </c>
      <c r="K3801" s="16"/>
      <c r="L3801" s="17">
        <v>0.7</v>
      </c>
      <c r="M3801" s="2">
        <v>80</v>
      </c>
      <c r="N3801" s="8">
        <f>(('Parâmetro - Portes e Uco'!$H$4*'TABELA HONORÁRIOS MÉDICOS201819'!M3801)/100)*'TABELA HONORÁRIOS MÉDICOS201819'!L3801</f>
        <v>8.1871999999999989</v>
      </c>
      <c r="O3801" s="15">
        <v>0</v>
      </c>
      <c r="P3801" s="15"/>
      <c r="Q3801" s="41">
        <f t="shared" si="220"/>
        <v>9.3695839999999997</v>
      </c>
    </row>
    <row r="3802" spans="1:17">
      <c r="A3802" s="1" t="s">
        <v>4758</v>
      </c>
      <c r="B3802" s="1">
        <v>40403637</v>
      </c>
      <c r="C3802" s="3" t="s">
        <v>3141</v>
      </c>
      <c r="D3802" s="4" t="s">
        <v>3679</v>
      </c>
      <c r="E3802" s="7" t="s">
        <v>3712</v>
      </c>
      <c r="F3802" s="8">
        <f>VLOOKUP(D3802,'Parâmetro - Portes e Uco'!$A$8:$D$49,4,0)*E3802</f>
        <v>1.1823839999999999</v>
      </c>
      <c r="G3802" s="36"/>
      <c r="H3802" s="15"/>
      <c r="I3802" s="9"/>
      <c r="J3802" s="16">
        <v>0</v>
      </c>
      <c r="K3802" s="16"/>
      <c r="L3802" s="17">
        <v>0.97</v>
      </c>
      <c r="M3802" s="2">
        <v>80</v>
      </c>
      <c r="N3802" s="8">
        <f>(('Parâmetro - Portes e Uco'!$H$4*'TABELA HONORÁRIOS MÉDICOS201819'!M3802)/100)*'TABELA HONORÁRIOS MÉDICOS201819'!L3802</f>
        <v>11.34512</v>
      </c>
      <c r="O3802" s="15" t="s">
        <v>3721</v>
      </c>
      <c r="P3802" s="15"/>
      <c r="Q3802" s="41">
        <f t="shared" si="220"/>
        <v>12.527504</v>
      </c>
    </row>
    <row r="3803" spans="1:17">
      <c r="A3803" s="1" t="s">
        <v>4760</v>
      </c>
      <c r="B3803" s="1">
        <v>40403645</v>
      </c>
      <c r="C3803" s="3" t="s">
        <v>3142</v>
      </c>
      <c r="D3803" s="4" t="s">
        <v>3679</v>
      </c>
      <c r="E3803" s="7" t="s">
        <v>3712</v>
      </c>
      <c r="F3803" s="8">
        <f>VLOOKUP(D3803,'Parâmetro - Portes e Uco'!$A$8:$D$49,4,0)*E3803</f>
        <v>1.1823839999999999</v>
      </c>
      <c r="G3803" s="36"/>
      <c r="H3803" s="15"/>
      <c r="I3803" s="9"/>
      <c r="J3803" s="16">
        <v>0</v>
      </c>
      <c r="K3803" s="16"/>
      <c r="L3803" s="17">
        <v>1.07</v>
      </c>
      <c r="M3803" s="2">
        <v>80</v>
      </c>
      <c r="N3803" s="8">
        <f>(('Parâmetro - Portes e Uco'!$H$4*'TABELA HONORÁRIOS MÉDICOS201819'!M3803)/100)*'TABELA HONORÁRIOS MÉDICOS201819'!L3803</f>
        <v>12.514720000000001</v>
      </c>
      <c r="O3803" s="15">
        <v>0</v>
      </c>
      <c r="P3803" s="15"/>
      <c r="Q3803" s="41">
        <f t="shared" si="220"/>
        <v>13.697104</v>
      </c>
    </row>
    <row r="3804" spans="1:17">
      <c r="A3804" s="1" t="s">
        <v>4758</v>
      </c>
      <c r="B3804" s="1">
        <v>40403653</v>
      </c>
      <c r="C3804" s="3" t="s">
        <v>3143</v>
      </c>
      <c r="D3804" s="4" t="s">
        <v>3679</v>
      </c>
      <c r="E3804" s="7" t="s">
        <v>3712</v>
      </c>
      <c r="F3804" s="8">
        <f>VLOOKUP(D3804,'Parâmetro - Portes e Uco'!$A$8:$D$49,4,0)*E3804</f>
        <v>1.1823839999999999</v>
      </c>
      <c r="G3804" s="36"/>
      <c r="H3804" s="15"/>
      <c r="I3804" s="9"/>
      <c r="J3804" s="16">
        <v>0</v>
      </c>
      <c r="K3804" s="16"/>
      <c r="L3804" s="17">
        <v>1.49</v>
      </c>
      <c r="M3804" s="2">
        <v>80</v>
      </c>
      <c r="N3804" s="8">
        <f>(('Parâmetro - Portes e Uco'!$H$4*'TABELA HONORÁRIOS MÉDICOS201819'!M3804)/100)*'TABELA HONORÁRIOS MÉDICOS201819'!L3804</f>
        <v>17.427039999999998</v>
      </c>
      <c r="O3804" s="15" t="s">
        <v>3721</v>
      </c>
      <c r="P3804" s="15"/>
      <c r="Q3804" s="41">
        <f t="shared" si="220"/>
        <v>18.609423999999997</v>
      </c>
    </row>
    <row r="3805" spans="1:17" ht="22.5">
      <c r="A3805" s="1" t="s">
        <v>4760</v>
      </c>
      <c r="B3805" s="1">
        <v>40403661</v>
      </c>
      <c r="C3805" s="3" t="s">
        <v>3144</v>
      </c>
      <c r="D3805" s="4" t="s">
        <v>3679</v>
      </c>
      <c r="E3805" s="7" t="s">
        <v>3712</v>
      </c>
      <c r="F3805" s="8">
        <f>VLOOKUP(D3805,'Parâmetro - Portes e Uco'!$A$8:$D$49,4,0)*E3805</f>
        <v>1.1823839999999999</v>
      </c>
      <c r="G3805" s="36"/>
      <c r="H3805" s="15"/>
      <c r="I3805" s="9"/>
      <c r="J3805" s="16">
        <v>0</v>
      </c>
      <c r="K3805" s="16"/>
      <c r="L3805" s="17">
        <v>1.26</v>
      </c>
      <c r="M3805" s="2">
        <v>80</v>
      </c>
      <c r="N3805" s="8">
        <f>(('Parâmetro - Portes e Uco'!$H$4*'TABELA HONORÁRIOS MÉDICOS201819'!M3805)/100)*'TABELA HONORÁRIOS MÉDICOS201819'!L3805</f>
        <v>14.73696</v>
      </c>
      <c r="O3805" s="15">
        <v>0</v>
      </c>
      <c r="P3805" s="15"/>
      <c r="Q3805" s="41">
        <f t="shared" si="220"/>
        <v>15.919343999999999</v>
      </c>
    </row>
    <row r="3806" spans="1:17" ht="22.5">
      <c r="A3806" s="1" t="s">
        <v>4758</v>
      </c>
      <c r="B3806" s="1">
        <v>40403670</v>
      </c>
      <c r="C3806" s="3" t="s">
        <v>3145</v>
      </c>
      <c r="D3806" s="4" t="s">
        <v>3679</v>
      </c>
      <c r="E3806" s="7" t="s">
        <v>3712</v>
      </c>
      <c r="F3806" s="8">
        <f>VLOOKUP(D3806,'Parâmetro - Portes e Uco'!$A$8:$D$49,4,0)*E3806</f>
        <v>1.1823839999999999</v>
      </c>
      <c r="G3806" s="36"/>
      <c r="H3806" s="15"/>
      <c r="I3806" s="9"/>
      <c r="J3806" s="16">
        <v>0</v>
      </c>
      <c r="K3806" s="16"/>
      <c r="L3806" s="17">
        <v>1.81</v>
      </c>
      <c r="M3806" s="2">
        <v>80</v>
      </c>
      <c r="N3806" s="8">
        <f>(('Parâmetro - Portes e Uco'!$H$4*'TABELA HONORÁRIOS MÉDICOS201819'!M3806)/100)*'TABELA HONORÁRIOS MÉDICOS201819'!L3806</f>
        <v>21.16976</v>
      </c>
      <c r="O3806" s="15" t="s">
        <v>3721</v>
      </c>
      <c r="P3806" s="15"/>
      <c r="Q3806" s="41">
        <f t="shared" si="220"/>
        <v>22.352143999999999</v>
      </c>
    </row>
    <row r="3807" spans="1:17">
      <c r="A3807" s="1" t="s">
        <v>4760</v>
      </c>
      <c r="B3807" s="1">
        <v>40403688</v>
      </c>
      <c r="C3807" s="3" t="s">
        <v>3163</v>
      </c>
      <c r="D3807" s="4" t="s">
        <v>3679</v>
      </c>
      <c r="E3807" s="7" t="s">
        <v>3712</v>
      </c>
      <c r="F3807" s="8">
        <f>VLOOKUP(D3807,'Parâmetro - Portes e Uco'!$A$8:$D$49,4,0)*E3807</f>
        <v>1.1823839999999999</v>
      </c>
      <c r="G3807" s="36"/>
      <c r="H3807" s="15"/>
      <c r="I3807" s="9"/>
      <c r="J3807" s="16">
        <v>0</v>
      </c>
      <c r="K3807" s="16"/>
      <c r="L3807" s="17">
        <v>0.8</v>
      </c>
      <c r="M3807" s="2">
        <v>80</v>
      </c>
      <c r="N3807" s="8">
        <f>(('Parâmetro - Portes e Uco'!$H$4*'TABELA HONORÁRIOS MÉDICOS201819'!M3807)/100)*'TABELA HONORÁRIOS MÉDICOS201819'!L3807</f>
        <v>9.3567999999999998</v>
      </c>
      <c r="O3807" s="15">
        <v>0</v>
      </c>
      <c r="P3807" s="15"/>
      <c r="Q3807" s="41">
        <f t="shared" si="220"/>
        <v>10.539183999999999</v>
      </c>
    </row>
    <row r="3808" spans="1:17">
      <c r="A3808" s="1" t="s">
        <v>4760</v>
      </c>
      <c r="B3808" s="1">
        <v>40403696</v>
      </c>
      <c r="C3808" s="3" t="s">
        <v>3164</v>
      </c>
      <c r="D3808" s="4" t="s">
        <v>3679</v>
      </c>
      <c r="E3808" s="7" t="s">
        <v>3712</v>
      </c>
      <c r="F3808" s="8">
        <f>VLOOKUP(D3808,'Parâmetro - Portes e Uco'!$A$8:$D$49,4,0)*E3808</f>
        <v>1.1823839999999999</v>
      </c>
      <c r="G3808" s="36"/>
      <c r="H3808" s="15"/>
      <c r="I3808" s="9"/>
      <c r="J3808" s="16">
        <v>0</v>
      </c>
      <c r="K3808" s="16"/>
      <c r="L3808" s="17">
        <v>0.53</v>
      </c>
      <c r="M3808" s="2">
        <v>80</v>
      </c>
      <c r="N3808" s="8">
        <f>(('Parâmetro - Portes e Uco'!$H$4*'TABELA HONORÁRIOS MÉDICOS201819'!M3808)/100)*'TABELA HONORÁRIOS MÉDICOS201819'!L3808</f>
        <v>6.1988799999999999</v>
      </c>
      <c r="O3808" s="15">
        <v>0</v>
      </c>
      <c r="P3808" s="15"/>
      <c r="Q3808" s="41">
        <f t="shared" ref="Q3808:Q3861" si="221">F3808+H3808+K3808+N3808+P3808</f>
        <v>7.3812639999999998</v>
      </c>
    </row>
    <row r="3809" spans="1:17" ht="22.5">
      <c r="A3809" s="1" t="s">
        <v>4760</v>
      </c>
      <c r="B3809" s="1">
        <v>40403700</v>
      </c>
      <c r="C3809" s="3" t="s">
        <v>3165</v>
      </c>
      <c r="D3809" s="4" t="s">
        <v>3679</v>
      </c>
      <c r="E3809" s="7" t="s">
        <v>3712</v>
      </c>
      <c r="F3809" s="8">
        <f>VLOOKUP(D3809,'Parâmetro - Portes e Uco'!$A$8:$D$49,4,0)*E3809</f>
        <v>1.1823839999999999</v>
      </c>
      <c r="G3809" s="36"/>
      <c r="H3809" s="15"/>
      <c r="I3809" s="9"/>
      <c r="J3809" s="16">
        <v>0</v>
      </c>
      <c r="K3809" s="16"/>
      <c r="L3809" s="17">
        <v>3.47</v>
      </c>
      <c r="M3809" s="2">
        <v>80</v>
      </c>
      <c r="N3809" s="8">
        <f>(('Parâmetro - Portes e Uco'!$H$4*'TABELA HONORÁRIOS MÉDICOS201819'!M3809)/100)*'TABELA HONORÁRIOS MÉDICOS201819'!L3809</f>
        <v>40.585120000000003</v>
      </c>
      <c r="O3809" s="15">
        <v>0</v>
      </c>
      <c r="P3809" s="15"/>
      <c r="Q3809" s="41">
        <f t="shared" si="221"/>
        <v>41.767504000000002</v>
      </c>
    </row>
    <row r="3810" spans="1:17" ht="22.5">
      <c r="A3810" s="1" t="s">
        <v>4760</v>
      </c>
      <c r="B3810" s="1">
        <v>40403718</v>
      </c>
      <c r="C3810" s="3" t="s">
        <v>3166</v>
      </c>
      <c r="D3810" s="4" t="s">
        <v>3679</v>
      </c>
      <c r="E3810" s="7" t="s">
        <v>3712</v>
      </c>
      <c r="F3810" s="8">
        <f>VLOOKUP(D3810,'Parâmetro - Portes e Uco'!$A$8:$D$49,4,0)*E3810</f>
        <v>1.1823839999999999</v>
      </c>
      <c r="G3810" s="36"/>
      <c r="H3810" s="15"/>
      <c r="I3810" s="9"/>
      <c r="J3810" s="16">
        <v>0</v>
      </c>
      <c r="K3810" s="16"/>
      <c r="L3810" s="17">
        <v>3.47</v>
      </c>
      <c r="M3810" s="2">
        <v>80</v>
      </c>
      <c r="N3810" s="8">
        <f>(('Parâmetro - Portes e Uco'!$H$4*'TABELA HONORÁRIOS MÉDICOS201819'!M3810)/100)*'TABELA HONORÁRIOS MÉDICOS201819'!L3810</f>
        <v>40.585120000000003</v>
      </c>
      <c r="O3810" s="15">
        <v>0</v>
      </c>
      <c r="P3810" s="15"/>
      <c r="Q3810" s="41">
        <f t="shared" si="221"/>
        <v>41.767504000000002</v>
      </c>
    </row>
    <row r="3811" spans="1:17" ht="22.5">
      <c r="A3811" s="1" t="s">
        <v>4760</v>
      </c>
      <c r="B3811" s="1">
        <v>40403726</v>
      </c>
      <c r="C3811" s="3" t="s">
        <v>3168</v>
      </c>
      <c r="D3811" s="4" t="s">
        <v>3679</v>
      </c>
      <c r="E3811" s="7" t="s">
        <v>3712</v>
      </c>
      <c r="F3811" s="8">
        <f>VLOOKUP(D3811,'Parâmetro - Portes e Uco'!$A$8:$D$49,4,0)*E3811</f>
        <v>1.1823839999999999</v>
      </c>
      <c r="G3811" s="36"/>
      <c r="H3811" s="15"/>
      <c r="I3811" s="9"/>
      <c r="J3811" s="16">
        <v>0</v>
      </c>
      <c r="K3811" s="16"/>
      <c r="L3811" s="17">
        <v>48.4</v>
      </c>
      <c r="M3811" s="2">
        <v>80</v>
      </c>
      <c r="N3811" s="8">
        <f>(('Parâmetro - Portes e Uco'!$H$4*'TABELA HONORÁRIOS MÉDICOS201819'!M3811)/100)*'TABELA HONORÁRIOS MÉDICOS201819'!L3811</f>
        <v>566.08640000000003</v>
      </c>
      <c r="O3811" s="15">
        <v>0</v>
      </c>
      <c r="P3811" s="15"/>
      <c r="Q3811" s="41">
        <f t="shared" si="221"/>
        <v>567.26878399999998</v>
      </c>
    </row>
    <row r="3812" spans="1:17">
      <c r="A3812" s="1" t="s">
        <v>4758</v>
      </c>
      <c r="B3812" s="1">
        <v>40403734</v>
      </c>
      <c r="C3812" s="3" t="s">
        <v>3169</v>
      </c>
      <c r="D3812" s="4" t="s">
        <v>3679</v>
      </c>
      <c r="E3812" s="7" t="s">
        <v>3712</v>
      </c>
      <c r="F3812" s="8">
        <f>VLOOKUP(D3812,'Parâmetro - Portes e Uco'!$A$8:$D$49,4,0)*E3812</f>
        <v>1.1823839999999999</v>
      </c>
      <c r="G3812" s="36"/>
      <c r="H3812" s="15"/>
      <c r="I3812" s="9"/>
      <c r="J3812" s="16">
        <v>0</v>
      </c>
      <c r="K3812" s="16"/>
      <c r="L3812" s="17">
        <v>22.9</v>
      </c>
      <c r="M3812" s="2">
        <v>80</v>
      </c>
      <c r="N3812" s="8">
        <f>(('Parâmetro - Portes e Uco'!$H$4*'TABELA HONORÁRIOS MÉDICOS201819'!M3812)/100)*'TABELA HONORÁRIOS MÉDICOS201819'!L3812</f>
        <v>267.83839999999998</v>
      </c>
      <c r="O3812" s="15" t="s">
        <v>3721</v>
      </c>
      <c r="P3812" s="15"/>
      <c r="Q3812" s="41">
        <f t="shared" si="221"/>
        <v>269.02078399999999</v>
      </c>
    </row>
    <row r="3813" spans="1:17" ht="22.5">
      <c r="A3813" s="1" t="s">
        <v>4760</v>
      </c>
      <c r="B3813" s="1">
        <v>40403742</v>
      </c>
      <c r="C3813" s="3" t="s">
        <v>3170</v>
      </c>
      <c r="D3813" s="4" t="s">
        <v>3679</v>
      </c>
      <c r="E3813" s="7" t="s">
        <v>3712</v>
      </c>
      <c r="F3813" s="8">
        <f>VLOOKUP(D3813,'Parâmetro - Portes e Uco'!$A$8:$D$49,4,0)*E3813</f>
        <v>1.1823839999999999</v>
      </c>
      <c r="G3813" s="36"/>
      <c r="H3813" s="15"/>
      <c r="I3813" s="9"/>
      <c r="J3813" s="16">
        <v>0</v>
      </c>
      <c r="K3813" s="16"/>
      <c r="L3813" s="17">
        <v>7.14</v>
      </c>
      <c r="M3813" s="2">
        <v>80</v>
      </c>
      <c r="N3813" s="8">
        <f>(('Parâmetro - Portes e Uco'!$H$4*'TABELA HONORÁRIOS MÉDICOS201819'!M3813)/100)*'TABELA HONORÁRIOS MÉDICOS201819'!L3813</f>
        <v>83.509439999999998</v>
      </c>
      <c r="O3813" s="15">
        <v>0</v>
      </c>
      <c r="P3813" s="15"/>
      <c r="Q3813" s="41">
        <f t="shared" si="221"/>
        <v>84.691823999999997</v>
      </c>
    </row>
    <row r="3814" spans="1:17" ht="22.5">
      <c r="A3814" s="1" t="s">
        <v>4760</v>
      </c>
      <c r="B3814" s="1">
        <v>40403750</v>
      </c>
      <c r="C3814" s="3" t="s">
        <v>3171</v>
      </c>
      <c r="D3814" s="4" t="s">
        <v>3679</v>
      </c>
      <c r="E3814" s="7" t="s">
        <v>3712</v>
      </c>
      <c r="F3814" s="8">
        <f>VLOOKUP(D3814,'Parâmetro - Portes e Uco'!$A$8:$D$49,4,0)*E3814</f>
        <v>1.1823839999999999</v>
      </c>
      <c r="G3814" s="36"/>
      <c r="H3814" s="15"/>
      <c r="I3814" s="9"/>
      <c r="J3814" s="16">
        <v>0</v>
      </c>
      <c r="K3814" s="16"/>
      <c r="L3814" s="17">
        <v>62.4</v>
      </c>
      <c r="M3814" s="2">
        <v>80</v>
      </c>
      <c r="N3814" s="8">
        <f>(('Parâmetro - Portes e Uco'!$H$4*'TABELA HONORÁRIOS MÉDICOS201819'!M3814)/100)*'TABELA HONORÁRIOS MÉDICOS201819'!L3814</f>
        <v>729.83039999999994</v>
      </c>
      <c r="O3814" s="15">
        <v>0</v>
      </c>
      <c r="P3814" s="15"/>
      <c r="Q3814" s="41">
        <f t="shared" si="221"/>
        <v>731.0127839999999</v>
      </c>
    </row>
    <row r="3815" spans="1:17" ht="22.5">
      <c r="A3815" s="1" t="s">
        <v>4760</v>
      </c>
      <c r="B3815" s="1">
        <v>40403769</v>
      </c>
      <c r="C3815" s="3" t="s">
        <v>3172</v>
      </c>
      <c r="D3815" s="4" t="s">
        <v>3679</v>
      </c>
      <c r="E3815" s="7" t="s">
        <v>3712</v>
      </c>
      <c r="F3815" s="8">
        <f>VLOOKUP(D3815,'Parâmetro - Portes e Uco'!$A$8:$D$49,4,0)*E3815</f>
        <v>1.1823839999999999</v>
      </c>
      <c r="G3815" s="36"/>
      <c r="H3815" s="15"/>
      <c r="I3815" s="9"/>
      <c r="J3815" s="16">
        <v>0</v>
      </c>
      <c r="K3815" s="16"/>
      <c r="L3815" s="17">
        <v>28.8</v>
      </c>
      <c r="M3815" s="2">
        <v>80</v>
      </c>
      <c r="N3815" s="8">
        <f>(('Parâmetro - Portes e Uco'!$H$4*'TABELA HONORÁRIOS MÉDICOS201819'!M3815)/100)*'TABELA HONORÁRIOS MÉDICOS201819'!L3815</f>
        <v>336.84480000000002</v>
      </c>
      <c r="O3815" s="15">
        <v>0</v>
      </c>
      <c r="P3815" s="15"/>
      <c r="Q3815" s="41">
        <f t="shared" si="221"/>
        <v>338.02718400000003</v>
      </c>
    </row>
    <row r="3816" spans="1:17" ht="22.5">
      <c r="A3816" s="1" t="s">
        <v>4760</v>
      </c>
      <c r="B3816" s="1">
        <v>40403777</v>
      </c>
      <c r="C3816" s="3" t="s">
        <v>3173</v>
      </c>
      <c r="D3816" s="4" t="s">
        <v>3679</v>
      </c>
      <c r="E3816" s="7" t="s">
        <v>3712</v>
      </c>
      <c r="F3816" s="8">
        <f>VLOOKUP(D3816,'Parâmetro - Portes e Uco'!$A$8:$D$49,4,0)*E3816</f>
        <v>1.1823839999999999</v>
      </c>
      <c r="G3816" s="36"/>
      <c r="H3816" s="15"/>
      <c r="I3816" s="9"/>
      <c r="J3816" s="16">
        <v>0</v>
      </c>
      <c r="K3816" s="16"/>
      <c r="L3816" s="17">
        <v>35.47</v>
      </c>
      <c r="M3816" s="2">
        <v>80</v>
      </c>
      <c r="N3816" s="8">
        <f>(('Parâmetro - Portes e Uco'!$H$4*'TABELA HONORÁRIOS MÉDICOS201819'!M3816)/100)*'TABELA HONORÁRIOS MÉDICOS201819'!L3816</f>
        <v>414.85711999999995</v>
      </c>
      <c r="O3816" s="15">
        <v>0</v>
      </c>
      <c r="P3816" s="15"/>
      <c r="Q3816" s="41">
        <f t="shared" si="221"/>
        <v>416.03950399999997</v>
      </c>
    </row>
    <row r="3817" spans="1:17" ht="22.5">
      <c r="A3817" s="1" t="s">
        <v>4760</v>
      </c>
      <c r="B3817" s="1">
        <v>40403785</v>
      </c>
      <c r="C3817" s="3" t="s">
        <v>3174</v>
      </c>
      <c r="D3817" s="4" t="s">
        <v>3679</v>
      </c>
      <c r="E3817" s="7" t="s">
        <v>3712</v>
      </c>
      <c r="F3817" s="8">
        <f>VLOOKUP(D3817,'Parâmetro - Portes e Uco'!$A$8:$D$49,4,0)*E3817</f>
        <v>1.1823839999999999</v>
      </c>
      <c r="G3817" s="36"/>
      <c r="H3817" s="15"/>
      <c r="I3817" s="9"/>
      <c r="J3817" s="16">
        <v>0</v>
      </c>
      <c r="K3817" s="16"/>
      <c r="L3817" s="17">
        <v>11.41</v>
      </c>
      <c r="M3817" s="2">
        <v>80</v>
      </c>
      <c r="N3817" s="8">
        <f>(('Parâmetro - Portes e Uco'!$H$4*'TABELA HONORÁRIOS MÉDICOS201819'!M3817)/100)*'TABELA HONORÁRIOS MÉDICOS201819'!L3817</f>
        <v>133.45135999999999</v>
      </c>
      <c r="O3817" s="15">
        <v>0</v>
      </c>
      <c r="P3817" s="15"/>
      <c r="Q3817" s="41">
        <f t="shared" si="221"/>
        <v>134.63374400000001</v>
      </c>
    </row>
    <row r="3818" spans="1:17">
      <c r="A3818" s="1" t="s">
        <v>4760</v>
      </c>
      <c r="B3818" s="1">
        <v>40403793</v>
      </c>
      <c r="C3818" s="3" t="s">
        <v>3175</v>
      </c>
      <c r="D3818" s="4" t="s">
        <v>3679</v>
      </c>
      <c r="E3818" s="7" t="s">
        <v>3712</v>
      </c>
      <c r="F3818" s="8">
        <f>VLOOKUP(D3818,'Parâmetro - Portes e Uco'!$A$8:$D$49,4,0)*E3818</f>
        <v>1.1823839999999999</v>
      </c>
      <c r="G3818" s="36"/>
      <c r="H3818" s="15"/>
      <c r="I3818" s="9"/>
      <c r="J3818" s="16">
        <v>0</v>
      </c>
      <c r="K3818" s="16"/>
      <c r="L3818" s="17">
        <v>3.8</v>
      </c>
      <c r="M3818" s="2">
        <v>80</v>
      </c>
      <c r="N3818" s="8">
        <f>(('Parâmetro - Portes e Uco'!$H$4*'TABELA HONORÁRIOS MÉDICOS201819'!M3818)/100)*'TABELA HONORÁRIOS MÉDICOS201819'!L3818</f>
        <v>44.444799999999994</v>
      </c>
      <c r="O3818" s="15">
        <v>0</v>
      </c>
      <c r="P3818" s="15"/>
      <c r="Q3818" s="41">
        <f t="shared" si="221"/>
        <v>45.627183999999993</v>
      </c>
    </row>
    <row r="3819" spans="1:17" ht="22.5">
      <c r="A3819" s="1" t="s">
        <v>4760</v>
      </c>
      <c r="B3819" s="1">
        <v>40403807</v>
      </c>
      <c r="C3819" s="3" t="s">
        <v>3176</v>
      </c>
      <c r="D3819" s="4" t="s">
        <v>3679</v>
      </c>
      <c r="E3819" s="7" t="s">
        <v>3712</v>
      </c>
      <c r="F3819" s="8">
        <f>VLOOKUP(D3819,'Parâmetro - Portes e Uco'!$A$8:$D$49,4,0)*E3819</f>
        <v>1.1823839999999999</v>
      </c>
      <c r="G3819" s="36"/>
      <c r="H3819" s="15"/>
      <c r="I3819" s="9"/>
      <c r="J3819" s="16">
        <v>0</v>
      </c>
      <c r="K3819" s="16"/>
      <c r="L3819" s="17">
        <v>20</v>
      </c>
      <c r="M3819" s="2">
        <v>80</v>
      </c>
      <c r="N3819" s="8">
        <f>(('Parâmetro - Portes e Uco'!$H$4*'TABELA HONORÁRIOS MÉDICOS201819'!M3819)/100)*'TABELA HONORÁRIOS MÉDICOS201819'!L3819</f>
        <v>233.92</v>
      </c>
      <c r="O3819" s="15">
        <v>0</v>
      </c>
      <c r="P3819" s="15"/>
      <c r="Q3819" s="41">
        <f t="shared" si="221"/>
        <v>235.102384</v>
      </c>
    </row>
    <row r="3820" spans="1:17" ht="22.5">
      <c r="A3820" s="1" t="s">
        <v>4760</v>
      </c>
      <c r="B3820" s="1">
        <v>40403815</v>
      </c>
      <c r="C3820" s="3" t="s">
        <v>3177</v>
      </c>
      <c r="D3820" s="4" t="s">
        <v>3679</v>
      </c>
      <c r="E3820" s="7" t="s">
        <v>3712</v>
      </c>
      <c r="F3820" s="8">
        <f>VLOOKUP(D3820,'Parâmetro - Portes e Uco'!$A$8:$D$49,4,0)*E3820</f>
        <v>1.1823839999999999</v>
      </c>
      <c r="G3820" s="36"/>
      <c r="H3820" s="15"/>
      <c r="I3820" s="9"/>
      <c r="J3820" s="16">
        <v>0</v>
      </c>
      <c r="K3820" s="16"/>
      <c r="L3820" s="17">
        <v>18.88</v>
      </c>
      <c r="M3820" s="2">
        <v>80</v>
      </c>
      <c r="N3820" s="8">
        <f>(('Parâmetro - Portes e Uco'!$H$4*'TABELA HONORÁRIOS MÉDICOS201819'!M3820)/100)*'TABELA HONORÁRIOS MÉDICOS201819'!L3820</f>
        <v>220.82047999999998</v>
      </c>
      <c r="O3820" s="15">
        <v>0</v>
      </c>
      <c r="P3820" s="15"/>
      <c r="Q3820" s="41">
        <f t="shared" si="221"/>
        <v>222.00286399999999</v>
      </c>
    </row>
    <row r="3821" spans="1:17" ht="22.5">
      <c r="A3821" s="1" t="s">
        <v>4760</v>
      </c>
      <c r="B3821" s="1">
        <v>40403823</v>
      </c>
      <c r="C3821" s="3" t="s">
        <v>3178</v>
      </c>
      <c r="D3821" s="4" t="s">
        <v>3679</v>
      </c>
      <c r="E3821" s="7" t="s">
        <v>3712</v>
      </c>
      <c r="F3821" s="8">
        <f>VLOOKUP(D3821,'Parâmetro - Portes e Uco'!$A$8:$D$49,4,0)*E3821</f>
        <v>1.1823839999999999</v>
      </c>
      <c r="G3821" s="36"/>
      <c r="H3821" s="15"/>
      <c r="I3821" s="9"/>
      <c r="J3821" s="16">
        <v>0</v>
      </c>
      <c r="K3821" s="16"/>
      <c r="L3821" s="17">
        <v>18.88</v>
      </c>
      <c r="M3821" s="2">
        <v>80</v>
      </c>
      <c r="N3821" s="8">
        <f>(('Parâmetro - Portes e Uco'!$H$4*'TABELA HONORÁRIOS MÉDICOS201819'!M3821)/100)*'TABELA HONORÁRIOS MÉDICOS201819'!L3821</f>
        <v>220.82047999999998</v>
      </c>
      <c r="O3821" s="15">
        <v>0</v>
      </c>
      <c r="P3821" s="15"/>
      <c r="Q3821" s="41">
        <f t="shared" si="221"/>
        <v>222.00286399999999</v>
      </c>
    </row>
    <row r="3822" spans="1:17" ht="22.5">
      <c r="A3822" s="1" t="s">
        <v>4760</v>
      </c>
      <c r="B3822" s="1">
        <v>40403831</v>
      </c>
      <c r="C3822" s="3" t="s">
        <v>3179</v>
      </c>
      <c r="D3822" s="4" t="s">
        <v>3680</v>
      </c>
      <c r="E3822" s="7"/>
      <c r="F3822" s="8">
        <f>VLOOKUP(D3822,'Parâmetro - Portes e Uco'!$A$8:$D$49,4,0)</f>
        <v>23.639519999999997</v>
      </c>
      <c r="G3822" s="36"/>
      <c r="H3822" s="15"/>
      <c r="I3822" s="9"/>
      <c r="J3822" s="16">
        <v>0</v>
      </c>
      <c r="K3822" s="16"/>
      <c r="L3822" s="17"/>
      <c r="M3822" s="2"/>
      <c r="N3822" s="8"/>
      <c r="O3822" s="15">
        <v>0</v>
      </c>
      <c r="P3822" s="15"/>
      <c r="Q3822" s="41">
        <f t="shared" si="221"/>
        <v>23.639519999999997</v>
      </c>
    </row>
    <row r="3823" spans="1:17" ht="22.5">
      <c r="A3823" s="1" t="s">
        <v>4758</v>
      </c>
      <c r="B3823" s="1">
        <v>40403840</v>
      </c>
      <c r="C3823" s="3" t="s">
        <v>3180</v>
      </c>
      <c r="D3823" s="4" t="s">
        <v>3679</v>
      </c>
      <c r="E3823" s="7" t="s">
        <v>3712</v>
      </c>
      <c r="F3823" s="8">
        <f>VLOOKUP(D3823,'Parâmetro - Portes e Uco'!$A$8:$D$49,4,0)*E3823</f>
        <v>1.1823839999999999</v>
      </c>
      <c r="G3823" s="36"/>
      <c r="H3823" s="15"/>
      <c r="I3823" s="9"/>
      <c r="J3823" s="16">
        <v>0</v>
      </c>
      <c r="K3823" s="16"/>
      <c r="L3823" s="17">
        <v>0.51</v>
      </c>
      <c r="M3823" s="2">
        <v>80</v>
      </c>
      <c r="N3823" s="8">
        <f>(('Parâmetro - Portes e Uco'!$H$4*'TABELA HONORÁRIOS MÉDICOS201819'!M3823)/100)*'TABELA HONORÁRIOS MÉDICOS201819'!L3823</f>
        <v>5.9649599999999996</v>
      </c>
      <c r="O3823" s="15" t="s">
        <v>3721</v>
      </c>
      <c r="P3823" s="15"/>
      <c r="Q3823" s="41">
        <f t="shared" si="221"/>
        <v>7.1473439999999995</v>
      </c>
    </row>
    <row r="3824" spans="1:17" ht="22.5">
      <c r="A3824" s="1" t="s">
        <v>4758</v>
      </c>
      <c r="B3824" s="1">
        <v>40403858</v>
      </c>
      <c r="C3824" s="3" t="s">
        <v>3181</v>
      </c>
      <c r="D3824" s="4" t="s">
        <v>3679</v>
      </c>
      <c r="E3824" s="7" t="s">
        <v>3712</v>
      </c>
      <c r="F3824" s="8">
        <f>VLOOKUP(D3824,'Parâmetro - Portes e Uco'!$A$8:$D$49,4,0)*E3824</f>
        <v>1.1823839999999999</v>
      </c>
      <c r="G3824" s="36"/>
      <c r="H3824" s="15"/>
      <c r="I3824" s="9"/>
      <c r="J3824" s="16">
        <v>0</v>
      </c>
      <c r="K3824" s="16"/>
      <c r="L3824" s="17">
        <v>0.76</v>
      </c>
      <c r="M3824" s="2">
        <v>80</v>
      </c>
      <c r="N3824" s="8">
        <f>(('Parâmetro - Portes e Uco'!$H$4*'TABELA HONORÁRIOS MÉDICOS201819'!M3824)/100)*'TABELA HONORÁRIOS MÉDICOS201819'!L3824</f>
        <v>8.8889599999999991</v>
      </c>
      <c r="O3824" s="15" t="s">
        <v>3721</v>
      </c>
      <c r="P3824" s="15"/>
      <c r="Q3824" s="41">
        <f t="shared" si="221"/>
        <v>10.071344</v>
      </c>
    </row>
    <row r="3825" spans="1:17">
      <c r="A3825" s="1" t="s">
        <v>4760</v>
      </c>
      <c r="B3825" s="1">
        <v>40403866</v>
      </c>
      <c r="C3825" s="3" t="s">
        <v>3182</v>
      </c>
      <c r="D3825" s="4" t="s">
        <v>3694</v>
      </c>
      <c r="E3825" s="7"/>
      <c r="F3825" s="8">
        <f>VLOOKUP(D3825,'Parâmetro - Portes e Uco'!$A$8:$D$49,4,0)</f>
        <v>233.80031999999997</v>
      </c>
      <c r="G3825" s="36"/>
      <c r="H3825" s="15"/>
      <c r="I3825" s="9"/>
      <c r="J3825" s="16">
        <v>0</v>
      </c>
      <c r="K3825" s="16"/>
      <c r="L3825" s="17"/>
      <c r="M3825" s="2"/>
      <c r="N3825" s="8"/>
      <c r="O3825" s="15">
        <v>0</v>
      </c>
      <c r="P3825" s="15"/>
      <c r="Q3825" s="41">
        <f t="shared" si="221"/>
        <v>233.80031999999997</v>
      </c>
    </row>
    <row r="3826" spans="1:17" ht="22.5">
      <c r="A3826" s="1"/>
      <c r="B3826" s="1">
        <v>40403890</v>
      </c>
      <c r="C3826" s="3" t="s">
        <v>4805</v>
      </c>
      <c r="D3826" s="4"/>
      <c r="E3826" s="7"/>
      <c r="F3826" s="8"/>
      <c r="G3826" s="36"/>
      <c r="H3826" s="15"/>
      <c r="I3826" s="9"/>
      <c r="J3826" s="16"/>
      <c r="K3826" s="16"/>
      <c r="L3826" s="17"/>
      <c r="M3826" s="2"/>
      <c r="N3826" s="8"/>
      <c r="O3826" s="15"/>
      <c r="P3826" s="15"/>
      <c r="Q3826" s="41">
        <f>Q3765</f>
        <v>103.08</v>
      </c>
    </row>
    <row r="3827" spans="1:17" ht="22.5">
      <c r="A3827" s="1"/>
      <c r="B3827" s="1">
        <v>40403904</v>
      </c>
      <c r="C3827" s="3" t="s">
        <v>4809</v>
      </c>
      <c r="D3827" s="4"/>
      <c r="E3827" s="7"/>
      <c r="F3827" s="8"/>
      <c r="G3827" s="36"/>
      <c r="H3827" s="15"/>
      <c r="I3827" s="9"/>
      <c r="J3827" s="16"/>
      <c r="K3827" s="16"/>
      <c r="L3827" s="17"/>
      <c r="M3827" s="2"/>
      <c r="N3827" s="8"/>
      <c r="O3827" s="15"/>
      <c r="P3827" s="15"/>
      <c r="Q3827" s="41">
        <f>Q3766</f>
        <v>146.94999999999999</v>
      </c>
    </row>
    <row r="3828" spans="1:17">
      <c r="A3828" s="1" t="s">
        <v>4760</v>
      </c>
      <c r="B3828" s="1">
        <v>40403912</v>
      </c>
      <c r="C3828" s="3" t="s">
        <v>3095</v>
      </c>
      <c r="D3828" s="4" t="s">
        <v>3681</v>
      </c>
      <c r="E3828" s="7"/>
      <c r="F3828" s="8">
        <f>VLOOKUP(D3828,'Parâmetro - Portes e Uco'!$A$8:$D$49,4,0)</f>
        <v>73.782719999999998</v>
      </c>
      <c r="G3828" s="36"/>
      <c r="H3828" s="15"/>
      <c r="I3828" s="9"/>
      <c r="J3828" s="16">
        <v>0</v>
      </c>
      <c r="K3828" s="16"/>
      <c r="L3828" s="17">
        <v>456.16</v>
      </c>
      <c r="M3828" s="2">
        <v>80</v>
      </c>
      <c r="N3828" s="8">
        <f>(('Parâmetro - Portes e Uco'!$H$4*'TABELA HONORÁRIOS MÉDICOS201819'!M3828)/100)*'TABELA HONORÁRIOS MÉDICOS201819'!L3828</f>
        <v>5335.2473600000003</v>
      </c>
      <c r="O3828" s="15">
        <v>0</v>
      </c>
      <c r="P3828" s="15"/>
      <c r="Q3828" s="41">
        <f t="shared" si="221"/>
        <v>5409.0300800000005</v>
      </c>
    </row>
    <row r="3829" spans="1:17" ht="22.5">
      <c r="A3829" s="1" t="s">
        <v>4760</v>
      </c>
      <c r="B3829" s="1">
        <v>40403920</v>
      </c>
      <c r="C3829" s="3" t="s">
        <v>3089</v>
      </c>
      <c r="D3829" s="4" t="s">
        <v>3679</v>
      </c>
      <c r="E3829" s="7" t="s">
        <v>3712</v>
      </c>
      <c r="F3829" s="8">
        <f>VLOOKUP(D3829,'Parâmetro - Portes e Uco'!$A$8:$D$49,4,0)*E3829</f>
        <v>1.1823839999999999</v>
      </c>
      <c r="G3829" s="36"/>
      <c r="H3829" s="15"/>
      <c r="I3829" s="9"/>
      <c r="J3829" s="16">
        <v>0</v>
      </c>
      <c r="K3829" s="16"/>
      <c r="L3829" s="17">
        <v>0.55800000000000005</v>
      </c>
      <c r="M3829" s="2">
        <v>80</v>
      </c>
      <c r="N3829" s="8">
        <f>(('Parâmetro - Portes e Uco'!$H$4*'TABELA HONORÁRIOS MÉDICOS201819'!M3829)/100)*'TABELA HONORÁRIOS MÉDICOS201819'!L3829</f>
        <v>6.5263680000000006</v>
      </c>
      <c r="O3829" s="15">
        <v>0</v>
      </c>
      <c r="P3829" s="15"/>
      <c r="Q3829" s="41">
        <f t="shared" si="221"/>
        <v>7.7087520000000005</v>
      </c>
    </row>
    <row r="3830" spans="1:17">
      <c r="A3830" s="1" t="s">
        <v>4758</v>
      </c>
      <c r="B3830" s="1">
        <v>40403939</v>
      </c>
      <c r="C3830" s="3" t="s">
        <v>3090</v>
      </c>
      <c r="D3830" s="4" t="s">
        <v>3689</v>
      </c>
      <c r="E3830" s="7">
        <v>0</v>
      </c>
      <c r="F3830" s="8">
        <f>VLOOKUP(D3830,'Parâmetro - Portes e Uco'!$A$8:$D$49,4,0)</f>
        <v>291.99743999999998</v>
      </c>
      <c r="G3830" s="36"/>
      <c r="H3830" s="15"/>
      <c r="I3830" s="9"/>
      <c r="J3830" s="16">
        <v>0</v>
      </c>
      <c r="K3830" s="16"/>
      <c r="L3830" s="17">
        <v>104</v>
      </c>
      <c r="M3830" s="2">
        <v>80</v>
      </c>
      <c r="N3830" s="8">
        <f>(('Parâmetro - Portes e Uco'!$H$4*'TABELA HONORÁRIOS MÉDICOS201819'!M3830)/100)*'TABELA HONORÁRIOS MÉDICOS201819'!L3830</f>
        <v>1216.384</v>
      </c>
      <c r="O3830" s="15" t="s">
        <v>3721</v>
      </c>
      <c r="P3830" s="15"/>
      <c r="Q3830" s="41">
        <f t="shared" si="221"/>
        <v>1508.3814400000001</v>
      </c>
    </row>
    <row r="3831" spans="1:17" ht="22.5">
      <c r="A3831" s="1" t="s">
        <v>4760</v>
      </c>
      <c r="B3831" s="1">
        <v>40403947</v>
      </c>
      <c r="C3831" s="3" t="s">
        <v>3091</v>
      </c>
      <c r="D3831" s="4" t="s">
        <v>3678</v>
      </c>
      <c r="E3831" s="7"/>
      <c r="F3831" s="8">
        <f>VLOOKUP(D3831,'Parâmetro - Portes e Uco'!$A$8:$D$49,4,0)</f>
        <v>35.471519999999998</v>
      </c>
      <c r="G3831" s="36"/>
      <c r="H3831" s="15"/>
      <c r="I3831" s="9"/>
      <c r="J3831" s="16">
        <v>0</v>
      </c>
      <c r="K3831" s="16"/>
      <c r="L3831" s="17">
        <v>4.3499999999999996</v>
      </c>
      <c r="M3831" s="2">
        <v>80</v>
      </c>
      <c r="N3831" s="8">
        <f>(('Parâmetro - Portes e Uco'!$H$4*'TABELA HONORÁRIOS MÉDICOS201819'!M3831)/100)*'TABELA HONORÁRIOS MÉDICOS201819'!L3831</f>
        <v>50.877599999999994</v>
      </c>
      <c r="O3831" s="15">
        <v>0</v>
      </c>
      <c r="P3831" s="15"/>
      <c r="Q3831" s="41">
        <f t="shared" si="221"/>
        <v>86.349119999999999</v>
      </c>
    </row>
    <row r="3832" spans="1:17">
      <c r="A3832" s="1" t="s">
        <v>4760</v>
      </c>
      <c r="B3832" s="1">
        <v>40403955</v>
      </c>
      <c r="C3832" s="3" t="s">
        <v>3092</v>
      </c>
      <c r="D3832" s="4" t="s">
        <v>3680</v>
      </c>
      <c r="E3832" s="7"/>
      <c r="F3832" s="8">
        <f>VLOOKUP(D3832,'Parâmetro - Portes e Uco'!$A$8:$D$49,4,0)</f>
        <v>23.639519999999997</v>
      </c>
      <c r="G3832" s="36"/>
      <c r="H3832" s="15"/>
      <c r="I3832" s="9"/>
      <c r="J3832" s="16">
        <v>0</v>
      </c>
      <c r="K3832" s="16"/>
      <c r="L3832" s="17">
        <v>28.18</v>
      </c>
      <c r="M3832" s="2">
        <v>80</v>
      </c>
      <c r="N3832" s="8">
        <f>(('Parâmetro - Portes e Uco'!$H$4*'TABELA HONORÁRIOS MÉDICOS201819'!M3832)/100)*'TABELA HONORÁRIOS MÉDICOS201819'!L3832</f>
        <v>329.59327999999999</v>
      </c>
      <c r="O3832" s="15">
        <v>0</v>
      </c>
      <c r="P3832" s="15"/>
      <c r="Q3832" s="41">
        <f t="shared" si="221"/>
        <v>353.2328</v>
      </c>
    </row>
    <row r="3833" spans="1:17" ht="33.75">
      <c r="A3833" s="1" t="s">
        <v>4758</v>
      </c>
      <c r="B3833" s="1">
        <v>40403963</v>
      </c>
      <c r="C3833" s="3" t="s">
        <v>3096</v>
      </c>
      <c r="D3833" s="4" t="s">
        <v>3679</v>
      </c>
      <c r="E3833" s="7" t="s">
        <v>3718</v>
      </c>
      <c r="F3833" s="8">
        <f>VLOOKUP(D3833,'Parâmetro - Portes e Uco'!$A$8:$D$49,4,0)*E3833</f>
        <v>2.3647679999999998</v>
      </c>
      <c r="G3833" s="36"/>
      <c r="H3833" s="15"/>
      <c r="I3833" s="9"/>
      <c r="J3833" s="16">
        <v>0</v>
      </c>
      <c r="K3833" s="16"/>
      <c r="L3833" s="17">
        <v>1.73</v>
      </c>
      <c r="M3833" s="2">
        <v>80</v>
      </c>
      <c r="N3833" s="8">
        <f>(('Parâmetro - Portes e Uco'!$H$4*'TABELA HONORÁRIOS MÉDICOS201819'!M3833)/100)*'TABELA HONORÁRIOS MÉDICOS201819'!L3833</f>
        <v>20.234079999999999</v>
      </c>
      <c r="O3833" s="15" t="s">
        <v>3721</v>
      </c>
      <c r="P3833" s="15"/>
      <c r="Q3833" s="41">
        <f t="shared" si="221"/>
        <v>22.598847999999997</v>
      </c>
    </row>
    <row r="3834" spans="1:17" ht="56.25">
      <c r="A3834" s="1" t="s">
        <v>4758</v>
      </c>
      <c r="B3834" s="1">
        <v>40403971</v>
      </c>
      <c r="C3834" s="3" t="s">
        <v>3111</v>
      </c>
      <c r="D3834" s="4" t="s">
        <v>3679</v>
      </c>
      <c r="E3834" s="7" t="s">
        <v>3719</v>
      </c>
      <c r="F3834" s="8">
        <f>VLOOKUP(D3834,'Parâmetro - Portes e Uco'!$A$8:$D$49,4,0)*E3834</f>
        <v>3.5471519999999996</v>
      </c>
      <c r="G3834" s="36"/>
      <c r="H3834" s="15"/>
      <c r="I3834" s="9"/>
      <c r="J3834" s="16">
        <v>0</v>
      </c>
      <c r="K3834" s="16"/>
      <c r="L3834" s="17">
        <v>6.24</v>
      </c>
      <c r="M3834" s="2">
        <v>80</v>
      </c>
      <c r="N3834" s="8">
        <f>(('Parâmetro - Portes e Uco'!$H$4*'TABELA HONORÁRIOS MÉDICOS201819'!M3834)/100)*'TABELA HONORÁRIOS MÉDICOS201819'!L3834</f>
        <v>72.983040000000003</v>
      </c>
      <c r="O3834" s="15" t="s">
        <v>3721</v>
      </c>
      <c r="P3834" s="15"/>
      <c r="Q3834" s="41">
        <f t="shared" si="221"/>
        <v>76.530192</v>
      </c>
    </row>
    <row r="3835" spans="1:17" ht="33.75">
      <c r="A3835" s="1" t="s">
        <v>4758</v>
      </c>
      <c r="B3835" s="1">
        <v>40403980</v>
      </c>
      <c r="C3835" s="3" t="s">
        <v>3112</v>
      </c>
      <c r="D3835" s="4" t="s">
        <v>3679</v>
      </c>
      <c r="E3835" s="7" t="s">
        <v>3712</v>
      </c>
      <c r="F3835" s="8">
        <f>VLOOKUP(D3835,'Parâmetro - Portes e Uco'!$A$8:$D$49,4,0)*E3835</f>
        <v>1.1823839999999999</v>
      </c>
      <c r="G3835" s="36"/>
      <c r="H3835" s="15"/>
      <c r="I3835" s="9"/>
      <c r="J3835" s="16">
        <v>0</v>
      </c>
      <c r="K3835" s="16"/>
      <c r="L3835" s="17">
        <v>2.17</v>
      </c>
      <c r="M3835" s="2">
        <v>80</v>
      </c>
      <c r="N3835" s="8">
        <f>(('Parâmetro - Portes e Uco'!$H$4*'TABELA HONORÁRIOS MÉDICOS201819'!M3835)/100)*'TABELA HONORÁRIOS MÉDICOS201819'!L3835</f>
        <v>25.380319999999998</v>
      </c>
      <c r="O3835" s="15" t="s">
        <v>3721</v>
      </c>
      <c r="P3835" s="15"/>
      <c r="Q3835" s="41">
        <f t="shared" si="221"/>
        <v>26.562703999999997</v>
      </c>
    </row>
    <row r="3836" spans="1:17" ht="33.75">
      <c r="A3836" s="1" t="s">
        <v>4758</v>
      </c>
      <c r="B3836" s="1">
        <v>40403998</v>
      </c>
      <c r="C3836" s="3" t="s">
        <v>3167</v>
      </c>
      <c r="D3836" s="4" t="s">
        <v>3679</v>
      </c>
      <c r="E3836" s="7" t="s">
        <v>3712</v>
      </c>
      <c r="F3836" s="8">
        <f>VLOOKUP(D3836,'Parâmetro - Portes e Uco'!$A$8:$D$49,4,0)*E3836</f>
        <v>1.1823839999999999</v>
      </c>
      <c r="G3836" s="36"/>
      <c r="H3836" s="15"/>
      <c r="I3836" s="9"/>
      <c r="J3836" s="16">
        <v>0</v>
      </c>
      <c r="K3836" s="16"/>
      <c r="L3836" s="17">
        <v>0.55800000000000005</v>
      </c>
      <c r="M3836" s="2">
        <v>80</v>
      </c>
      <c r="N3836" s="8">
        <f>(('Parâmetro - Portes e Uco'!$H$4*'TABELA HONORÁRIOS MÉDICOS201819'!M3836)/100)*'TABELA HONORÁRIOS MÉDICOS201819'!L3836</f>
        <v>6.5263680000000006</v>
      </c>
      <c r="O3836" s="15" t="s">
        <v>3721</v>
      </c>
      <c r="P3836" s="15"/>
      <c r="Q3836" s="41">
        <f t="shared" si="221"/>
        <v>7.7087520000000005</v>
      </c>
    </row>
    <row r="3837" spans="1:17" ht="22.5">
      <c r="A3837" s="1" t="s">
        <v>4758</v>
      </c>
      <c r="B3837" s="1">
        <v>40404013</v>
      </c>
      <c r="C3837" s="3" t="s">
        <v>3998</v>
      </c>
      <c r="D3837" s="4" t="s">
        <v>3694</v>
      </c>
      <c r="E3837" s="7">
        <v>0</v>
      </c>
      <c r="F3837" s="8">
        <f>VLOOKUP(D3837,'Parâmetro - Portes e Uco'!$A$8:$D$49,4,0)</f>
        <v>233.80031999999997</v>
      </c>
      <c r="G3837" s="36"/>
      <c r="H3837" s="15"/>
      <c r="I3837" s="9"/>
      <c r="J3837" s="16">
        <v>0</v>
      </c>
      <c r="K3837" s="16"/>
      <c r="L3837" s="17"/>
      <c r="M3837" s="2"/>
      <c r="N3837" s="8"/>
      <c r="O3837" s="15" t="s">
        <v>3721</v>
      </c>
      <c r="P3837" s="15"/>
      <c r="Q3837" s="41">
        <f t="shared" si="221"/>
        <v>233.80031999999997</v>
      </c>
    </row>
    <row r="3838" spans="1:17">
      <c r="A3838" s="1" t="s">
        <v>4760</v>
      </c>
      <c r="B3838" s="1">
        <v>40404021</v>
      </c>
      <c r="C3838" s="3" t="s">
        <v>3072</v>
      </c>
      <c r="D3838" s="4" t="s">
        <v>3694</v>
      </c>
      <c r="E3838" s="7"/>
      <c r="F3838" s="8">
        <f>VLOOKUP(D3838,'Parâmetro - Portes e Uco'!$A$8:$D$49,4,0)</f>
        <v>233.80031999999997</v>
      </c>
      <c r="G3838" s="36"/>
      <c r="H3838" s="15"/>
      <c r="I3838" s="9"/>
      <c r="J3838" s="16">
        <v>0</v>
      </c>
      <c r="K3838" s="16"/>
      <c r="L3838" s="17"/>
      <c r="M3838" s="2"/>
      <c r="N3838" s="8"/>
      <c r="O3838" s="15">
        <v>0</v>
      </c>
      <c r="P3838" s="15"/>
      <c r="Q3838" s="41">
        <f t="shared" si="221"/>
        <v>233.80031999999997</v>
      </c>
    </row>
    <row r="3839" spans="1:17">
      <c r="A3839" s="1" t="s">
        <v>4760</v>
      </c>
      <c r="B3839" s="1">
        <v>40404030</v>
      </c>
      <c r="C3839" s="3" t="s">
        <v>3074</v>
      </c>
      <c r="D3839" s="4" t="s">
        <v>3679</v>
      </c>
      <c r="E3839" s="7" t="s">
        <v>3715</v>
      </c>
      <c r="F3839" s="8">
        <f>VLOOKUP(D3839,'Parâmetro - Portes e Uco'!$A$8:$D$49,4,0)*E3839</f>
        <v>2.9559599999999997</v>
      </c>
      <c r="G3839" s="36"/>
      <c r="H3839" s="15"/>
      <c r="I3839" s="9"/>
      <c r="J3839" s="16">
        <v>0</v>
      </c>
      <c r="K3839" s="16"/>
      <c r="L3839" s="17">
        <v>25.245000000000001</v>
      </c>
      <c r="M3839" s="2">
        <v>80</v>
      </c>
      <c r="N3839" s="8">
        <f>(('Parâmetro - Portes e Uco'!$H$4*'TABELA HONORÁRIOS MÉDICOS201819'!M3839)/100)*'TABELA HONORÁRIOS MÉDICOS201819'!L3839</f>
        <v>295.26551999999998</v>
      </c>
      <c r="O3839" s="15">
        <v>0</v>
      </c>
      <c r="P3839" s="15"/>
      <c r="Q3839" s="41">
        <f t="shared" si="221"/>
        <v>298.22147999999999</v>
      </c>
    </row>
    <row r="3840" spans="1:17" ht="22.5">
      <c r="A3840" s="1" t="s">
        <v>4760</v>
      </c>
      <c r="B3840" s="1">
        <v>40404048</v>
      </c>
      <c r="C3840" s="3" t="s">
        <v>3076</v>
      </c>
      <c r="D3840" s="4" t="s">
        <v>3679</v>
      </c>
      <c r="E3840" s="7" t="s">
        <v>3712</v>
      </c>
      <c r="F3840" s="8">
        <f>VLOOKUP(D3840,'Parâmetro - Portes e Uco'!$A$8:$D$49,4,0)*E3840</f>
        <v>1.1823839999999999</v>
      </c>
      <c r="G3840" s="36"/>
      <c r="H3840" s="15"/>
      <c r="I3840" s="9"/>
      <c r="J3840" s="16">
        <v>0</v>
      </c>
      <c r="K3840" s="16"/>
      <c r="L3840" s="17">
        <v>62.4</v>
      </c>
      <c r="M3840" s="2">
        <v>80</v>
      </c>
      <c r="N3840" s="8">
        <f>(('Parâmetro - Portes e Uco'!$H$4*'TABELA HONORÁRIOS MÉDICOS201819'!M3840)/100)*'TABELA HONORÁRIOS MÉDICOS201819'!L3840</f>
        <v>729.83039999999994</v>
      </c>
      <c r="O3840" s="15">
        <v>0</v>
      </c>
      <c r="P3840" s="15"/>
      <c r="Q3840" s="41">
        <f t="shared" si="221"/>
        <v>731.0127839999999</v>
      </c>
    </row>
    <row r="3841" spans="1:17" ht="22.5">
      <c r="A3841" s="1" t="s">
        <v>4760</v>
      </c>
      <c r="B3841" s="1">
        <v>40404056</v>
      </c>
      <c r="C3841" s="3" t="s">
        <v>3077</v>
      </c>
      <c r="D3841" s="4" t="s">
        <v>3679</v>
      </c>
      <c r="E3841" s="7" t="s">
        <v>3712</v>
      </c>
      <c r="F3841" s="8">
        <f>VLOOKUP(D3841,'Parâmetro - Portes e Uco'!$A$8:$D$49,4,0)*E3841</f>
        <v>1.1823839999999999</v>
      </c>
      <c r="G3841" s="36"/>
      <c r="H3841" s="15"/>
      <c r="I3841" s="9"/>
      <c r="J3841" s="16">
        <v>0</v>
      </c>
      <c r="K3841" s="16"/>
      <c r="L3841" s="17">
        <v>62.4</v>
      </c>
      <c r="M3841" s="2">
        <v>80</v>
      </c>
      <c r="N3841" s="8">
        <f>(('Parâmetro - Portes e Uco'!$H$4*'TABELA HONORÁRIOS MÉDICOS201819'!M3841)/100)*'TABELA HONORÁRIOS MÉDICOS201819'!L3841</f>
        <v>729.83039999999994</v>
      </c>
      <c r="O3841" s="15">
        <v>0</v>
      </c>
      <c r="P3841" s="15"/>
      <c r="Q3841" s="41">
        <f t="shared" si="221"/>
        <v>731.0127839999999</v>
      </c>
    </row>
    <row r="3842" spans="1:17" ht="22.5">
      <c r="A3842" s="1" t="s">
        <v>4760</v>
      </c>
      <c r="B3842" s="1">
        <v>40404064</v>
      </c>
      <c r="C3842" s="3" t="s">
        <v>3078</v>
      </c>
      <c r="D3842" s="4" t="s">
        <v>3679</v>
      </c>
      <c r="E3842" s="7" t="s">
        <v>3712</v>
      </c>
      <c r="F3842" s="8">
        <f>VLOOKUP(D3842,'Parâmetro - Portes e Uco'!$A$8:$D$49,4,0)*E3842</f>
        <v>1.1823839999999999</v>
      </c>
      <c r="G3842" s="36"/>
      <c r="H3842" s="15"/>
      <c r="I3842" s="9"/>
      <c r="J3842" s="16">
        <v>0</v>
      </c>
      <c r="K3842" s="16"/>
      <c r="L3842" s="17">
        <v>62.4</v>
      </c>
      <c r="M3842" s="2">
        <v>80</v>
      </c>
      <c r="N3842" s="8">
        <f>(('Parâmetro - Portes e Uco'!$H$4*'TABELA HONORÁRIOS MÉDICOS201819'!M3842)/100)*'TABELA HONORÁRIOS MÉDICOS201819'!L3842</f>
        <v>729.83039999999994</v>
      </c>
      <c r="O3842" s="15">
        <v>0</v>
      </c>
      <c r="P3842" s="15"/>
      <c r="Q3842" s="41">
        <f t="shared" si="221"/>
        <v>731.0127839999999</v>
      </c>
    </row>
    <row r="3843" spans="1:17" ht="33.75">
      <c r="A3843" s="1" t="s">
        <v>4760</v>
      </c>
      <c r="B3843" s="1">
        <v>40404072</v>
      </c>
      <c r="C3843" s="3" t="s">
        <v>3082</v>
      </c>
      <c r="D3843" s="4" t="s">
        <v>3694</v>
      </c>
      <c r="E3843" s="7"/>
      <c r="F3843" s="8">
        <f>VLOOKUP(D3843,'Parâmetro - Portes e Uco'!$A$8:$D$49,4,0)</f>
        <v>233.80031999999997</v>
      </c>
      <c r="G3843" s="36"/>
      <c r="H3843" s="15"/>
      <c r="I3843" s="9"/>
      <c r="J3843" s="16">
        <v>0</v>
      </c>
      <c r="K3843" s="16"/>
      <c r="L3843" s="17">
        <v>101</v>
      </c>
      <c r="M3843" s="2">
        <v>80</v>
      </c>
      <c r="N3843" s="8">
        <f>(('Parâmetro - Portes e Uco'!$H$4*'TABELA HONORÁRIOS MÉDICOS201819'!M3843)/100)*'TABELA HONORÁRIOS MÉDICOS201819'!L3843</f>
        <v>1181.296</v>
      </c>
      <c r="O3843" s="15">
        <v>0</v>
      </c>
      <c r="P3843" s="15"/>
      <c r="Q3843" s="41">
        <f t="shared" si="221"/>
        <v>1415.0963200000001</v>
      </c>
    </row>
    <row r="3844" spans="1:17" ht="33.75">
      <c r="A3844" s="1" t="s">
        <v>4760</v>
      </c>
      <c r="B3844" s="1">
        <v>40404080</v>
      </c>
      <c r="C3844" s="3" t="s">
        <v>3084</v>
      </c>
      <c r="D3844" s="4" t="s">
        <v>3679</v>
      </c>
      <c r="E3844" s="7" t="s">
        <v>3712</v>
      </c>
      <c r="F3844" s="8">
        <f>VLOOKUP(D3844,'Parâmetro - Portes e Uco'!$A$8:$D$49,4,0)*E3844</f>
        <v>1.1823839999999999</v>
      </c>
      <c r="G3844" s="36"/>
      <c r="H3844" s="15"/>
      <c r="I3844" s="9"/>
      <c r="J3844" s="16">
        <v>0</v>
      </c>
      <c r="K3844" s="16"/>
      <c r="L3844" s="17">
        <v>3.177</v>
      </c>
      <c r="M3844" s="2">
        <v>80</v>
      </c>
      <c r="N3844" s="8">
        <f>(('Parâmetro - Portes e Uco'!$H$4*'TABELA HONORÁRIOS MÉDICOS201819'!M3844)/100)*'TABELA HONORÁRIOS MÉDICOS201819'!L3844</f>
        <v>37.158192</v>
      </c>
      <c r="O3844" s="15">
        <v>0</v>
      </c>
      <c r="P3844" s="15"/>
      <c r="Q3844" s="41">
        <f t="shared" si="221"/>
        <v>38.340575999999999</v>
      </c>
    </row>
    <row r="3845" spans="1:17" ht="33.75">
      <c r="A3845" s="1" t="s">
        <v>4760</v>
      </c>
      <c r="B3845" s="1">
        <v>40404099</v>
      </c>
      <c r="C3845" s="3" t="s">
        <v>3085</v>
      </c>
      <c r="D3845" s="4" t="s">
        <v>3679</v>
      </c>
      <c r="E3845" s="7" t="s">
        <v>3712</v>
      </c>
      <c r="F3845" s="8">
        <f>VLOOKUP(D3845,'Parâmetro - Portes e Uco'!$A$8:$D$49,4,0)*E3845</f>
        <v>1.1823839999999999</v>
      </c>
      <c r="G3845" s="36"/>
      <c r="H3845" s="15"/>
      <c r="I3845" s="9"/>
      <c r="J3845" s="16">
        <v>0</v>
      </c>
      <c r="K3845" s="16"/>
      <c r="L3845" s="17">
        <v>3.177</v>
      </c>
      <c r="M3845" s="2">
        <v>80</v>
      </c>
      <c r="N3845" s="8">
        <f>(('Parâmetro - Portes e Uco'!$H$4*'TABELA HONORÁRIOS MÉDICOS201819'!M3845)/100)*'TABELA HONORÁRIOS MÉDICOS201819'!L3845</f>
        <v>37.158192</v>
      </c>
      <c r="O3845" s="15">
        <v>0</v>
      </c>
      <c r="P3845" s="15"/>
      <c r="Q3845" s="41">
        <f t="shared" si="221"/>
        <v>38.340575999999999</v>
      </c>
    </row>
    <row r="3846" spans="1:17" ht="33.75">
      <c r="A3846" s="1" t="s">
        <v>4760</v>
      </c>
      <c r="B3846" s="1">
        <v>40404102</v>
      </c>
      <c r="C3846" s="3" t="s">
        <v>3086</v>
      </c>
      <c r="D3846" s="4" t="s">
        <v>3694</v>
      </c>
      <c r="E3846" s="7"/>
      <c r="F3846" s="8">
        <f>VLOOKUP(D3846,'Parâmetro - Portes e Uco'!$A$8:$D$49,4,0)</f>
        <v>233.80031999999997</v>
      </c>
      <c r="G3846" s="36"/>
      <c r="H3846" s="15"/>
      <c r="I3846" s="9"/>
      <c r="J3846" s="16">
        <v>0</v>
      </c>
      <c r="K3846" s="16"/>
      <c r="L3846" s="17"/>
      <c r="M3846" s="2"/>
      <c r="N3846" s="8"/>
      <c r="O3846" s="15">
        <v>0</v>
      </c>
      <c r="P3846" s="15"/>
      <c r="Q3846" s="41">
        <f t="shared" si="221"/>
        <v>233.80031999999997</v>
      </c>
    </row>
    <row r="3847" spans="1:17" ht="22.5">
      <c r="A3847" s="1" t="s">
        <v>4760</v>
      </c>
      <c r="B3847" s="1">
        <v>40404129</v>
      </c>
      <c r="C3847" s="3" t="s">
        <v>3115</v>
      </c>
      <c r="D3847" s="4" t="s">
        <v>3679</v>
      </c>
      <c r="E3847" s="7" t="s">
        <v>3715</v>
      </c>
      <c r="F3847" s="8">
        <f>VLOOKUP(D3847,'Parâmetro - Portes e Uco'!$A$8:$D$49,4,0)*E3847</f>
        <v>2.9559599999999997</v>
      </c>
      <c r="G3847" s="36"/>
      <c r="H3847" s="15"/>
      <c r="I3847" s="9"/>
      <c r="J3847" s="16">
        <v>0</v>
      </c>
      <c r="K3847" s="16"/>
      <c r="L3847" s="17">
        <v>25.245000000000001</v>
      </c>
      <c r="M3847" s="2">
        <v>80</v>
      </c>
      <c r="N3847" s="8">
        <f>(('Parâmetro - Portes e Uco'!$H$4*'TABELA HONORÁRIOS MÉDICOS201819'!M3847)/100)*'TABELA HONORÁRIOS MÉDICOS201819'!L3847</f>
        <v>295.26551999999998</v>
      </c>
      <c r="O3847" s="15">
        <v>0</v>
      </c>
      <c r="P3847" s="15"/>
      <c r="Q3847" s="41">
        <f t="shared" si="221"/>
        <v>298.22147999999999</v>
      </c>
    </row>
    <row r="3848" spans="1:17" ht="22.5">
      <c r="A3848" s="1" t="s">
        <v>4760</v>
      </c>
      <c r="B3848" s="1">
        <v>40404137</v>
      </c>
      <c r="C3848" s="3" t="s">
        <v>3116</v>
      </c>
      <c r="D3848" s="4" t="s">
        <v>3679</v>
      </c>
      <c r="E3848" s="7" t="s">
        <v>3715</v>
      </c>
      <c r="F3848" s="8">
        <f>VLOOKUP(D3848,'Parâmetro - Portes e Uco'!$A$8:$D$49,4,0)*E3848</f>
        <v>2.9559599999999997</v>
      </c>
      <c r="G3848" s="36"/>
      <c r="H3848" s="15"/>
      <c r="I3848" s="9"/>
      <c r="J3848" s="16">
        <v>0</v>
      </c>
      <c r="K3848" s="16"/>
      <c r="L3848" s="17">
        <v>25.245000000000001</v>
      </c>
      <c r="M3848" s="2">
        <v>80</v>
      </c>
      <c r="N3848" s="8">
        <f>(('Parâmetro - Portes e Uco'!$H$4*'TABELA HONORÁRIOS MÉDICOS201819'!M3848)/100)*'TABELA HONORÁRIOS MÉDICOS201819'!L3848</f>
        <v>295.26551999999998</v>
      </c>
      <c r="O3848" s="15">
        <v>0</v>
      </c>
      <c r="P3848" s="15"/>
      <c r="Q3848" s="41">
        <f t="shared" si="221"/>
        <v>298.22147999999999</v>
      </c>
    </row>
    <row r="3849" spans="1:17" ht="22.5">
      <c r="A3849" s="1" t="s">
        <v>4760</v>
      </c>
      <c r="B3849" s="1">
        <v>40404145</v>
      </c>
      <c r="C3849" s="3" t="s">
        <v>3117</v>
      </c>
      <c r="D3849" s="4" t="s">
        <v>3679</v>
      </c>
      <c r="E3849" s="7" t="s">
        <v>3715</v>
      </c>
      <c r="F3849" s="8">
        <f>VLOOKUP(D3849,'Parâmetro - Portes e Uco'!$A$8:$D$49,4,0)*E3849</f>
        <v>2.9559599999999997</v>
      </c>
      <c r="G3849" s="36"/>
      <c r="H3849" s="15"/>
      <c r="I3849" s="9"/>
      <c r="J3849" s="16">
        <v>0</v>
      </c>
      <c r="K3849" s="16"/>
      <c r="L3849" s="17">
        <v>25.245000000000001</v>
      </c>
      <c r="M3849" s="2">
        <v>80</v>
      </c>
      <c r="N3849" s="8">
        <f>(('Parâmetro - Portes e Uco'!$H$4*'TABELA HONORÁRIOS MÉDICOS201819'!M3849)/100)*'TABELA HONORÁRIOS MÉDICOS201819'!L3849</f>
        <v>295.26551999999998</v>
      </c>
      <c r="O3849" s="15">
        <v>0</v>
      </c>
      <c r="P3849" s="15"/>
      <c r="Q3849" s="41">
        <f t="shared" si="221"/>
        <v>298.22147999999999</v>
      </c>
    </row>
    <row r="3850" spans="1:17" ht="33.75">
      <c r="A3850" s="1" t="s">
        <v>4758</v>
      </c>
      <c r="B3850" s="1">
        <v>40404170</v>
      </c>
      <c r="C3850" s="3" t="s">
        <v>3128</v>
      </c>
      <c r="D3850" s="4" t="s">
        <v>3680</v>
      </c>
      <c r="E3850" s="7">
        <v>0</v>
      </c>
      <c r="F3850" s="8">
        <f>VLOOKUP(D3850,'Parâmetro - Portes e Uco'!$A$8:$D$49,4,0)</f>
        <v>23.639519999999997</v>
      </c>
      <c r="G3850" s="36"/>
      <c r="H3850" s="15"/>
      <c r="I3850" s="9"/>
      <c r="J3850" s="16">
        <v>0</v>
      </c>
      <c r="K3850" s="16"/>
      <c r="L3850" s="17">
        <v>15</v>
      </c>
      <c r="M3850" s="2">
        <v>80</v>
      </c>
      <c r="N3850" s="8">
        <f>(('Parâmetro - Portes e Uco'!$H$4*'TABELA HONORÁRIOS MÉDICOS201819'!M3850)/100)*'TABELA HONORÁRIOS MÉDICOS201819'!L3850</f>
        <v>175.44</v>
      </c>
      <c r="O3850" s="15" t="s">
        <v>3721</v>
      </c>
      <c r="P3850" s="15"/>
      <c r="Q3850" s="41">
        <f t="shared" si="221"/>
        <v>199.07952</v>
      </c>
    </row>
    <row r="3851" spans="1:17" ht="33.75">
      <c r="A3851" s="1" t="s">
        <v>4758</v>
      </c>
      <c r="B3851" s="1">
        <v>40404188</v>
      </c>
      <c r="C3851" s="3" t="s">
        <v>3129</v>
      </c>
      <c r="D3851" s="4" t="s">
        <v>3680</v>
      </c>
      <c r="E3851" s="7">
        <v>0</v>
      </c>
      <c r="F3851" s="8">
        <f>VLOOKUP(D3851,'Parâmetro - Portes e Uco'!$A$8:$D$49,4,0)</f>
        <v>23.639519999999997</v>
      </c>
      <c r="G3851" s="36"/>
      <c r="H3851" s="15"/>
      <c r="I3851" s="9"/>
      <c r="J3851" s="16">
        <v>0</v>
      </c>
      <c r="K3851" s="16"/>
      <c r="L3851" s="17">
        <v>15</v>
      </c>
      <c r="M3851" s="2">
        <v>80</v>
      </c>
      <c r="N3851" s="8">
        <f>(('Parâmetro - Portes e Uco'!$H$4*'TABELA HONORÁRIOS MÉDICOS201819'!M3851)/100)*'TABELA HONORÁRIOS MÉDICOS201819'!L3851</f>
        <v>175.44</v>
      </c>
      <c r="O3851" s="15" t="s">
        <v>3721</v>
      </c>
      <c r="P3851" s="15"/>
      <c r="Q3851" s="41">
        <f t="shared" si="221"/>
        <v>199.07952</v>
      </c>
    </row>
    <row r="3852" spans="1:17" ht="33.75">
      <c r="A3852" s="1" t="s">
        <v>4760</v>
      </c>
      <c r="B3852" s="1">
        <v>40404196</v>
      </c>
      <c r="C3852" s="3" t="s">
        <v>3130</v>
      </c>
      <c r="D3852" s="4" t="s">
        <v>3680</v>
      </c>
      <c r="E3852" s="7"/>
      <c r="F3852" s="8">
        <f>VLOOKUP(D3852,'Parâmetro - Portes e Uco'!$A$8:$D$49,4,0)</f>
        <v>23.639519999999997</v>
      </c>
      <c r="G3852" s="36"/>
      <c r="H3852" s="15"/>
      <c r="I3852" s="9"/>
      <c r="J3852" s="16">
        <v>0</v>
      </c>
      <c r="K3852" s="16"/>
      <c r="L3852" s="17">
        <v>15</v>
      </c>
      <c r="M3852" s="2">
        <v>80</v>
      </c>
      <c r="N3852" s="8">
        <f>(('Parâmetro - Portes e Uco'!$H$4*'TABELA HONORÁRIOS MÉDICOS201819'!M3852)/100)*'TABELA HONORÁRIOS MÉDICOS201819'!L3852</f>
        <v>175.44</v>
      </c>
      <c r="O3852" s="15">
        <v>0</v>
      </c>
      <c r="P3852" s="15"/>
      <c r="Q3852" s="41">
        <f t="shared" si="221"/>
        <v>199.07952</v>
      </c>
    </row>
    <row r="3853" spans="1:17" ht="33.75">
      <c r="A3853" s="1" t="s">
        <v>4760</v>
      </c>
      <c r="B3853" s="1">
        <v>40404200</v>
      </c>
      <c r="C3853" s="3" t="s">
        <v>3131</v>
      </c>
      <c r="D3853" s="4" t="s">
        <v>3680</v>
      </c>
      <c r="E3853" s="7"/>
      <c r="F3853" s="8">
        <f>VLOOKUP(D3853,'Parâmetro - Portes e Uco'!$A$8:$D$49,4,0)</f>
        <v>23.639519999999997</v>
      </c>
      <c r="G3853" s="36"/>
      <c r="H3853" s="15"/>
      <c r="I3853" s="9"/>
      <c r="J3853" s="16">
        <v>0</v>
      </c>
      <c r="K3853" s="16"/>
      <c r="L3853" s="17">
        <v>15</v>
      </c>
      <c r="M3853" s="2">
        <v>80</v>
      </c>
      <c r="N3853" s="8">
        <f>(('Parâmetro - Portes e Uco'!$H$4*'TABELA HONORÁRIOS MÉDICOS201819'!M3853)/100)*'TABELA HONORÁRIOS MÉDICOS201819'!L3853</f>
        <v>175.44</v>
      </c>
      <c r="O3853" s="15">
        <v>0</v>
      </c>
      <c r="P3853" s="15"/>
      <c r="Q3853" s="41">
        <f t="shared" si="221"/>
        <v>199.07952</v>
      </c>
    </row>
    <row r="3854" spans="1:17" ht="33.75">
      <c r="A3854" s="1" t="s">
        <v>4760</v>
      </c>
      <c r="B3854" s="1">
        <v>40404218</v>
      </c>
      <c r="C3854" s="3" t="s">
        <v>3132</v>
      </c>
      <c r="D3854" s="4" t="s">
        <v>3680</v>
      </c>
      <c r="E3854" s="7"/>
      <c r="F3854" s="8">
        <f>VLOOKUP(D3854,'Parâmetro - Portes e Uco'!$A$8:$D$49,4,0)</f>
        <v>23.639519999999997</v>
      </c>
      <c r="G3854" s="36"/>
      <c r="H3854" s="15"/>
      <c r="I3854" s="9"/>
      <c r="J3854" s="16">
        <v>0</v>
      </c>
      <c r="K3854" s="16"/>
      <c r="L3854" s="17">
        <v>15</v>
      </c>
      <c r="M3854" s="2">
        <v>80</v>
      </c>
      <c r="N3854" s="8">
        <f>(('Parâmetro - Portes e Uco'!$H$4*'TABELA HONORÁRIOS MÉDICOS201819'!M3854)/100)*'TABELA HONORÁRIOS MÉDICOS201819'!L3854</f>
        <v>175.44</v>
      </c>
      <c r="O3854" s="15">
        <v>0</v>
      </c>
      <c r="P3854" s="15"/>
      <c r="Q3854" s="41">
        <f t="shared" si="221"/>
        <v>199.07952</v>
      </c>
    </row>
    <row r="3855" spans="1:17" ht="33.75">
      <c r="A3855" s="1" t="s">
        <v>4760</v>
      </c>
      <c r="B3855" s="1">
        <v>40404226</v>
      </c>
      <c r="C3855" s="3" t="s">
        <v>3133</v>
      </c>
      <c r="D3855" s="4" t="s">
        <v>3680</v>
      </c>
      <c r="E3855" s="7"/>
      <c r="F3855" s="8">
        <f>VLOOKUP(D3855,'Parâmetro - Portes e Uco'!$A$8:$D$49,4,0)</f>
        <v>23.639519999999997</v>
      </c>
      <c r="G3855" s="36"/>
      <c r="H3855" s="15"/>
      <c r="I3855" s="9"/>
      <c r="J3855" s="16">
        <v>0</v>
      </c>
      <c r="K3855" s="16"/>
      <c r="L3855" s="17">
        <v>15</v>
      </c>
      <c r="M3855" s="2">
        <v>80</v>
      </c>
      <c r="N3855" s="8">
        <f>(('Parâmetro - Portes e Uco'!$H$4*'TABELA HONORÁRIOS MÉDICOS201819'!M3855)/100)*'TABELA HONORÁRIOS MÉDICOS201819'!L3855</f>
        <v>175.44</v>
      </c>
      <c r="O3855" s="15">
        <v>0</v>
      </c>
      <c r="P3855" s="15"/>
      <c r="Q3855" s="41">
        <f t="shared" si="221"/>
        <v>199.07952</v>
      </c>
    </row>
    <row r="3856" spans="1:17" ht="33.75">
      <c r="A3856" s="1" t="s">
        <v>4760</v>
      </c>
      <c r="B3856" s="1">
        <v>40404234</v>
      </c>
      <c r="C3856" s="3" t="s">
        <v>3134</v>
      </c>
      <c r="D3856" s="4" t="s">
        <v>3679</v>
      </c>
      <c r="E3856" s="7" t="s">
        <v>3713</v>
      </c>
      <c r="F3856" s="8">
        <f>VLOOKUP(D3856,'Parâmetro - Portes e Uco'!$A$8:$D$49,4,0)*E3856</f>
        <v>0.11823839999999999</v>
      </c>
      <c r="G3856" s="36"/>
      <c r="H3856" s="15"/>
      <c r="I3856" s="9"/>
      <c r="J3856" s="16">
        <v>0</v>
      </c>
      <c r="K3856" s="16"/>
      <c r="L3856" s="17">
        <v>0.63</v>
      </c>
      <c r="M3856" s="2">
        <v>80</v>
      </c>
      <c r="N3856" s="8">
        <f>(('Parâmetro - Portes e Uco'!$H$4*'TABELA HONORÁRIOS MÉDICOS201819'!M3856)/100)*'TABELA HONORÁRIOS MÉDICOS201819'!L3856</f>
        <v>7.3684799999999999</v>
      </c>
      <c r="O3856" s="15">
        <v>0</v>
      </c>
      <c r="P3856" s="15"/>
      <c r="Q3856" s="41">
        <f t="shared" si="221"/>
        <v>7.4867184</v>
      </c>
    </row>
    <row r="3857" spans="1:17" ht="33.75">
      <c r="A3857" s="1" t="s">
        <v>4760</v>
      </c>
      <c r="B3857" s="1">
        <v>40404242</v>
      </c>
      <c r="C3857" s="3" t="s">
        <v>3135</v>
      </c>
      <c r="D3857" s="4" t="s">
        <v>3679</v>
      </c>
      <c r="E3857" s="7" t="s">
        <v>3713</v>
      </c>
      <c r="F3857" s="8">
        <f>VLOOKUP(D3857,'Parâmetro - Portes e Uco'!$A$8:$D$49,4,0)*E3857</f>
        <v>0.11823839999999999</v>
      </c>
      <c r="G3857" s="36"/>
      <c r="H3857" s="15"/>
      <c r="I3857" s="9"/>
      <c r="J3857" s="16">
        <v>0</v>
      </c>
      <c r="K3857" s="16"/>
      <c r="L3857" s="17">
        <v>0.63</v>
      </c>
      <c r="M3857" s="2">
        <v>80</v>
      </c>
      <c r="N3857" s="8">
        <f>(('Parâmetro - Portes e Uco'!$H$4*'TABELA HONORÁRIOS MÉDICOS201819'!M3857)/100)*'TABELA HONORÁRIOS MÉDICOS201819'!L3857</f>
        <v>7.3684799999999999</v>
      </c>
      <c r="O3857" s="15">
        <v>0</v>
      </c>
      <c r="P3857" s="15"/>
      <c r="Q3857" s="41">
        <f t="shared" si="221"/>
        <v>7.4867184</v>
      </c>
    </row>
    <row r="3858" spans="1:17" ht="33.75">
      <c r="A3858" s="1" t="s">
        <v>4760</v>
      </c>
      <c r="B3858" s="1">
        <v>40404250</v>
      </c>
      <c r="C3858" s="3" t="s">
        <v>3162</v>
      </c>
      <c r="D3858" s="4" t="s">
        <v>3694</v>
      </c>
      <c r="E3858" s="7"/>
      <c r="F3858" s="8">
        <f>VLOOKUP(D3858,'Parâmetro - Portes e Uco'!$A$8:$D$49,4,0)</f>
        <v>233.80031999999997</v>
      </c>
      <c r="G3858" s="36"/>
      <c r="H3858" s="15"/>
      <c r="I3858" s="9"/>
      <c r="J3858" s="16">
        <v>0</v>
      </c>
      <c r="K3858" s="16"/>
      <c r="L3858" s="17"/>
      <c r="M3858" s="2"/>
      <c r="N3858" s="8"/>
      <c r="O3858" s="15">
        <v>0</v>
      </c>
      <c r="P3858" s="15"/>
      <c r="Q3858" s="41">
        <f t="shared" si="221"/>
        <v>233.80031999999997</v>
      </c>
    </row>
    <row r="3859" spans="1:17" ht="45">
      <c r="A3859" s="1" t="s">
        <v>4760</v>
      </c>
      <c r="B3859" s="1">
        <v>40404269</v>
      </c>
      <c r="C3859" s="3" t="s">
        <v>3185</v>
      </c>
      <c r="D3859" s="4" t="s">
        <v>3680</v>
      </c>
      <c r="E3859" s="7"/>
      <c r="F3859" s="8">
        <f>VLOOKUP(D3859,'Parâmetro - Portes e Uco'!$A$8:$D$49,4,0)</f>
        <v>23.639519999999997</v>
      </c>
      <c r="G3859" s="36"/>
      <c r="H3859" s="15"/>
      <c r="I3859" s="9"/>
      <c r="J3859" s="16">
        <v>0</v>
      </c>
      <c r="K3859" s="16"/>
      <c r="L3859" s="17">
        <v>15</v>
      </c>
      <c r="M3859" s="2">
        <v>80</v>
      </c>
      <c r="N3859" s="8">
        <f>(('Parâmetro - Portes e Uco'!$H$4*'TABELA HONORÁRIOS MÉDICOS201819'!M3859)/100)*'TABELA HONORÁRIOS MÉDICOS201819'!L3859</f>
        <v>175.44</v>
      </c>
      <c r="O3859" s="15">
        <v>0</v>
      </c>
      <c r="P3859" s="15"/>
      <c r="Q3859" s="41">
        <f t="shared" si="221"/>
        <v>199.07952</v>
      </c>
    </row>
    <row r="3860" spans="1:17" ht="22.5">
      <c r="A3860" s="1" t="s">
        <v>4760</v>
      </c>
      <c r="B3860" s="1">
        <v>40404277</v>
      </c>
      <c r="C3860" s="3" t="s">
        <v>3183</v>
      </c>
      <c r="D3860" s="4" t="s">
        <v>3680</v>
      </c>
      <c r="E3860" s="7"/>
      <c r="F3860" s="8">
        <f>VLOOKUP(D3860,'Parâmetro - Portes e Uco'!$A$8:$D$49,4,0)</f>
        <v>23.639519999999997</v>
      </c>
      <c r="G3860" s="36"/>
      <c r="H3860" s="15"/>
      <c r="I3860" s="9"/>
      <c r="J3860" s="16">
        <v>0</v>
      </c>
      <c r="K3860" s="16"/>
      <c r="L3860" s="17">
        <v>15</v>
      </c>
      <c r="M3860" s="2">
        <v>80</v>
      </c>
      <c r="N3860" s="8">
        <f>(('Parâmetro - Portes e Uco'!$H$4*'TABELA HONORÁRIOS MÉDICOS201819'!M3860)/100)*'TABELA HONORÁRIOS MÉDICOS201819'!L3860</f>
        <v>175.44</v>
      </c>
      <c r="O3860" s="15">
        <v>0</v>
      </c>
      <c r="P3860" s="15"/>
      <c r="Q3860" s="41">
        <f t="shared" si="221"/>
        <v>199.07952</v>
      </c>
    </row>
    <row r="3861" spans="1:17" ht="22.5">
      <c r="A3861" s="1" t="s">
        <v>4760</v>
      </c>
      <c r="B3861" s="1">
        <v>40404285</v>
      </c>
      <c r="C3861" s="3" t="s">
        <v>3184</v>
      </c>
      <c r="D3861" s="4" t="s">
        <v>3680</v>
      </c>
      <c r="E3861" s="7"/>
      <c r="F3861" s="8">
        <f>VLOOKUP(D3861,'Parâmetro - Portes e Uco'!$A$8:$D$49,4,0)</f>
        <v>23.639519999999997</v>
      </c>
      <c r="G3861" s="36"/>
      <c r="H3861" s="15"/>
      <c r="I3861" s="9"/>
      <c r="J3861" s="16">
        <v>0</v>
      </c>
      <c r="K3861" s="16"/>
      <c r="L3861" s="17">
        <v>15</v>
      </c>
      <c r="M3861" s="2">
        <v>80</v>
      </c>
      <c r="N3861" s="8">
        <f>(('Parâmetro - Portes e Uco'!$H$4*'TABELA HONORÁRIOS MÉDICOS201819'!M3861)/100)*'TABELA HONORÁRIOS MÉDICOS201819'!L3861</f>
        <v>175.44</v>
      </c>
      <c r="O3861" s="15">
        <v>0</v>
      </c>
      <c r="P3861" s="15"/>
      <c r="Q3861" s="41">
        <f t="shared" si="221"/>
        <v>199.07952</v>
      </c>
    </row>
    <row r="3862" spans="1:17">
      <c r="A3862" s="3"/>
      <c r="B3862" s="135">
        <v>40499006</v>
      </c>
      <c r="C3862" s="263" t="s">
        <v>3746</v>
      </c>
      <c r="D3862" s="264"/>
      <c r="E3862" s="264"/>
      <c r="F3862" s="264"/>
      <c r="G3862" s="264"/>
      <c r="H3862" s="264"/>
      <c r="I3862" s="264"/>
      <c r="J3862" s="264"/>
      <c r="K3862" s="264"/>
      <c r="L3862" s="264"/>
      <c r="M3862" s="266"/>
      <c r="N3862" s="264"/>
      <c r="O3862" s="264"/>
      <c r="P3862" s="264"/>
      <c r="Q3862" s="265"/>
    </row>
    <row r="3863" spans="1:17">
      <c r="A3863" s="3"/>
      <c r="B3863" s="259" t="s">
        <v>3924</v>
      </c>
      <c r="C3863" s="260"/>
      <c r="D3863" s="260"/>
      <c r="E3863" s="260"/>
      <c r="F3863" s="260"/>
      <c r="G3863" s="260"/>
      <c r="H3863" s="260"/>
      <c r="I3863" s="260"/>
      <c r="J3863" s="260"/>
      <c r="K3863" s="260"/>
      <c r="L3863" s="260"/>
      <c r="M3863" s="261"/>
      <c r="N3863" s="260"/>
      <c r="O3863" s="260"/>
      <c r="P3863" s="260"/>
      <c r="Q3863" s="262"/>
    </row>
    <row r="3864" spans="1:17">
      <c r="A3864" s="3"/>
      <c r="B3864" s="259" t="s">
        <v>4378</v>
      </c>
      <c r="C3864" s="260"/>
      <c r="D3864" s="260"/>
      <c r="E3864" s="260"/>
      <c r="F3864" s="260"/>
      <c r="G3864" s="260"/>
      <c r="H3864" s="260"/>
      <c r="I3864" s="260"/>
      <c r="J3864" s="260"/>
      <c r="K3864" s="260"/>
      <c r="L3864" s="260"/>
      <c r="M3864" s="261"/>
      <c r="N3864" s="260"/>
      <c r="O3864" s="260"/>
      <c r="P3864" s="260"/>
      <c r="Q3864" s="262"/>
    </row>
    <row r="3865" spans="1:17">
      <c r="A3865" s="3"/>
      <c r="B3865" s="259" t="s">
        <v>4379</v>
      </c>
      <c r="C3865" s="260"/>
      <c r="D3865" s="260"/>
      <c r="E3865" s="260"/>
      <c r="F3865" s="260"/>
      <c r="G3865" s="260"/>
      <c r="H3865" s="260"/>
      <c r="I3865" s="260"/>
      <c r="J3865" s="260"/>
      <c r="K3865" s="260"/>
      <c r="L3865" s="260"/>
      <c r="M3865" s="261"/>
      <c r="N3865" s="260"/>
      <c r="O3865" s="260"/>
      <c r="P3865" s="260"/>
      <c r="Q3865" s="262"/>
    </row>
    <row r="3866" spans="1:17">
      <c r="A3866" s="3"/>
      <c r="B3866" s="259" t="s">
        <v>3923</v>
      </c>
      <c r="C3866" s="260"/>
      <c r="D3866" s="260"/>
      <c r="E3866" s="260"/>
      <c r="F3866" s="260"/>
      <c r="G3866" s="260"/>
      <c r="H3866" s="260"/>
      <c r="I3866" s="260"/>
      <c r="J3866" s="260"/>
      <c r="K3866" s="260"/>
      <c r="L3866" s="260"/>
      <c r="M3866" s="261"/>
      <c r="N3866" s="260"/>
      <c r="O3866" s="260"/>
      <c r="P3866" s="260"/>
      <c r="Q3866" s="262"/>
    </row>
    <row r="3867" spans="1:17">
      <c r="A3867" s="3"/>
      <c r="B3867" s="259" t="s">
        <v>4380</v>
      </c>
      <c r="C3867" s="260"/>
      <c r="D3867" s="260"/>
      <c r="E3867" s="260"/>
      <c r="F3867" s="260"/>
      <c r="G3867" s="260"/>
      <c r="H3867" s="260"/>
      <c r="I3867" s="260"/>
      <c r="J3867" s="260"/>
      <c r="K3867" s="260"/>
      <c r="L3867" s="260"/>
      <c r="M3867" s="261"/>
      <c r="N3867" s="260"/>
      <c r="O3867" s="260"/>
      <c r="P3867" s="260"/>
      <c r="Q3867" s="262"/>
    </row>
    <row r="3868" spans="1:17">
      <c r="A3868" s="3"/>
      <c r="B3868" s="259" t="s">
        <v>4381</v>
      </c>
      <c r="C3868" s="260"/>
      <c r="D3868" s="260"/>
      <c r="E3868" s="260"/>
      <c r="F3868" s="260"/>
      <c r="G3868" s="260"/>
      <c r="H3868" s="260"/>
      <c r="I3868" s="260"/>
      <c r="J3868" s="260"/>
      <c r="K3868" s="260"/>
      <c r="L3868" s="260"/>
      <c r="M3868" s="261"/>
      <c r="N3868" s="260"/>
      <c r="O3868" s="260"/>
      <c r="P3868" s="260"/>
      <c r="Q3868" s="262"/>
    </row>
    <row r="3869" spans="1:17">
      <c r="A3869" s="3"/>
      <c r="B3869" s="259" t="s">
        <v>4382</v>
      </c>
      <c r="C3869" s="260"/>
      <c r="D3869" s="260"/>
      <c r="E3869" s="260"/>
      <c r="F3869" s="260"/>
      <c r="G3869" s="260"/>
      <c r="H3869" s="260"/>
      <c r="I3869" s="260"/>
      <c r="J3869" s="260"/>
      <c r="K3869" s="260"/>
      <c r="L3869" s="260"/>
      <c r="M3869" s="261"/>
      <c r="N3869" s="260"/>
      <c r="O3869" s="260"/>
      <c r="P3869" s="260"/>
      <c r="Q3869" s="262"/>
    </row>
    <row r="3870" spans="1:17">
      <c r="A3870" s="3"/>
      <c r="B3870" s="259" t="s">
        <v>4383</v>
      </c>
      <c r="C3870" s="260"/>
      <c r="D3870" s="260"/>
      <c r="E3870" s="260"/>
      <c r="F3870" s="260"/>
      <c r="G3870" s="260"/>
      <c r="H3870" s="260"/>
      <c r="I3870" s="260"/>
      <c r="J3870" s="260"/>
      <c r="K3870" s="260"/>
      <c r="L3870" s="260"/>
      <c r="M3870" s="261"/>
      <c r="N3870" s="260"/>
      <c r="O3870" s="260"/>
      <c r="P3870" s="260"/>
      <c r="Q3870" s="262"/>
    </row>
    <row r="3871" spans="1:17">
      <c r="A3871" s="3"/>
      <c r="B3871" s="135">
        <v>40501000</v>
      </c>
      <c r="C3871" s="263" t="s">
        <v>3925</v>
      </c>
      <c r="D3871" s="264"/>
      <c r="E3871" s="264"/>
      <c r="F3871" s="264"/>
      <c r="G3871" s="264"/>
      <c r="H3871" s="264"/>
      <c r="I3871" s="264"/>
      <c r="J3871" s="264"/>
      <c r="K3871" s="264"/>
      <c r="L3871" s="264"/>
      <c r="M3871" s="266"/>
      <c r="N3871" s="264"/>
      <c r="O3871" s="264"/>
      <c r="P3871" s="264"/>
      <c r="Q3871" s="265"/>
    </row>
    <row r="3872" spans="1:17">
      <c r="A3872" s="1" t="s">
        <v>4760</v>
      </c>
      <c r="B3872" s="1">
        <v>40501019</v>
      </c>
      <c r="C3872" s="3" t="s">
        <v>3186</v>
      </c>
      <c r="D3872" s="4" t="s">
        <v>3670</v>
      </c>
      <c r="E3872" s="7"/>
      <c r="F3872" s="8">
        <f>VLOOKUP(D3872,'Parâmetro - Portes e Uco'!$A$8:$D$49,4,0)</f>
        <v>62.342399999999998</v>
      </c>
      <c r="G3872" s="36"/>
      <c r="H3872" s="15"/>
      <c r="I3872" s="9"/>
      <c r="J3872" s="16">
        <v>0</v>
      </c>
      <c r="K3872" s="16"/>
      <c r="L3872" s="17">
        <v>63.6</v>
      </c>
      <c r="M3872" s="2">
        <v>65</v>
      </c>
      <c r="N3872" s="8">
        <f>(('Parâmetro - Portes e Uco'!$H$4*'TABELA HONORÁRIOS MÉDICOS201819'!M3872)/100)*'TABELA HONORÁRIOS MÉDICOS201819'!L3872</f>
        <v>604.39080000000001</v>
      </c>
      <c r="O3872" s="15">
        <v>0</v>
      </c>
      <c r="P3872" s="15"/>
      <c r="Q3872" s="41">
        <f t="shared" ref="Q3872:Q3892" si="222">F3872+H3872+K3872+N3872+P3872</f>
        <v>666.73320000000001</v>
      </c>
    </row>
    <row r="3873" spans="1:17">
      <c r="A3873" s="1" t="s">
        <v>4760</v>
      </c>
      <c r="B3873" s="1">
        <v>40501027</v>
      </c>
      <c r="C3873" s="3" t="s">
        <v>3187</v>
      </c>
      <c r="D3873" s="4" t="s">
        <v>3671</v>
      </c>
      <c r="E3873" s="7"/>
      <c r="F3873" s="8">
        <f>VLOOKUP(D3873,'Parâmetro - Portes e Uco'!$A$8:$D$49,4,0)</f>
        <v>100.81679999999999</v>
      </c>
      <c r="G3873" s="36"/>
      <c r="H3873" s="15"/>
      <c r="I3873" s="9"/>
      <c r="J3873" s="16">
        <v>0</v>
      </c>
      <c r="K3873" s="16"/>
      <c r="L3873" s="17">
        <v>38.24</v>
      </c>
      <c r="M3873" s="2">
        <v>65</v>
      </c>
      <c r="N3873" s="8">
        <f>(('Parâmetro - Portes e Uco'!$H$4*'TABELA HONORÁRIOS MÉDICOS201819'!M3873)/100)*'TABELA HONORÁRIOS MÉDICOS201819'!L3873</f>
        <v>363.39472000000001</v>
      </c>
      <c r="O3873" s="15">
        <v>0</v>
      </c>
      <c r="P3873" s="15"/>
      <c r="Q3873" s="41">
        <f t="shared" si="222"/>
        <v>464.21152000000001</v>
      </c>
    </row>
    <row r="3874" spans="1:17">
      <c r="A3874" s="1" t="s">
        <v>4760</v>
      </c>
      <c r="B3874" s="1">
        <v>40501035</v>
      </c>
      <c r="C3874" s="3" t="s">
        <v>3188</v>
      </c>
      <c r="D3874" s="4" t="s">
        <v>3671</v>
      </c>
      <c r="E3874" s="7"/>
      <c r="F3874" s="8">
        <f>VLOOKUP(D3874,'Parâmetro - Portes e Uco'!$A$8:$D$49,4,0)</f>
        <v>100.81679999999999</v>
      </c>
      <c r="G3874" s="36"/>
      <c r="H3874" s="15"/>
      <c r="I3874" s="9"/>
      <c r="J3874" s="16">
        <v>0</v>
      </c>
      <c r="K3874" s="16"/>
      <c r="L3874" s="17">
        <v>51.47</v>
      </c>
      <c r="M3874" s="2">
        <v>65</v>
      </c>
      <c r="N3874" s="8">
        <f>(('Parâmetro - Portes e Uco'!$H$4*'TABELA HONORÁRIOS MÉDICOS201819'!M3874)/100)*'TABELA HONORÁRIOS MÉDICOS201819'!L3874</f>
        <v>489.11941000000002</v>
      </c>
      <c r="O3874" s="15">
        <v>0</v>
      </c>
      <c r="P3874" s="15"/>
      <c r="Q3874" s="41">
        <f t="shared" si="222"/>
        <v>589.93620999999996</v>
      </c>
    </row>
    <row r="3875" spans="1:17">
      <c r="A3875" s="1" t="s">
        <v>4760</v>
      </c>
      <c r="B3875" s="1">
        <v>40501043</v>
      </c>
      <c r="C3875" s="3" t="s">
        <v>3189</v>
      </c>
      <c r="D3875" s="4" t="s">
        <v>3671</v>
      </c>
      <c r="E3875" s="7"/>
      <c r="F3875" s="8">
        <f>VLOOKUP(D3875,'Parâmetro - Portes e Uco'!$A$8:$D$49,4,0)</f>
        <v>100.81679999999999</v>
      </c>
      <c r="G3875" s="36"/>
      <c r="H3875" s="15"/>
      <c r="I3875" s="9"/>
      <c r="J3875" s="16">
        <v>0</v>
      </c>
      <c r="K3875" s="16"/>
      <c r="L3875" s="17">
        <v>40.479999999999997</v>
      </c>
      <c r="M3875" s="2">
        <v>65</v>
      </c>
      <c r="N3875" s="8">
        <f>(('Parâmetro - Portes e Uco'!$H$4*'TABELA HONORÁRIOS MÉDICOS201819'!M3875)/100)*'TABELA HONORÁRIOS MÉDICOS201819'!L3875</f>
        <v>384.68143999999995</v>
      </c>
      <c r="O3875" s="15">
        <v>0</v>
      </c>
      <c r="P3875" s="15"/>
      <c r="Q3875" s="41">
        <f t="shared" si="222"/>
        <v>485.49823999999995</v>
      </c>
    </row>
    <row r="3876" spans="1:17">
      <c r="A3876" s="1" t="s">
        <v>4760</v>
      </c>
      <c r="B3876" s="1">
        <v>40501051</v>
      </c>
      <c r="C3876" s="3" t="s">
        <v>3190</v>
      </c>
      <c r="D3876" s="4" t="s">
        <v>3671</v>
      </c>
      <c r="E3876" s="7"/>
      <c r="F3876" s="8">
        <f>VLOOKUP(D3876,'Parâmetro - Portes e Uco'!$A$8:$D$49,4,0)</f>
        <v>100.81679999999999</v>
      </c>
      <c r="G3876" s="36"/>
      <c r="H3876" s="15"/>
      <c r="I3876" s="9"/>
      <c r="J3876" s="16">
        <v>0</v>
      </c>
      <c r="K3876" s="16"/>
      <c r="L3876" s="17">
        <v>28.35</v>
      </c>
      <c r="M3876" s="2">
        <v>65</v>
      </c>
      <c r="N3876" s="8">
        <f>(('Parâmetro - Portes e Uco'!$H$4*'TABELA HONORÁRIOS MÉDICOS201819'!M3876)/100)*'TABELA HONORÁRIOS MÉDICOS201819'!L3876</f>
        <v>269.41005000000001</v>
      </c>
      <c r="O3876" s="15">
        <v>0</v>
      </c>
      <c r="P3876" s="15"/>
      <c r="Q3876" s="41">
        <f t="shared" si="222"/>
        <v>370.22685000000001</v>
      </c>
    </row>
    <row r="3877" spans="1:17">
      <c r="A3877" s="1" t="s">
        <v>4760</v>
      </c>
      <c r="B3877" s="1">
        <v>40501060</v>
      </c>
      <c r="C3877" s="3" t="s">
        <v>3191</v>
      </c>
      <c r="D3877" s="4" t="s">
        <v>3677</v>
      </c>
      <c r="E3877" s="7"/>
      <c r="F3877" s="8">
        <f>VLOOKUP(D3877,'Parâmetro - Portes e Uco'!$A$8:$D$49,4,0)</f>
        <v>128.82192000000001</v>
      </c>
      <c r="G3877" s="36"/>
      <c r="H3877" s="15"/>
      <c r="I3877" s="9"/>
      <c r="J3877" s="16">
        <v>0</v>
      </c>
      <c r="K3877" s="16"/>
      <c r="L3877" s="17">
        <v>31.55</v>
      </c>
      <c r="M3877" s="2">
        <v>65</v>
      </c>
      <c r="N3877" s="8">
        <f>(('Parâmetro - Portes e Uco'!$H$4*'TABELA HONORÁRIOS MÉDICOS201819'!M3877)/100)*'TABELA HONORÁRIOS MÉDICOS201819'!L3877</f>
        <v>299.81965000000002</v>
      </c>
      <c r="O3877" s="15">
        <v>0</v>
      </c>
      <c r="P3877" s="15"/>
      <c r="Q3877" s="41">
        <f t="shared" si="222"/>
        <v>428.64157</v>
      </c>
    </row>
    <row r="3878" spans="1:17">
      <c r="A3878" s="1" t="s">
        <v>4760</v>
      </c>
      <c r="B3878" s="1">
        <v>40501078</v>
      </c>
      <c r="C3878" s="3" t="s">
        <v>3192</v>
      </c>
      <c r="D3878" s="4" t="s">
        <v>3671</v>
      </c>
      <c r="E3878" s="7"/>
      <c r="F3878" s="8">
        <f>VLOOKUP(D3878,'Parâmetro - Portes e Uco'!$A$8:$D$49,4,0)</f>
        <v>100.81679999999999</v>
      </c>
      <c r="G3878" s="36"/>
      <c r="H3878" s="15"/>
      <c r="I3878" s="9"/>
      <c r="J3878" s="16">
        <v>0</v>
      </c>
      <c r="K3878" s="16"/>
      <c r="L3878" s="17">
        <v>39.86</v>
      </c>
      <c r="M3878" s="2">
        <v>65</v>
      </c>
      <c r="N3878" s="8">
        <f>(('Parâmetro - Portes e Uco'!$H$4*'TABELA HONORÁRIOS MÉDICOS201819'!M3878)/100)*'TABELA HONORÁRIOS MÉDICOS201819'!L3878</f>
        <v>378.78958</v>
      </c>
      <c r="O3878" s="15">
        <v>0</v>
      </c>
      <c r="P3878" s="15"/>
      <c r="Q3878" s="41">
        <f t="shared" si="222"/>
        <v>479.60638</v>
      </c>
    </row>
    <row r="3879" spans="1:17">
      <c r="A3879" s="1" t="s">
        <v>4760</v>
      </c>
      <c r="B3879" s="1">
        <v>40501086</v>
      </c>
      <c r="C3879" s="3" t="s">
        <v>3193</v>
      </c>
      <c r="D3879" s="4" t="s">
        <v>3671</v>
      </c>
      <c r="E3879" s="7"/>
      <c r="F3879" s="8">
        <f>VLOOKUP(D3879,'Parâmetro - Portes e Uco'!$A$8:$D$49,4,0)</f>
        <v>100.81679999999999</v>
      </c>
      <c r="G3879" s="36"/>
      <c r="H3879" s="15"/>
      <c r="I3879" s="9"/>
      <c r="J3879" s="16">
        <v>0</v>
      </c>
      <c r="K3879" s="16"/>
      <c r="L3879" s="17">
        <v>39.380000000000003</v>
      </c>
      <c r="M3879" s="2">
        <v>65</v>
      </c>
      <c r="N3879" s="8">
        <f>(('Parâmetro - Portes e Uco'!$H$4*'TABELA HONORÁRIOS MÉDICOS201819'!M3879)/100)*'TABELA HONORÁRIOS MÉDICOS201819'!L3879</f>
        <v>374.22814000000005</v>
      </c>
      <c r="O3879" s="15">
        <v>0</v>
      </c>
      <c r="P3879" s="15"/>
      <c r="Q3879" s="41">
        <f t="shared" si="222"/>
        <v>475.04494000000005</v>
      </c>
    </row>
    <row r="3880" spans="1:17" ht="22.5">
      <c r="A3880" s="1" t="s">
        <v>4760</v>
      </c>
      <c r="B3880" s="1">
        <v>40501094</v>
      </c>
      <c r="C3880" s="3" t="s">
        <v>3194</v>
      </c>
      <c r="D3880" s="4" t="s">
        <v>3677</v>
      </c>
      <c r="E3880" s="7"/>
      <c r="F3880" s="8">
        <f>VLOOKUP(D3880,'Parâmetro - Portes e Uco'!$A$8:$D$49,4,0)</f>
        <v>128.82192000000001</v>
      </c>
      <c r="G3880" s="36"/>
      <c r="H3880" s="15"/>
      <c r="I3880" s="9"/>
      <c r="J3880" s="16">
        <v>0</v>
      </c>
      <c r="K3880" s="16"/>
      <c r="L3880" s="17">
        <v>56.34</v>
      </c>
      <c r="M3880" s="2">
        <v>65</v>
      </c>
      <c r="N3880" s="8">
        <f>(('Parâmetro - Portes e Uco'!$H$4*'TABELA HONORÁRIOS MÉDICOS201819'!M3880)/100)*'TABELA HONORÁRIOS MÉDICOS201819'!L3880</f>
        <v>535.39902000000006</v>
      </c>
      <c r="O3880" s="15">
        <v>0</v>
      </c>
      <c r="P3880" s="15"/>
      <c r="Q3880" s="41">
        <f t="shared" si="222"/>
        <v>664.22094000000004</v>
      </c>
    </row>
    <row r="3881" spans="1:17">
      <c r="A3881" s="1" t="s">
        <v>4760</v>
      </c>
      <c r="B3881" s="1">
        <v>40501108</v>
      </c>
      <c r="C3881" s="3" t="s">
        <v>3195</v>
      </c>
      <c r="D3881" s="4" t="s">
        <v>3671</v>
      </c>
      <c r="E3881" s="7"/>
      <c r="F3881" s="8">
        <f>VLOOKUP(D3881,'Parâmetro - Portes e Uco'!$A$8:$D$49,4,0)</f>
        <v>100.81679999999999</v>
      </c>
      <c r="G3881" s="36"/>
      <c r="H3881" s="15"/>
      <c r="I3881" s="9"/>
      <c r="J3881" s="16">
        <v>0</v>
      </c>
      <c r="K3881" s="16"/>
      <c r="L3881" s="17">
        <v>40.479999999999997</v>
      </c>
      <c r="M3881" s="2">
        <v>65</v>
      </c>
      <c r="N3881" s="8">
        <f>(('Parâmetro - Portes e Uco'!$H$4*'TABELA HONORÁRIOS MÉDICOS201819'!M3881)/100)*'TABELA HONORÁRIOS MÉDICOS201819'!L3881</f>
        <v>384.68143999999995</v>
      </c>
      <c r="O3881" s="15">
        <v>0</v>
      </c>
      <c r="P3881" s="15"/>
      <c r="Q3881" s="41">
        <f t="shared" si="222"/>
        <v>485.49823999999995</v>
      </c>
    </row>
    <row r="3882" spans="1:17">
      <c r="A3882" s="1" t="s">
        <v>4760</v>
      </c>
      <c r="B3882" s="1">
        <v>40501116</v>
      </c>
      <c r="C3882" s="3" t="s">
        <v>3196</v>
      </c>
      <c r="D3882" s="4" t="s">
        <v>3679</v>
      </c>
      <c r="E3882" s="7"/>
      <c r="F3882" s="8">
        <f>VLOOKUP(D3882,'Parâmetro - Portes e Uco'!$A$8:$D$49,4,0)</f>
        <v>11.823839999999999</v>
      </c>
      <c r="G3882" s="36"/>
      <c r="H3882" s="15"/>
      <c r="I3882" s="9"/>
      <c r="J3882" s="16">
        <v>0</v>
      </c>
      <c r="K3882" s="16"/>
      <c r="L3882" s="17">
        <v>5.42</v>
      </c>
      <c r="M3882" s="2">
        <v>65</v>
      </c>
      <c r="N3882" s="8">
        <f>(('Parâmetro - Portes e Uco'!$H$4*'TABELA HONORÁRIOS MÉDICOS201819'!M3882)/100)*'TABELA HONORÁRIOS MÉDICOS201819'!L3882</f>
        <v>51.506259999999997</v>
      </c>
      <c r="O3882" s="15">
        <v>0</v>
      </c>
      <c r="P3882" s="15"/>
      <c r="Q3882" s="41">
        <f t="shared" si="222"/>
        <v>63.330099999999995</v>
      </c>
    </row>
    <row r="3883" spans="1:17">
      <c r="A3883" s="1" t="s">
        <v>4760</v>
      </c>
      <c r="B3883" s="1">
        <v>40501124</v>
      </c>
      <c r="C3883" s="3" t="s">
        <v>3197</v>
      </c>
      <c r="D3883" s="4" t="s">
        <v>3678</v>
      </c>
      <c r="E3883" s="7"/>
      <c r="F3883" s="8">
        <f>VLOOKUP(D3883,'Parâmetro - Portes e Uco'!$A$8:$D$49,4,0)</f>
        <v>35.471519999999998</v>
      </c>
      <c r="G3883" s="36"/>
      <c r="H3883" s="15"/>
      <c r="I3883" s="9"/>
      <c r="J3883" s="16">
        <v>0</v>
      </c>
      <c r="K3883" s="16"/>
      <c r="L3883" s="17">
        <v>63.6</v>
      </c>
      <c r="M3883" s="2">
        <v>65</v>
      </c>
      <c r="N3883" s="8">
        <f>(('Parâmetro - Portes e Uco'!$H$4*'TABELA HONORÁRIOS MÉDICOS201819'!M3883)/100)*'TABELA HONORÁRIOS MÉDICOS201819'!L3883</f>
        <v>604.39080000000001</v>
      </c>
      <c r="O3883" s="15">
        <v>0</v>
      </c>
      <c r="P3883" s="15"/>
      <c r="Q3883" s="41">
        <f t="shared" si="222"/>
        <v>639.86231999999995</v>
      </c>
    </row>
    <row r="3884" spans="1:17" ht="22.5">
      <c r="A3884" s="1" t="s">
        <v>4760</v>
      </c>
      <c r="B3884" s="1">
        <v>40501132</v>
      </c>
      <c r="C3884" s="3" t="s">
        <v>3198</v>
      </c>
      <c r="D3884" s="4" t="s">
        <v>3678</v>
      </c>
      <c r="E3884" s="7"/>
      <c r="F3884" s="8">
        <f>VLOOKUP(D3884,'Parâmetro - Portes e Uco'!$A$8:$D$49,4,0)</f>
        <v>35.471519999999998</v>
      </c>
      <c r="G3884" s="36"/>
      <c r="H3884" s="15"/>
      <c r="I3884" s="9"/>
      <c r="J3884" s="16">
        <v>0</v>
      </c>
      <c r="K3884" s="16"/>
      <c r="L3884" s="17">
        <v>56.27</v>
      </c>
      <c r="M3884" s="2">
        <v>65</v>
      </c>
      <c r="N3884" s="8">
        <f>(('Parâmetro - Portes e Uco'!$H$4*'TABELA HONORÁRIOS MÉDICOS201819'!M3884)/100)*'TABELA HONORÁRIOS MÉDICOS201819'!L3884</f>
        <v>534.73381000000006</v>
      </c>
      <c r="O3884" s="15">
        <v>0</v>
      </c>
      <c r="P3884" s="15"/>
      <c r="Q3884" s="41">
        <f t="shared" si="222"/>
        <v>570.20533</v>
      </c>
    </row>
    <row r="3885" spans="1:17">
      <c r="A3885" s="1" t="s">
        <v>4760</v>
      </c>
      <c r="B3885" s="1">
        <v>40501159</v>
      </c>
      <c r="C3885" s="3" t="s">
        <v>3200</v>
      </c>
      <c r="D3885" s="4" t="s">
        <v>3670</v>
      </c>
      <c r="E3885" s="7"/>
      <c r="F3885" s="8">
        <f>VLOOKUP(D3885,'Parâmetro - Portes e Uco'!$A$8:$D$49,4,0)</f>
        <v>62.342399999999998</v>
      </c>
      <c r="G3885" s="36"/>
      <c r="H3885" s="15"/>
      <c r="I3885" s="9"/>
      <c r="J3885" s="16">
        <v>0</v>
      </c>
      <c r="K3885" s="16"/>
      <c r="L3885" s="17">
        <v>19.14</v>
      </c>
      <c r="M3885" s="2">
        <v>65</v>
      </c>
      <c r="N3885" s="8">
        <f>(('Parâmetro - Portes e Uco'!$H$4*'TABELA HONORÁRIOS MÉDICOS201819'!M3885)/100)*'TABELA HONORÁRIOS MÉDICOS201819'!L3885</f>
        <v>181.88742000000002</v>
      </c>
      <c r="O3885" s="15">
        <v>0</v>
      </c>
      <c r="P3885" s="15"/>
      <c r="Q3885" s="41">
        <f t="shared" si="222"/>
        <v>244.22982000000002</v>
      </c>
    </row>
    <row r="3886" spans="1:17">
      <c r="A3886" s="1" t="s">
        <v>4760</v>
      </c>
      <c r="B3886" s="1">
        <v>40501167</v>
      </c>
      <c r="C3886" s="3" t="s">
        <v>3201</v>
      </c>
      <c r="D3886" s="4" t="s">
        <v>3677</v>
      </c>
      <c r="E3886" s="7"/>
      <c r="F3886" s="8">
        <f>VLOOKUP(D3886,'Parâmetro - Portes e Uco'!$A$8:$D$49,4,0)</f>
        <v>128.82192000000001</v>
      </c>
      <c r="G3886" s="36"/>
      <c r="H3886" s="15"/>
      <c r="I3886" s="9"/>
      <c r="J3886" s="16">
        <v>0</v>
      </c>
      <c r="K3886" s="16"/>
      <c r="L3886" s="17">
        <v>17.39</v>
      </c>
      <c r="M3886" s="2">
        <v>65</v>
      </c>
      <c r="N3886" s="8">
        <f>(('Parâmetro - Portes e Uco'!$H$4*'TABELA HONORÁRIOS MÉDICOS201819'!M3886)/100)*'TABELA HONORÁRIOS MÉDICOS201819'!L3886</f>
        <v>165.25717</v>
      </c>
      <c r="O3886" s="15">
        <v>0</v>
      </c>
      <c r="P3886" s="15"/>
      <c r="Q3886" s="41">
        <f t="shared" si="222"/>
        <v>294.07909000000001</v>
      </c>
    </row>
    <row r="3887" spans="1:17">
      <c r="A3887" s="1" t="s">
        <v>4760</v>
      </c>
      <c r="B3887" s="1">
        <v>40501175</v>
      </c>
      <c r="C3887" s="3" t="s">
        <v>3202</v>
      </c>
      <c r="D3887" s="4" t="s">
        <v>3677</v>
      </c>
      <c r="E3887" s="7"/>
      <c r="F3887" s="8">
        <f>VLOOKUP(D3887,'Parâmetro - Portes e Uco'!$A$8:$D$49,4,0)</f>
        <v>128.82192000000001</v>
      </c>
      <c r="G3887" s="36"/>
      <c r="H3887" s="15"/>
      <c r="I3887" s="9"/>
      <c r="J3887" s="16">
        <v>0</v>
      </c>
      <c r="K3887" s="16"/>
      <c r="L3887" s="17">
        <v>56.34</v>
      </c>
      <c r="M3887" s="2">
        <v>65</v>
      </c>
      <c r="N3887" s="8">
        <f>(('Parâmetro - Portes e Uco'!$H$4*'TABELA HONORÁRIOS MÉDICOS201819'!M3887)/100)*'TABELA HONORÁRIOS MÉDICOS201819'!L3887</f>
        <v>535.39902000000006</v>
      </c>
      <c r="O3887" s="15">
        <v>0</v>
      </c>
      <c r="P3887" s="15"/>
      <c r="Q3887" s="41">
        <f t="shared" si="222"/>
        <v>664.22094000000004</v>
      </c>
    </row>
    <row r="3888" spans="1:17" ht="33.75">
      <c r="A3888" s="1" t="s">
        <v>4760</v>
      </c>
      <c r="B3888" s="1">
        <v>40501183</v>
      </c>
      <c r="C3888" s="3" t="s">
        <v>3203</v>
      </c>
      <c r="D3888" s="4" t="s">
        <v>3678</v>
      </c>
      <c r="E3888" s="7"/>
      <c r="F3888" s="8">
        <f>VLOOKUP(D3888,'Parâmetro - Portes e Uco'!$A$8:$D$49,4,0)</f>
        <v>35.471519999999998</v>
      </c>
      <c r="G3888" s="36"/>
      <c r="H3888" s="15"/>
      <c r="I3888" s="9"/>
      <c r="J3888" s="16">
        <v>0</v>
      </c>
      <c r="K3888" s="16"/>
      <c r="L3888" s="17">
        <v>42.5</v>
      </c>
      <c r="M3888" s="2">
        <v>65</v>
      </c>
      <c r="N3888" s="8">
        <f>(('Parâmetro - Portes e Uco'!$H$4*'TABELA HONORÁRIOS MÉDICOS201819'!M3888)/100)*'TABELA HONORÁRIOS MÉDICOS201819'!L3888</f>
        <v>403.8775</v>
      </c>
      <c r="O3888" s="15">
        <v>0</v>
      </c>
      <c r="P3888" s="15"/>
      <c r="Q3888" s="41">
        <f t="shared" si="222"/>
        <v>439.34902</v>
      </c>
    </row>
    <row r="3889" spans="1:17" ht="22.5">
      <c r="A3889" s="1" t="s">
        <v>4760</v>
      </c>
      <c r="B3889" s="1">
        <v>40501191</v>
      </c>
      <c r="C3889" s="3" t="s">
        <v>3205</v>
      </c>
      <c r="D3889" s="4" t="s">
        <v>3678</v>
      </c>
      <c r="E3889" s="7"/>
      <c r="F3889" s="8">
        <f>VLOOKUP(D3889,'Parâmetro - Portes e Uco'!$A$8:$D$49,4,0)</f>
        <v>35.471519999999998</v>
      </c>
      <c r="G3889" s="36"/>
      <c r="H3889" s="15"/>
      <c r="I3889" s="9"/>
      <c r="J3889" s="16">
        <v>0</v>
      </c>
      <c r="K3889" s="16"/>
      <c r="L3889" s="17">
        <v>42.5</v>
      </c>
      <c r="M3889" s="2">
        <v>65</v>
      </c>
      <c r="N3889" s="8">
        <f>(('Parâmetro - Portes e Uco'!$H$4*'TABELA HONORÁRIOS MÉDICOS201819'!M3889)/100)*'TABELA HONORÁRIOS MÉDICOS201819'!L3889</f>
        <v>403.8775</v>
      </c>
      <c r="O3889" s="15">
        <v>0</v>
      </c>
      <c r="P3889" s="15"/>
      <c r="Q3889" s="41">
        <f t="shared" si="222"/>
        <v>439.34902</v>
      </c>
    </row>
    <row r="3890" spans="1:17" ht="22.5">
      <c r="A3890" s="1" t="s">
        <v>4760</v>
      </c>
      <c r="B3890" s="1">
        <v>40501205</v>
      </c>
      <c r="C3890" s="3" t="s">
        <v>3199</v>
      </c>
      <c r="D3890" s="4" t="s">
        <v>3670</v>
      </c>
      <c r="E3890" s="7"/>
      <c r="F3890" s="8">
        <f>VLOOKUP(D3890,'Parâmetro - Portes e Uco'!$A$8:$D$49,4,0)</f>
        <v>62.342399999999998</v>
      </c>
      <c r="G3890" s="36"/>
      <c r="H3890" s="15"/>
      <c r="I3890" s="9"/>
      <c r="J3890" s="16">
        <v>0</v>
      </c>
      <c r="K3890" s="16"/>
      <c r="L3890" s="17">
        <v>19.14</v>
      </c>
      <c r="M3890" s="2">
        <v>65</v>
      </c>
      <c r="N3890" s="8">
        <f>(('Parâmetro - Portes e Uco'!$H$4*'TABELA HONORÁRIOS MÉDICOS201819'!M3890)/100)*'TABELA HONORÁRIOS MÉDICOS201819'!L3890</f>
        <v>181.88742000000002</v>
      </c>
      <c r="O3890" s="15">
        <v>0</v>
      </c>
      <c r="P3890" s="15"/>
      <c r="Q3890" s="41">
        <f t="shared" si="222"/>
        <v>244.22982000000002</v>
      </c>
    </row>
    <row r="3891" spans="1:17">
      <c r="A3891" s="1" t="s">
        <v>4760</v>
      </c>
      <c r="B3891" s="1">
        <v>40501213</v>
      </c>
      <c r="C3891" s="3" t="s">
        <v>3204</v>
      </c>
      <c r="D3891" s="4" t="s">
        <v>3678</v>
      </c>
      <c r="E3891" s="7"/>
      <c r="F3891" s="8">
        <f>VLOOKUP(D3891,'Parâmetro - Portes e Uco'!$A$8:$D$49,4,0)</f>
        <v>35.471519999999998</v>
      </c>
      <c r="G3891" s="36"/>
      <c r="H3891" s="15"/>
      <c r="I3891" s="9"/>
      <c r="J3891" s="16">
        <v>0</v>
      </c>
      <c r="K3891" s="16"/>
      <c r="L3891" s="17">
        <v>19.14</v>
      </c>
      <c r="M3891" s="2">
        <v>65</v>
      </c>
      <c r="N3891" s="8">
        <f>(('Parâmetro - Portes e Uco'!$H$4*'TABELA HONORÁRIOS MÉDICOS201819'!M3891)/100)*'TABELA HONORÁRIOS MÉDICOS201819'!L3891</f>
        <v>181.88742000000002</v>
      </c>
      <c r="O3891" s="15">
        <v>0</v>
      </c>
      <c r="P3891" s="15"/>
      <c r="Q3891" s="41">
        <f t="shared" si="222"/>
        <v>217.35894000000002</v>
      </c>
    </row>
    <row r="3892" spans="1:17" ht="22.5">
      <c r="A3892" s="1" t="s">
        <v>4760</v>
      </c>
      <c r="B3892" s="1">
        <v>40501221</v>
      </c>
      <c r="C3892" s="3" t="s">
        <v>4384</v>
      </c>
      <c r="D3892" s="4" t="s">
        <v>3671</v>
      </c>
      <c r="E3892" s="7"/>
      <c r="F3892" s="8">
        <f>VLOOKUP(D3892,'Parâmetro - Portes e Uco'!$A$8:$D$49,4,0)</f>
        <v>100.81679999999999</v>
      </c>
      <c r="G3892" s="36"/>
      <c r="H3892" s="15"/>
      <c r="I3892" s="9"/>
      <c r="J3892" s="16">
        <v>0</v>
      </c>
      <c r="K3892" s="16"/>
      <c r="L3892" s="17">
        <v>60</v>
      </c>
      <c r="M3892" s="2">
        <v>65</v>
      </c>
      <c r="N3892" s="8">
        <f>(('Parâmetro - Portes e Uco'!$H$4*'TABELA HONORÁRIOS MÉDICOS201819'!M3892)/100)*'TABELA HONORÁRIOS MÉDICOS201819'!L3892</f>
        <v>570.18000000000006</v>
      </c>
      <c r="O3892" s="15">
        <v>0</v>
      </c>
      <c r="P3892" s="15"/>
      <c r="Q3892" s="41">
        <f t="shared" si="222"/>
        <v>670.99680000000001</v>
      </c>
    </row>
    <row r="3893" spans="1:17">
      <c r="A3893" s="3"/>
      <c r="B3893" s="135">
        <v>40502007</v>
      </c>
      <c r="C3893" s="263" t="s">
        <v>3926</v>
      </c>
      <c r="D3893" s="264"/>
      <c r="E3893" s="264"/>
      <c r="F3893" s="264"/>
      <c r="G3893" s="264"/>
      <c r="H3893" s="264"/>
      <c r="I3893" s="264"/>
      <c r="J3893" s="264"/>
      <c r="K3893" s="264"/>
      <c r="L3893" s="264"/>
      <c r="M3893" s="287"/>
      <c r="N3893" s="264"/>
      <c r="O3893" s="264"/>
      <c r="P3893" s="264"/>
      <c r="Q3893" s="265"/>
    </row>
    <row r="3894" spans="1:17" ht="33.75">
      <c r="A3894" s="1" t="s">
        <v>4760</v>
      </c>
      <c r="B3894" s="1">
        <v>40502015</v>
      </c>
      <c r="C3894" s="3" t="s">
        <v>3214</v>
      </c>
      <c r="D3894" s="4" t="s">
        <v>3679</v>
      </c>
      <c r="E3894" s="7"/>
      <c r="F3894" s="8">
        <f>VLOOKUP(D3894,'Parâmetro - Portes e Uco'!$A$8:$D$49,4,0)</f>
        <v>11.823839999999999</v>
      </c>
      <c r="G3894" s="36"/>
      <c r="H3894" s="15"/>
      <c r="I3894" s="9"/>
      <c r="J3894" s="16">
        <v>0</v>
      </c>
      <c r="K3894" s="16"/>
      <c r="L3894" s="17">
        <v>9</v>
      </c>
      <c r="M3894" s="2">
        <v>65</v>
      </c>
      <c r="N3894" s="8">
        <f>(('Parâmetro - Portes e Uco'!$H$4*'TABELA HONORÁRIOS MÉDICOS201819'!M3894)/100)*'TABELA HONORÁRIOS MÉDICOS201819'!L3894</f>
        <v>85.527000000000001</v>
      </c>
      <c r="O3894" s="15">
        <v>0</v>
      </c>
      <c r="P3894" s="15"/>
      <c r="Q3894" s="41">
        <f t="shared" ref="Q3894:Q3913" si="223">F3894+H3894+K3894+N3894+P3894</f>
        <v>97.350840000000005</v>
      </c>
    </row>
    <row r="3895" spans="1:17" ht="22.5">
      <c r="A3895" s="1" t="s">
        <v>4758</v>
      </c>
      <c r="B3895" s="1">
        <v>40502040</v>
      </c>
      <c r="C3895" s="3" t="s">
        <v>3999</v>
      </c>
      <c r="D3895" s="4" t="s">
        <v>3679</v>
      </c>
      <c r="E3895" s="7">
        <v>0</v>
      </c>
      <c r="F3895" s="8">
        <f>VLOOKUP(D3895,'Parâmetro - Portes e Uco'!$A$8:$D$49,4,0)</f>
        <v>11.823839999999999</v>
      </c>
      <c r="G3895" s="36"/>
      <c r="H3895" s="15"/>
      <c r="I3895" s="9"/>
      <c r="J3895" s="16">
        <v>0</v>
      </c>
      <c r="K3895" s="16"/>
      <c r="L3895" s="17">
        <v>4.3680000000000003</v>
      </c>
      <c r="M3895" s="2">
        <v>65</v>
      </c>
      <c r="N3895" s="8">
        <f>(('Parâmetro - Portes e Uco'!$H$4*'TABELA HONORÁRIOS MÉDICOS201819'!M3895)/100)*'TABELA HONORÁRIOS MÉDICOS201819'!L3895</f>
        <v>41.509104000000001</v>
      </c>
      <c r="O3895" s="15" t="s">
        <v>3721</v>
      </c>
      <c r="P3895" s="15"/>
      <c r="Q3895" s="41">
        <f t="shared" si="223"/>
        <v>53.332943999999998</v>
      </c>
    </row>
    <row r="3896" spans="1:17">
      <c r="A3896" s="1" t="s">
        <v>4760</v>
      </c>
      <c r="B3896" s="1">
        <v>40502058</v>
      </c>
      <c r="C3896" s="3" t="s">
        <v>3206</v>
      </c>
      <c r="D3896" s="4" t="s">
        <v>3679</v>
      </c>
      <c r="E3896" s="7"/>
      <c r="F3896" s="8">
        <f>VLOOKUP(D3896,'Parâmetro - Portes e Uco'!$A$8:$D$49,4,0)</f>
        <v>11.823839999999999</v>
      </c>
      <c r="G3896" s="36"/>
      <c r="H3896" s="15"/>
      <c r="I3896" s="9"/>
      <c r="J3896" s="16">
        <v>0</v>
      </c>
      <c r="K3896" s="16"/>
      <c r="L3896" s="17">
        <v>8.33</v>
      </c>
      <c r="M3896" s="2">
        <v>65</v>
      </c>
      <c r="N3896" s="8">
        <f>(('Parâmetro - Portes e Uco'!$H$4*'TABELA HONORÁRIOS MÉDICOS201819'!M3896)/100)*'TABELA HONORÁRIOS MÉDICOS201819'!L3896</f>
        <v>79.159990000000008</v>
      </c>
      <c r="O3896" s="15">
        <v>0</v>
      </c>
      <c r="P3896" s="15"/>
      <c r="Q3896" s="41">
        <f t="shared" si="223"/>
        <v>90.983830000000012</v>
      </c>
    </row>
    <row r="3897" spans="1:17" ht="45">
      <c r="A3897" s="1" t="s">
        <v>4758</v>
      </c>
      <c r="B3897" s="1">
        <v>40502066</v>
      </c>
      <c r="C3897" s="3" t="s">
        <v>4000</v>
      </c>
      <c r="D3897" s="4" t="s">
        <v>3670</v>
      </c>
      <c r="E3897" s="7">
        <v>0</v>
      </c>
      <c r="F3897" s="8">
        <f>VLOOKUP(D3897,'Parâmetro - Portes e Uco'!$A$8:$D$49,4,0)</f>
        <v>62.342399999999998</v>
      </c>
      <c r="G3897" s="36"/>
      <c r="H3897" s="15"/>
      <c r="I3897" s="9"/>
      <c r="J3897" s="16">
        <v>0</v>
      </c>
      <c r="K3897" s="16"/>
      <c r="L3897" s="17">
        <v>35</v>
      </c>
      <c r="M3897" s="2">
        <v>65</v>
      </c>
      <c r="N3897" s="8">
        <f>(('Parâmetro - Portes e Uco'!$H$4*'TABELA HONORÁRIOS MÉDICOS201819'!M3897)/100)*'TABELA HONORÁRIOS MÉDICOS201819'!L3897</f>
        <v>332.60500000000002</v>
      </c>
      <c r="O3897" s="15" t="s">
        <v>3721</v>
      </c>
      <c r="P3897" s="15"/>
      <c r="Q3897" s="41">
        <f t="shared" si="223"/>
        <v>394.94740000000002</v>
      </c>
    </row>
    <row r="3898" spans="1:17" ht="33.75">
      <c r="A3898" s="1" t="s">
        <v>4760</v>
      </c>
      <c r="B3898" s="1">
        <v>40502074</v>
      </c>
      <c r="C3898" s="3" t="s">
        <v>3208</v>
      </c>
      <c r="D3898" s="4" t="s">
        <v>3670</v>
      </c>
      <c r="E3898" s="7"/>
      <c r="F3898" s="8">
        <f>VLOOKUP(D3898,'Parâmetro - Portes e Uco'!$A$8:$D$49,4,0)</f>
        <v>62.342399999999998</v>
      </c>
      <c r="G3898" s="36"/>
      <c r="H3898" s="15"/>
      <c r="I3898" s="9"/>
      <c r="J3898" s="16">
        <v>0</v>
      </c>
      <c r="K3898" s="16"/>
      <c r="L3898" s="17">
        <v>125</v>
      </c>
      <c r="M3898" s="2">
        <v>65</v>
      </c>
      <c r="N3898" s="8">
        <f>(('Parâmetro - Portes e Uco'!$H$4*'TABELA HONORÁRIOS MÉDICOS201819'!M3898)/100)*'TABELA HONORÁRIOS MÉDICOS201819'!L3898</f>
        <v>1187.875</v>
      </c>
      <c r="O3898" s="15">
        <v>0</v>
      </c>
      <c r="P3898" s="15"/>
      <c r="Q3898" s="41">
        <f t="shared" si="223"/>
        <v>1250.2174</v>
      </c>
    </row>
    <row r="3899" spans="1:17" ht="33.75">
      <c r="A3899" s="1" t="s">
        <v>4760</v>
      </c>
      <c r="B3899" s="1">
        <v>40502082</v>
      </c>
      <c r="C3899" s="3" t="s">
        <v>3209</v>
      </c>
      <c r="D3899" s="4" t="s">
        <v>3670</v>
      </c>
      <c r="E3899" s="7"/>
      <c r="F3899" s="8">
        <f>VLOOKUP(D3899,'Parâmetro - Portes e Uco'!$A$8:$D$49,4,0)</f>
        <v>62.342399999999998</v>
      </c>
      <c r="G3899" s="36"/>
      <c r="H3899" s="15"/>
      <c r="I3899" s="9"/>
      <c r="J3899" s="16">
        <v>0</v>
      </c>
      <c r="K3899" s="16"/>
      <c r="L3899" s="17">
        <v>83.33</v>
      </c>
      <c r="M3899" s="2">
        <v>65</v>
      </c>
      <c r="N3899" s="8">
        <f>(('Parâmetro - Portes e Uco'!$H$4*'TABELA HONORÁRIOS MÉDICOS201819'!M3899)/100)*'TABELA HONORÁRIOS MÉDICOS201819'!L3899</f>
        <v>791.88499000000002</v>
      </c>
      <c r="O3899" s="15">
        <v>0</v>
      </c>
      <c r="P3899" s="15"/>
      <c r="Q3899" s="41">
        <f t="shared" si="223"/>
        <v>854.22739000000001</v>
      </c>
    </row>
    <row r="3900" spans="1:17" ht="56.25">
      <c r="A3900" s="1" t="s">
        <v>4760</v>
      </c>
      <c r="B3900" s="1">
        <v>40502090</v>
      </c>
      <c r="C3900" s="3" t="s">
        <v>3210</v>
      </c>
      <c r="D3900" s="4" t="s">
        <v>3679</v>
      </c>
      <c r="E3900" s="7"/>
      <c r="F3900" s="8">
        <f>VLOOKUP(D3900,'Parâmetro - Portes e Uco'!$A$8:$D$49,4,0)</f>
        <v>11.823839999999999</v>
      </c>
      <c r="G3900" s="36"/>
      <c r="H3900" s="15"/>
      <c r="I3900" s="9"/>
      <c r="J3900" s="16">
        <v>0</v>
      </c>
      <c r="K3900" s="16"/>
      <c r="L3900" s="17">
        <v>29.17</v>
      </c>
      <c r="M3900" s="2">
        <v>65</v>
      </c>
      <c r="N3900" s="8">
        <f>(('Parâmetro - Portes e Uco'!$H$4*'TABELA HONORÁRIOS MÉDICOS201819'!M3900)/100)*'TABELA HONORÁRIOS MÉDICOS201819'!L3900</f>
        <v>277.20251000000002</v>
      </c>
      <c r="O3900" s="15">
        <v>0</v>
      </c>
      <c r="P3900" s="15"/>
      <c r="Q3900" s="41">
        <f t="shared" si="223"/>
        <v>289.02635000000004</v>
      </c>
    </row>
    <row r="3901" spans="1:17" ht="33.75">
      <c r="A3901" s="1" t="s">
        <v>4760</v>
      </c>
      <c r="B3901" s="1">
        <v>40502104</v>
      </c>
      <c r="C3901" s="3" t="s">
        <v>3211</v>
      </c>
      <c r="D3901" s="4" t="s">
        <v>3670</v>
      </c>
      <c r="E3901" s="7"/>
      <c r="F3901" s="8">
        <f>VLOOKUP(D3901,'Parâmetro - Portes e Uco'!$A$8:$D$49,4,0)</f>
        <v>62.342399999999998</v>
      </c>
      <c r="G3901" s="36"/>
      <c r="H3901" s="15"/>
      <c r="I3901" s="9"/>
      <c r="J3901" s="16">
        <v>0</v>
      </c>
      <c r="K3901" s="16"/>
      <c r="L3901" s="17">
        <v>125</v>
      </c>
      <c r="M3901" s="2">
        <v>65</v>
      </c>
      <c r="N3901" s="8">
        <f>(('Parâmetro - Portes e Uco'!$H$4*'TABELA HONORÁRIOS MÉDICOS201819'!M3901)/100)*'TABELA HONORÁRIOS MÉDICOS201819'!L3901</f>
        <v>1187.875</v>
      </c>
      <c r="O3901" s="15">
        <v>0</v>
      </c>
      <c r="P3901" s="15"/>
      <c r="Q3901" s="41">
        <f t="shared" si="223"/>
        <v>1250.2174</v>
      </c>
    </row>
    <row r="3902" spans="1:17" ht="45">
      <c r="A3902" s="1" t="s">
        <v>4760</v>
      </c>
      <c r="B3902" s="1">
        <v>40502112</v>
      </c>
      <c r="C3902" s="3" t="s">
        <v>3212</v>
      </c>
      <c r="D3902" s="4" t="s">
        <v>3670</v>
      </c>
      <c r="E3902" s="7"/>
      <c r="F3902" s="8">
        <f>VLOOKUP(D3902,'Parâmetro - Portes e Uco'!$A$8:$D$49,4,0)</f>
        <v>62.342399999999998</v>
      </c>
      <c r="G3902" s="36"/>
      <c r="H3902" s="15"/>
      <c r="I3902" s="9"/>
      <c r="J3902" s="16">
        <v>0</v>
      </c>
      <c r="K3902" s="16"/>
      <c r="L3902" s="17">
        <v>108.33</v>
      </c>
      <c r="M3902" s="2">
        <v>65</v>
      </c>
      <c r="N3902" s="8">
        <f>(('Parâmetro - Portes e Uco'!$H$4*'TABELA HONORÁRIOS MÉDICOS201819'!M3902)/100)*'TABELA HONORÁRIOS MÉDICOS201819'!L3902</f>
        <v>1029.4599900000001</v>
      </c>
      <c r="O3902" s="15">
        <v>0</v>
      </c>
      <c r="P3902" s="15"/>
      <c r="Q3902" s="41">
        <f t="shared" si="223"/>
        <v>1091.8023900000001</v>
      </c>
    </row>
    <row r="3903" spans="1:17" ht="22.5">
      <c r="A3903" s="1" t="s">
        <v>4760</v>
      </c>
      <c r="B3903" s="1">
        <v>40502120</v>
      </c>
      <c r="C3903" s="3" t="s">
        <v>3213</v>
      </c>
      <c r="D3903" s="4" t="s">
        <v>3670</v>
      </c>
      <c r="E3903" s="7"/>
      <c r="F3903" s="8">
        <f>VLOOKUP(D3903,'Parâmetro - Portes e Uco'!$A$8:$D$49,4,0)</f>
        <v>62.342399999999998</v>
      </c>
      <c r="G3903" s="36"/>
      <c r="H3903" s="15"/>
      <c r="I3903" s="9"/>
      <c r="J3903" s="16">
        <v>0</v>
      </c>
      <c r="K3903" s="16"/>
      <c r="L3903" s="17">
        <v>108.33</v>
      </c>
      <c r="M3903" s="2">
        <v>65</v>
      </c>
      <c r="N3903" s="8">
        <f>(('Parâmetro - Portes e Uco'!$H$4*'TABELA HONORÁRIOS MÉDICOS201819'!M3903)/100)*'TABELA HONORÁRIOS MÉDICOS201819'!L3903</f>
        <v>1029.4599900000001</v>
      </c>
      <c r="O3903" s="15">
        <v>0</v>
      </c>
      <c r="P3903" s="15"/>
      <c r="Q3903" s="41">
        <f t="shared" si="223"/>
        <v>1091.8023900000001</v>
      </c>
    </row>
    <row r="3904" spans="1:17" ht="45">
      <c r="A3904" s="1" t="s">
        <v>4760</v>
      </c>
      <c r="B3904" s="1">
        <v>40502139</v>
      </c>
      <c r="C3904" s="3" t="s">
        <v>3215</v>
      </c>
      <c r="D3904" s="4" t="s">
        <v>3679</v>
      </c>
      <c r="E3904" s="7"/>
      <c r="F3904" s="8">
        <f>VLOOKUP(D3904,'Parâmetro - Portes e Uco'!$A$8:$D$49,4,0)</f>
        <v>11.823839999999999</v>
      </c>
      <c r="G3904" s="36"/>
      <c r="H3904" s="15"/>
      <c r="I3904" s="9"/>
      <c r="J3904" s="16">
        <v>0</v>
      </c>
      <c r="K3904" s="16"/>
      <c r="L3904" s="17">
        <v>41.67</v>
      </c>
      <c r="M3904" s="2">
        <v>65</v>
      </c>
      <c r="N3904" s="8">
        <f>(('Parâmetro - Portes e Uco'!$H$4*'TABELA HONORÁRIOS MÉDICOS201819'!M3904)/100)*'TABELA HONORÁRIOS MÉDICOS201819'!L3904</f>
        <v>395.99001000000004</v>
      </c>
      <c r="O3904" s="15">
        <v>0</v>
      </c>
      <c r="P3904" s="15"/>
      <c r="Q3904" s="41">
        <f t="shared" si="223"/>
        <v>407.81385000000006</v>
      </c>
    </row>
    <row r="3905" spans="1:17" ht="33.75">
      <c r="A3905" s="1" t="s">
        <v>4760</v>
      </c>
      <c r="B3905" s="1">
        <v>40502147</v>
      </c>
      <c r="C3905" s="3" t="s">
        <v>3216</v>
      </c>
      <c r="D3905" s="4" t="s">
        <v>3679</v>
      </c>
      <c r="E3905" s="7"/>
      <c r="F3905" s="8">
        <f>VLOOKUP(D3905,'Parâmetro - Portes e Uco'!$A$8:$D$49,4,0)</f>
        <v>11.823839999999999</v>
      </c>
      <c r="G3905" s="36"/>
      <c r="H3905" s="15"/>
      <c r="I3905" s="9"/>
      <c r="J3905" s="16">
        <v>0</v>
      </c>
      <c r="K3905" s="16"/>
      <c r="L3905" s="17">
        <v>41.67</v>
      </c>
      <c r="M3905" s="2">
        <v>65</v>
      </c>
      <c r="N3905" s="8">
        <f>(('Parâmetro - Portes e Uco'!$H$4*'TABELA HONORÁRIOS MÉDICOS201819'!M3905)/100)*'TABELA HONORÁRIOS MÉDICOS201819'!L3905</f>
        <v>395.99001000000004</v>
      </c>
      <c r="O3905" s="15">
        <v>0</v>
      </c>
      <c r="P3905" s="15"/>
      <c r="Q3905" s="41">
        <f t="shared" si="223"/>
        <v>407.81385000000006</v>
      </c>
    </row>
    <row r="3906" spans="1:17" ht="33.75">
      <c r="A3906" s="1" t="s">
        <v>4760</v>
      </c>
      <c r="B3906" s="1">
        <v>40502155</v>
      </c>
      <c r="C3906" s="3" t="s">
        <v>3217</v>
      </c>
      <c r="D3906" s="4" t="s">
        <v>3679</v>
      </c>
      <c r="E3906" s="7"/>
      <c r="F3906" s="8">
        <f>VLOOKUP(D3906,'Parâmetro - Portes e Uco'!$A$8:$D$49,4,0)</f>
        <v>11.823839999999999</v>
      </c>
      <c r="G3906" s="36"/>
      <c r="H3906" s="15"/>
      <c r="I3906" s="9"/>
      <c r="J3906" s="16">
        <v>0</v>
      </c>
      <c r="K3906" s="16"/>
      <c r="L3906" s="17">
        <v>50</v>
      </c>
      <c r="M3906" s="2">
        <v>65</v>
      </c>
      <c r="N3906" s="8">
        <f>(('Parâmetro - Portes e Uco'!$H$4*'TABELA HONORÁRIOS MÉDICOS201819'!M3906)/100)*'TABELA HONORÁRIOS MÉDICOS201819'!L3906</f>
        <v>475.15</v>
      </c>
      <c r="O3906" s="15">
        <v>0</v>
      </c>
      <c r="P3906" s="15"/>
      <c r="Q3906" s="41">
        <f t="shared" si="223"/>
        <v>486.97384</v>
      </c>
    </row>
    <row r="3907" spans="1:17" ht="22.5">
      <c r="A3907" s="1" t="s">
        <v>4760</v>
      </c>
      <c r="B3907" s="1">
        <v>40502163</v>
      </c>
      <c r="C3907" s="3" t="s">
        <v>3218</v>
      </c>
      <c r="D3907" s="4" t="s">
        <v>3679</v>
      </c>
      <c r="E3907" s="7"/>
      <c r="F3907" s="8">
        <f>VLOOKUP(D3907,'Parâmetro - Portes e Uco'!$A$8:$D$49,4,0)</f>
        <v>11.823839999999999</v>
      </c>
      <c r="G3907" s="36"/>
      <c r="H3907" s="15"/>
      <c r="I3907" s="9"/>
      <c r="J3907" s="16">
        <v>0</v>
      </c>
      <c r="K3907" s="16"/>
      <c r="L3907" s="17">
        <v>16.670000000000002</v>
      </c>
      <c r="M3907" s="2">
        <v>65</v>
      </c>
      <c r="N3907" s="8">
        <f>(('Parâmetro - Portes e Uco'!$H$4*'TABELA HONORÁRIOS MÉDICOS201819'!M3907)/100)*'TABELA HONORÁRIOS MÉDICOS201819'!L3907</f>
        <v>158.41501000000002</v>
      </c>
      <c r="O3907" s="15">
        <v>0</v>
      </c>
      <c r="P3907" s="15"/>
      <c r="Q3907" s="41">
        <f t="shared" si="223"/>
        <v>170.23885000000001</v>
      </c>
    </row>
    <row r="3908" spans="1:17" ht="33.75">
      <c r="A3908" s="1" t="s">
        <v>4760</v>
      </c>
      <c r="B3908" s="1">
        <v>40502171</v>
      </c>
      <c r="C3908" s="3" t="s">
        <v>4385</v>
      </c>
      <c r="D3908" s="4" t="s">
        <v>3679</v>
      </c>
      <c r="E3908" s="7"/>
      <c r="F3908" s="8">
        <f>VLOOKUP(D3908,'Parâmetro - Portes e Uco'!$A$8:$D$49,4,0)</f>
        <v>11.823839999999999</v>
      </c>
      <c r="G3908" s="36"/>
      <c r="H3908" s="15"/>
      <c r="I3908" s="9"/>
      <c r="J3908" s="16">
        <v>0</v>
      </c>
      <c r="K3908" s="16"/>
      <c r="L3908" s="17">
        <v>166.67</v>
      </c>
      <c r="M3908" s="2">
        <v>65</v>
      </c>
      <c r="N3908" s="8">
        <f>(('Parâmetro - Portes e Uco'!$H$4*'TABELA HONORÁRIOS MÉDICOS201819'!M3908)/100)*'TABELA HONORÁRIOS MÉDICOS201819'!L3908</f>
        <v>1583.86501</v>
      </c>
      <c r="O3908" s="15">
        <v>0</v>
      </c>
      <c r="P3908" s="15"/>
      <c r="Q3908" s="41">
        <f t="shared" si="223"/>
        <v>1595.68885</v>
      </c>
    </row>
    <row r="3909" spans="1:17" ht="22.5">
      <c r="A3909" s="1" t="s">
        <v>4760</v>
      </c>
      <c r="B3909" s="1">
        <v>40502180</v>
      </c>
      <c r="C3909" s="3" t="s">
        <v>3207</v>
      </c>
      <c r="D3909" s="4" t="s">
        <v>3679</v>
      </c>
      <c r="E3909" s="7"/>
      <c r="F3909" s="8">
        <f>VLOOKUP(D3909,'Parâmetro - Portes e Uco'!$A$8:$D$49,4,0)</f>
        <v>11.823839999999999</v>
      </c>
      <c r="G3909" s="36"/>
      <c r="H3909" s="15"/>
      <c r="I3909" s="9"/>
      <c r="J3909" s="16">
        <v>0</v>
      </c>
      <c r="K3909" s="16"/>
      <c r="L3909" s="17">
        <v>208.33</v>
      </c>
      <c r="M3909" s="2">
        <v>65</v>
      </c>
      <c r="N3909" s="8">
        <f>(('Parâmetro - Portes e Uco'!$H$4*'TABELA HONORÁRIOS MÉDICOS201819'!M3909)/100)*'TABELA HONORÁRIOS MÉDICOS201819'!L3909</f>
        <v>1979.7599900000002</v>
      </c>
      <c r="O3909" s="15">
        <v>0</v>
      </c>
      <c r="P3909" s="15"/>
      <c r="Q3909" s="41">
        <f t="shared" si="223"/>
        <v>1991.5838300000003</v>
      </c>
    </row>
    <row r="3910" spans="1:17" ht="33.75">
      <c r="A3910" s="1" t="s">
        <v>4760</v>
      </c>
      <c r="B3910" s="1">
        <v>40502198</v>
      </c>
      <c r="C3910" s="3" t="s">
        <v>4386</v>
      </c>
      <c r="D3910" s="4" t="s">
        <v>3679</v>
      </c>
      <c r="E3910" s="7"/>
      <c r="F3910" s="8">
        <f>VLOOKUP(D3910,'Parâmetro - Portes e Uco'!$A$8:$D$49,4,0)</f>
        <v>11.823839999999999</v>
      </c>
      <c r="G3910" s="36"/>
      <c r="H3910" s="15"/>
      <c r="I3910" s="9"/>
      <c r="J3910" s="16">
        <v>0</v>
      </c>
      <c r="K3910" s="16"/>
      <c r="L3910" s="17">
        <v>191.67</v>
      </c>
      <c r="M3910" s="2">
        <v>65</v>
      </c>
      <c r="N3910" s="8">
        <f>(('Parâmetro - Portes e Uco'!$H$4*'TABELA HONORÁRIOS MÉDICOS201819'!M3910)/100)*'TABELA HONORÁRIOS MÉDICOS201819'!L3910</f>
        <v>1821.4400099999998</v>
      </c>
      <c r="O3910" s="15">
        <v>0</v>
      </c>
      <c r="P3910" s="15"/>
      <c r="Q3910" s="41">
        <f t="shared" si="223"/>
        <v>1833.2638499999998</v>
      </c>
    </row>
    <row r="3911" spans="1:17" ht="45">
      <c r="A3911" s="1" t="s">
        <v>4760</v>
      </c>
      <c r="B3911" s="1">
        <v>40502201</v>
      </c>
      <c r="C3911" s="3" t="s">
        <v>4387</v>
      </c>
      <c r="D3911" s="4" t="s">
        <v>3679</v>
      </c>
      <c r="E3911" s="7"/>
      <c r="F3911" s="8">
        <f>VLOOKUP(D3911,'Parâmetro - Portes e Uco'!$A$8:$D$49,4,0)</f>
        <v>11.823839999999999</v>
      </c>
      <c r="G3911" s="36"/>
      <c r="H3911" s="15"/>
      <c r="I3911" s="9"/>
      <c r="J3911" s="16">
        <v>0</v>
      </c>
      <c r="K3911" s="16"/>
      <c r="L3911" s="17">
        <v>191.67</v>
      </c>
      <c r="M3911" s="2">
        <v>65</v>
      </c>
      <c r="N3911" s="8">
        <f>(('Parâmetro - Portes e Uco'!$H$4*'TABELA HONORÁRIOS MÉDICOS201819'!M3911)/100)*'TABELA HONORÁRIOS MÉDICOS201819'!L3911</f>
        <v>1821.4400099999998</v>
      </c>
      <c r="O3911" s="15">
        <v>0</v>
      </c>
      <c r="P3911" s="15"/>
      <c r="Q3911" s="41">
        <f t="shared" si="223"/>
        <v>1833.2638499999998</v>
      </c>
    </row>
    <row r="3912" spans="1:17" ht="22.5">
      <c r="A3912" s="1" t="s">
        <v>4760</v>
      </c>
      <c r="B3912" s="1">
        <v>40502228</v>
      </c>
      <c r="C3912" s="3" t="s">
        <v>4388</v>
      </c>
      <c r="D3912" s="4" t="s">
        <v>3679</v>
      </c>
      <c r="E3912" s="7"/>
      <c r="F3912" s="8">
        <f>VLOOKUP(D3912,'Parâmetro - Portes e Uco'!$A$8:$D$49,4,0)</f>
        <v>11.823839999999999</v>
      </c>
      <c r="G3912" s="36"/>
      <c r="H3912" s="15"/>
      <c r="I3912" s="9"/>
      <c r="J3912" s="16">
        <v>0</v>
      </c>
      <c r="K3912" s="16"/>
      <c r="L3912" s="17">
        <v>83.33</v>
      </c>
      <c r="M3912" s="2">
        <v>65</v>
      </c>
      <c r="N3912" s="8">
        <f>(('Parâmetro - Portes e Uco'!$H$4*'TABELA HONORÁRIOS MÉDICOS201819'!M3912)/100)*'TABELA HONORÁRIOS MÉDICOS201819'!L3912</f>
        <v>791.88499000000002</v>
      </c>
      <c r="O3912" s="15">
        <v>0</v>
      </c>
      <c r="P3912" s="15"/>
      <c r="Q3912" s="41">
        <f t="shared" si="223"/>
        <v>803.70883000000003</v>
      </c>
    </row>
    <row r="3913" spans="1:17" ht="33.75">
      <c r="A3913" s="1" t="s">
        <v>4760</v>
      </c>
      <c r="B3913" s="1">
        <v>40502236</v>
      </c>
      <c r="C3913" s="3" t="s">
        <v>4389</v>
      </c>
      <c r="D3913" s="4" t="s">
        <v>3670</v>
      </c>
      <c r="E3913" s="7"/>
      <c r="F3913" s="8">
        <f>VLOOKUP(D3913,'Parâmetro - Portes e Uco'!$A$8:$D$49,4,0)</f>
        <v>62.342399999999998</v>
      </c>
      <c r="G3913" s="36"/>
      <c r="H3913" s="15"/>
      <c r="I3913" s="9"/>
      <c r="J3913" s="16">
        <v>0</v>
      </c>
      <c r="K3913" s="16"/>
      <c r="L3913" s="17">
        <v>150</v>
      </c>
      <c r="M3913" s="2">
        <v>65</v>
      </c>
      <c r="N3913" s="8">
        <f>(('Parâmetro - Portes e Uco'!$H$4*'TABELA HONORÁRIOS MÉDICOS201819'!M3913)/100)*'TABELA HONORÁRIOS MÉDICOS201819'!L3913</f>
        <v>1425.45</v>
      </c>
      <c r="O3913" s="15">
        <v>0</v>
      </c>
      <c r="P3913" s="15"/>
      <c r="Q3913" s="41">
        <f t="shared" si="223"/>
        <v>1487.7924</v>
      </c>
    </row>
    <row r="3914" spans="1:17">
      <c r="A3914" s="3"/>
      <c r="B3914" s="135">
        <v>40503003</v>
      </c>
      <c r="C3914" s="263" t="s">
        <v>3927</v>
      </c>
      <c r="D3914" s="264"/>
      <c r="E3914" s="264"/>
      <c r="F3914" s="264"/>
      <c r="G3914" s="264"/>
      <c r="H3914" s="264"/>
      <c r="I3914" s="264"/>
      <c r="J3914" s="264"/>
      <c r="K3914" s="264"/>
      <c r="L3914" s="264"/>
      <c r="M3914" s="287"/>
      <c r="N3914" s="264"/>
      <c r="O3914" s="264"/>
      <c r="P3914" s="264"/>
      <c r="Q3914" s="265"/>
    </row>
    <row r="3915" spans="1:17" ht="22.5">
      <c r="A3915" s="1" t="s">
        <v>4760</v>
      </c>
      <c r="B3915" s="1">
        <v>40503011</v>
      </c>
      <c r="C3915" s="3" t="s">
        <v>3219</v>
      </c>
      <c r="D3915" s="4" t="s">
        <v>3678</v>
      </c>
      <c r="E3915" s="7"/>
      <c r="F3915" s="8">
        <f>VLOOKUP(D3915,'Parâmetro - Portes e Uco'!$A$8:$D$49,4,0)</f>
        <v>35.471519999999998</v>
      </c>
      <c r="G3915" s="36"/>
      <c r="H3915" s="15"/>
      <c r="I3915" s="9"/>
      <c r="J3915" s="16">
        <v>0</v>
      </c>
      <c r="K3915" s="16"/>
      <c r="L3915" s="17">
        <v>17.32</v>
      </c>
      <c r="M3915" s="2">
        <v>65</v>
      </c>
      <c r="N3915" s="8">
        <f>(('Parâmetro - Portes e Uco'!$H$4*'TABELA HONORÁRIOS MÉDICOS201819'!M3915)/100)*'TABELA HONORÁRIOS MÉDICOS201819'!L3915</f>
        <v>164.59196</v>
      </c>
      <c r="O3915" s="15">
        <v>0</v>
      </c>
      <c r="P3915" s="15"/>
      <c r="Q3915" s="41">
        <f t="shared" ref="Q3915:Q3937" si="224">F3915+H3915+K3915+N3915+P3915</f>
        <v>200.06348</v>
      </c>
    </row>
    <row r="3916" spans="1:17" ht="22.5">
      <c r="A3916" s="1" t="s">
        <v>4760</v>
      </c>
      <c r="B3916" s="1">
        <v>40503020</v>
      </c>
      <c r="C3916" s="3" t="s">
        <v>3220</v>
      </c>
      <c r="D3916" s="4" t="s">
        <v>3673</v>
      </c>
      <c r="E3916" s="7"/>
      <c r="F3916" s="8">
        <f>VLOOKUP(D3916,'Parâmetro - Portes e Uco'!$A$8:$D$49,4,0)</f>
        <v>147.55727999999999</v>
      </c>
      <c r="G3916" s="36"/>
      <c r="H3916" s="15"/>
      <c r="I3916" s="9"/>
      <c r="J3916" s="16">
        <v>0</v>
      </c>
      <c r="K3916" s="16"/>
      <c r="L3916" s="17">
        <v>4.8239999999999998</v>
      </c>
      <c r="M3916" s="2">
        <v>65</v>
      </c>
      <c r="N3916" s="8">
        <f>(('Parâmetro - Portes e Uco'!$H$4*'TABELA HONORÁRIOS MÉDICOS201819'!M3916)/100)*'TABELA HONORÁRIOS MÉDICOS201819'!L3916</f>
        <v>45.842472000000001</v>
      </c>
      <c r="O3916" s="15">
        <v>0</v>
      </c>
      <c r="P3916" s="15"/>
      <c r="Q3916" s="41">
        <f t="shared" si="224"/>
        <v>193.39975199999998</v>
      </c>
    </row>
    <row r="3917" spans="1:17" ht="22.5">
      <c r="A3917" s="1" t="s">
        <v>4758</v>
      </c>
      <c r="B3917" s="1">
        <v>40503038</v>
      </c>
      <c r="C3917" s="3" t="s">
        <v>4001</v>
      </c>
      <c r="D3917" s="4" t="s">
        <v>3671</v>
      </c>
      <c r="E3917" s="7">
        <v>0</v>
      </c>
      <c r="F3917" s="8">
        <f>VLOOKUP(D3917,'Parâmetro - Portes e Uco'!$A$8:$D$49,4,0)</f>
        <v>100.81679999999999</v>
      </c>
      <c r="G3917" s="36"/>
      <c r="H3917" s="15"/>
      <c r="I3917" s="9"/>
      <c r="J3917" s="16">
        <v>0</v>
      </c>
      <c r="K3917" s="16"/>
      <c r="L3917" s="17">
        <v>22.256</v>
      </c>
      <c r="M3917" s="2">
        <v>65</v>
      </c>
      <c r="N3917" s="8">
        <f>(('Parâmetro - Portes e Uco'!$H$4*'TABELA HONORÁRIOS MÉDICOS201819'!M3917)/100)*'TABELA HONORÁRIOS MÉDICOS201819'!L3917</f>
        <v>211.49876800000001</v>
      </c>
      <c r="O3917" s="15" t="s">
        <v>3721</v>
      </c>
      <c r="P3917" s="15"/>
      <c r="Q3917" s="41">
        <f t="shared" si="224"/>
        <v>312.31556799999998</v>
      </c>
    </row>
    <row r="3918" spans="1:17" ht="22.5">
      <c r="A3918" s="1" t="s">
        <v>4760</v>
      </c>
      <c r="B3918" s="1">
        <v>40503046</v>
      </c>
      <c r="C3918" s="3" t="s">
        <v>3221</v>
      </c>
      <c r="D3918" s="4" t="s">
        <v>3678</v>
      </c>
      <c r="E3918" s="7"/>
      <c r="F3918" s="8">
        <f>VLOOKUP(D3918,'Parâmetro - Portes e Uco'!$A$8:$D$49,4,0)</f>
        <v>35.471519999999998</v>
      </c>
      <c r="G3918" s="36"/>
      <c r="H3918" s="15"/>
      <c r="I3918" s="9"/>
      <c r="J3918" s="16">
        <v>0</v>
      </c>
      <c r="K3918" s="16"/>
      <c r="L3918" s="17">
        <v>4.8479999999999999</v>
      </c>
      <c r="M3918" s="2">
        <v>65</v>
      </c>
      <c r="N3918" s="8">
        <f>(('Parâmetro - Portes e Uco'!$H$4*'TABELA HONORÁRIOS MÉDICOS201819'!M3918)/100)*'TABELA HONORÁRIOS MÉDICOS201819'!L3918</f>
        <v>46.070543999999998</v>
      </c>
      <c r="O3918" s="15">
        <v>0</v>
      </c>
      <c r="P3918" s="15"/>
      <c r="Q3918" s="41">
        <f t="shared" si="224"/>
        <v>81.542063999999996</v>
      </c>
    </row>
    <row r="3919" spans="1:17" ht="22.5">
      <c r="A3919" s="1" t="s">
        <v>4760</v>
      </c>
      <c r="B3919" s="1">
        <v>40503054</v>
      </c>
      <c r="C3919" s="3" t="s">
        <v>3222</v>
      </c>
      <c r="D3919" s="4" t="s">
        <v>3678</v>
      </c>
      <c r="E3919" s="7"/>
      <c r="F3919" s="8">
        <f>VLOOKUP(D3919,'Parâmetro - Portes e Uco'!$A$8:$D$49,4,0)</f>
        <v>35.471519999999998</v>
      </c>
      <c r="G3919" s="36"/>
      <c r="H3919" s="15"/>
      <c r="I3919" s="9"/>
      <c r="J3919" s="16">
        <v>0</v>
      </c>
      <c r="K3919" s="16"/>
      <c r="L3919" s="17">
        <v>22.256</v>
      </c>
      <c r="M3919" s="2">
        <v>65</v>
      </c>
      <c r="N3919" s="8">
        <f>(('Parâmetro - Portes e Uco'!$H$4*'TABELA HONORÁRIOS MÉDICOS201819'!M3919)/100)*'TABELA HONORÁRIOS MÉDICOS201819'!L3919</f>
        <v>211.49876800000001</v>
      </c>
      <c r="O3919" s="15">
        <v>0</v>
      </c>
      <c r="P3919" s="15"/>
      <c r="Q3919" s="41">
        <f t="shared" si="224"/>
        <v>246.97028800000001</v>
      </c>
    </row>
    <row r="3920" spans="1:17" ht="22.5">
      <c r="A3920" s="1" t="s">
        <v>4760</v>
      </c>
      <c r="B3920" s="1">
        <v>40503062</v>
      </c>
      <c r="C3920" s="3" t="s">
        <v>4002</v>
      </c>
      <c r="D3920" s="4" t="s">
        <v>3678</v>
      </c>
      <c r="E3920" s="7">
        <v>0</v>
      </c>
      <c r="F3920" s="8">
        <f>VLOOKUP(D3920,'Parâmetro - Portes e Uco'!$A$8:$D$49,4,0)</f>
        <v>35.471519999999998</v>
      </c>
      <c r="G3920" s="36"/>
      <c r="H3920" s="15"/>
      <c r="I3920" s="9"/>
      <c r="J3920" s="16">
        <v>0</v>
      </c>
      <c r="K3920" s="16"/>
      <c r="L3920" s="17">
        <v>22.256</v>
      </c>
      <c r="M3920" s="2">
        <v>65</v>
      </c>
      <c r="N3920" s="8">
        <f>(('Parâmetro - Portes e Uco'!$H$4*'TABELA HONORÁRIOS MÉDICOS201819'!M3920)/100)*'TABELA HONORÁRIOS MÉDICOS201819'!L3920</f>
        <v>211.49876800000001</v>
      </c>
      <c r="O3920" s="15" t="s">
        <v>3721</v>
      </c>
      <c r="P3920" s="15"/>
      <c r="Q3920" s="41">
        <f t="shared" si="224"/>
        <v>246.97028800000001</v>
      </c>
    </row>
    <row r="3921" spans="1:17">
      <c r="A3921" s="1" t="s">
        <v>4760</v>
      </c>
      <c r="B3921" s="1">
        <v>40503089</v>
      </c>
      <c r="C3921" s="3" t="s">
        <v>3223</v>
      </c>
      <c r="D3921" s="4" t="s">
        <v>3680</v>
      </c>
      <c r="E3921" s="7"/>
      <c r="F3921" s="8">
        <f>VLOOKUP(D3921,'Parâmetro - Portes e Uco'!$A$8:$D$49,4,0)</f>
        <v>23.639519999999997</v>
      </c>
      <c r="G3921" s="36"/>
      <c r="H3921" s="15"/>
      <c r="I3921" s="9"/>
      <c r="J3921" s="16">
        <v>0</v>
      </c>
      <c r="K3921" s="16"/>
      <c r="L3921" s="17">
        <v>40.36</v>
      </c>
      <c r="M3921" s="2">
        <v>65</v>
      </c>
      <c r="N3921" s="8">
        <f>(('Parâmetro - Portes e Uco'!$H$4*'TABELA HONORÁRIOS MÉDICOS201819'!M3921)/100)*'TABELA HONORÁRIOS MÉDICOS201819'!L3921</f>
        <v>383.54108000000002</v>
      </c>
      <c r="O3921" s="15">
        <v>0</v>
      </c>
      <c r="P3921" s="15"/>
      <c r="Q3921" s="41">
        <f t="shared" si="224"/>
        <v>407.18060000000003</v>
      </c>
    </row>
    <row r="3922" spans="1:17" ht="22.5">
      <c r="A3922" s="1" t="s">
        <v>4758</v>
      </c>
      <c r="B3922" s="1">
        <v>40503097</v>
      </c>
      <c r="C3922" s="3" t="s">
        <v>4003</v>
      </c>
      <c r="D3922" s="4" t="s">
        <v>3679</v>
      </c>
      <c r="E3922" s="7">
        <v>0</v>
      </c>
      <c r="F3922" s="8">
        <f>VLOOKUP(D3922,'Parâmetro - Portes e Uco'!$A$8:$D$49,4,0)</f>
        <v>11.823839999999999</v>
      </c>
      <c r="G3922" s="36"/>
      <c r="H3922" s="15"/>
      <c r="I3922" s="9"/>
      <c r="J3922" s="16">
        <v>0</v>
      </c>
      <c r="K3922" s="16"/>
      <c r="L3922" s="17">
        <v>2.8159999999999998</v>
      </c>
      <c r="M3922" s="2">
        <v>65</v>
      </c>
      <c r="N3922" s="8">
        <f>(('Parâmetro - Portes e Uco'!$H$4*'TABELA HONORÁRIOS MÉDICOS201819'!M3922)/100)*'TABELA HONORÁRIOS MÉDICOS201819'!L3922</f>
        <v>26.760448</v>
      </c>
      <c r="O3922" s="15" t="s">
        <v>3721</v>
      </c>
      <c r="P3922" s="15"/>
      <c r="Q3922" s="41">
        <f t="shared" si="224"/>
        <v>38.584288000000001</v>
      </c>
    </row>
    <row r="3923" spans="1:17" ht="22.5">
      <c r="A3923" s="1" t="s">
        <v>4760</v>
      </c>
      <c r="B3923" s="1">
        <v>40503100</v>
      </c>
      <c r="C3923" s="3" t="s">
        <v>3224</v>
      </c>
      <c r="D3923" s="4" t="s">
        <v>3672</v>
      </c>
      <c r="E3923" s="7"/>
      <c r="F3923" s="8">
        <f>VLOOKUP(D3923,'Parâmetro - Portes e Uco'!$A$8:$D$49,4,0)</f>
        <v>47.295359999999995</v>
      </c>
      <c r="G3923" s="36"/>
      <c r="H3923" s="15"/>
      <c r="I3923" s="9"/>
      <c r="J3923" s="16">
        <v>0</v>
      </c>
      <c r="K3923" s="16"/>
      <c r="L3923" s="17">
        <v>8</v>
      </c>
      <c r="M3923" s="2">
        <v>65</v>
      </c>
      <c r="N3923" s="8">
        <f>(('Parâmetro - Portes e Uco'!$H$4*'TABELA HONORÁRIOS MÉDICOS201819'!M3923)/100)*'TABELA HONORÁRIOS MÉDICOS201819'!L3923</f>
        <v>76.024000000000001</v>
      </c>
      <c r="O3923" s="15">
        <v>0</v>
      </c>
      <c r="P3923" s="15"/>
      <c r="Q3923" s="41">
        <f t="shared" si="224"/>
        <v>123.31935999999999</v>
      </c>
    </row>
    <row r="3924" spans="1:17" ht="22.5">
      <c r="A3924" s="1" t="s">
        <v>4760</v>
      </c>
      <c r="B3924" s="1">
        <v>40503119</v>
      </c>
      <c r="C3924" s="3" t="s">
        <v>4390</v>
      </c>
      <c r="D3924" s="4" t="s">
        <v>3678</v>
      </c>
      <c r="E3924" s="7"/>
      <c r="F3924" s="8">
        <f>VLOOKUP(D3924,'Parâmetro - Portes e Uco'!$A$8:$D$49,4,0)</f>
        <v>35.471519999999998</v>
      </c>
      <c r="G3924" s="36"/>
      <c r="H3924" s="15"/>
      <c r="I3924" s="9"/>
      <c r="J3924" s="16">
        <v>0</v>
      </c>
      <c r="K3924" s="16"/>
      <c r="L3924" s="17">
        <v>5.71</v>
      </c>
      <c r="M3924" s="2">
        <v>65</v>
      </c>
      <c r="N3924" s="8">
        <f>(('Parâmetro - Portes e Uco'!$H$4*'TABELA HONORÁRIOS MÉDICOS201819'!M3924)/100)*'TABELA HONORÁRIOS MÉDICOS201819'!L3924</f>
        <v>54.262129999999999</v>
      </c>
      <c r="O3924" s="15">
        <v>0</v>
      </c>
      <c r="P3924" s="15"/>
      <c r="Q3924" s="41">
        <f t="shared" si="224"/>
        <v>89.733649999999997</v>
      </c>
    </row>
    <row r="3925" spans="1:17" ht="33.75">
      <c r="A3925" s="1" t="s">
        <v>4760</v>
      </c>
      <c r="B3925" s="1">
        <v>40503127</v>
      </c>
      <c r="C3925" s="3" t="s">
        <v>4391</v>
      </c>
      <c r="D3925" s="4" t="s">
        <v>3675</v>
      </c>
      <c r="E3925" s="7"/>
      <c r="F3925" s="8">
        <f>VLOOKUP(D3925,'Parâmetro - Portes e Uco'!$A$8:$D$49,4,0)</f>
        <v>217.18656000000001</v>
      </c>
      <c r="G3925" s="36"/>
      <c r="H3925" s="15"/>
      <c r="I3925" s="9"/>
      <c r="J3925" s="16">
        <v>0</v>
      </c>
      <c r="K3925" s="16"/>
      <c r="L3925" s="17">
        <v>12.54</v>
      </c>
      <c r="M3925" s="2">
        <v>65</v>
      </c>
      <c r="N3925" s="8">
        <f>(('Parâmetro - Portes e Uco'!$H$4*'TABELA HONORÁRIOS MÉDICOS201819'!M3925)/100)*'TABELA HONORÁRIOS MÉDICOS201819'!L3925</f>
        <v>119.16762</v>
      </c>
      <c r="O3925" s="15">
        <v>0</v>
      </c>
      <c r="P3925" s="15"/>
      <c r="Q3925" s="41">
        <f t="shared" si="224"/>
        <v>336.35418000000004</v>
      </c>
    </row>
    <row r="3926" spans="1:17" ht="33.75">
      <c r="A3926" s="1" t="s">
        <v>4760</v>
      </c>
      <c r="B3926" s="1">
        <v>40503143</v>
      </c>
      <c r="C3926" s="3" t="s">
        <v>4392</v>
      </c>
      <c r="D3926" s="4" t="s">
        <v>3675</v>
      </c>
      <c r="E3926" s="7"/>
      <c r="F3926" s="8">
        <f>VLOOKUP(D3926,'Parâmetro - Portes e Uco'!$A$8:$D$49,4,0)</f>
        <v>217.18656000000001</v>
      </c>
      <c r="G3926" s="36"/>
      <c r="H3926" s="15"/>
      <c r="I3926" s="9"/>
      <c r="J3926" s="16">
        <v>0</v>
      </c>
      <c r="K3926" s="16"/>
      <c r="L3926" s="17">
        <v>32.64</v>
      </c>
      <c r="M3926" s="2">
        <v>65</v>
      </c>
      <c r="N3926" s="8">
        <f>(('Parâmetro - Portes e Uco'!$H$4*'TABELA HONORÁRIOS MÉDICOS201819'!M3926)/100)*'TABELA HONORÁRIOS MÉDICOS201819'!L3926</f>
        <v>310.17792000000003</v>
      </c>
      <c r="O3926" s="15">
        <v>0</v>
      </c>
      <c r="P3926" s="15"/>
      <c r="Q3926" s="41">
        <f t="shared" si="224"/>
        <v>527.36448000000007</v>
      </c>
    </row>
    <row r="3927" spans="1:17" ht="22.5">
      <c r="A3927" s="1" t="s">
        <v>4760</v>
      </c>
      <c r="B3927" s="1">
        <v>40503151</v>
      </c>
      <c r="C3927" s="3" t="s">
        <v>4393</v>
      </c>
      <c r="D3927" s="4"/>
      <c r="E3927" s="7"/>
      <c r="F3927" s="8">
        <f>1700.55*1.0321</f>
        <v>1755.137655</v>
      </c>
      <c r="G3927" s="36"/>
      <c r="H3927" s="15"/>
      <c r="I3927" s="9"/>
      <c r="J3927" s="16">
        <v>0</v>
      </c>
      <c r="K3927" s="16"/>
      <c r="L3927" s="17"/>
      <c r="M3927" s="2"/>
      <c r="N3927" s="8"/>
      <c r="O3927" s="15">
        <v>0</v>
      </c>
      <c r="P3927" s="15"/>
      <c r="Q3927" s="41">
        <f t="shared" si="224"/>
        <v>1755.137655</v>
      </c>
    </row>
    <row r="3928" spans="1:17" ht="22.5">
      <c r="A3928" s="1" t="s">
        <v>4760</v>
      </c>
      <c r="B3928" s="1">
        <v>40503160</v>
      </c>
      <c r="C3928" s="3" t="s">
        <v>4394</v>
      </c>
      <c r="D3928" s="4" t="s">
        <v>3675</v>
      </c>
      <c r="E3928" s="7"/>
      <c r="F3928" s="8">
        <f>VLOOKUP(D3928,'Parâmetro - Portes e Uco'!$A$8:$D$49,4,0)</f>
        <v>217.18656000000001</v>
      </c>
      <c r="G3928" s="36"/>
      <c r="H3928" s="15"/>
      <c r="I3928" s="9"/>
      <c r="J3928" s="16">
        <v>0</v>
      </c>
      <c r="K3928" s="16"/>
      <c r="L3928" s="17">
        <v>20.88</v>
      </c>
      <c r="M3928" s="2">
        <v>65</v>
      </c>
      <c r="N3928" s="8">
        <f>(('Parâmetro - Portes e Uco'!$H$4*'TABELA HONORÁRIOS MÉDICOS201819'!M3928)/100)*'TABELA HONORÁRIOS MÉDICOS201819'!L3928</f>
        <v>198.42264</v>
      </c>
      <c r="O3928" s="15">
        <v>0</v>
      </c>
      <c r="P3928" s="15"/>
      <c r="Q3928" s="41">
        <f t="shared" si="224"/>
        <v>415.60919999999999</v>
      </c>
    </row>
    <row r="3929" spans="1:17">
      <c r="A3929" s="1" t="s">
        <v>4760</v>
      </c>
      <c r="B3929" s="1">
        <v>40503178</v>
      </c>
      <c r="C3929" s="3" t="s">
        <v>4395</v>
      </c>
      <c r="D3929" s="4" t="s">
        <v>3675</v>
      </c>
      <c r="E3929" s="7"/>
      <c r="F3929" s="8">
        <f>VLOOKUP(D3929,'Parâmetro - Portes e Uco'!$A$8:$D$49,4,0)</f>
        <v>217.18656000000001</v>
      </c>
      <c r="G3929" s="36"/>
      <c r="H3929" s="15"/>
      <c r="I3929" s="9"/>
      <c r="J3929" s="16">
        <v>0</v>
      </c>
      <c r="K3929" s="16"/>
      <c r="L3929" s="17">
        <v>12.54</v>
      </c>
      <c r="M3929" s="2">
        <v>65</v>
      </c>
      <c r="N3929" s="8">
        <f>(('Parâmetro - Portes e Uco'!$H$4*'TABELA HONORÁRIOS MÉDICOS201819'!M3929)/100)*'TABELA HONORÁRIOS MÉDICOS201819'!L3929</f>
        <v>119.16762</v>
      </c>
      <c r="O3929" s="15">
        <v>0</v>
      </c>
      <c r="P3929" s="15"/>
      <c r="Q3929" s="41">
        <f t="shared" si="224"/>
        <v>336.35418000000004</v>
      </c>
    </row>
    <row r="3930" spans="1:17" ht="33.75">
      <c r="A3930" s="1" t="s">
        <v>4760</v>
      </c>
      <c r="B3930" s="1">
        <v>40503186</v>
      </c>
      <c r="C3930" s="3" t="s">
        <v>4396</v>
      </c>
      <c r="D3930" s="4" t="s">
        <v>3675</v>
      </c>
      <c r="E3930" s="7"/>
      <c r="F3930" s="8">
        <f>VLOOKUP(D3930,'Parâmetro - Portes e Uco'!$A$8:$D$49,4,0)</f>
        <v>217.18656000000001</v>
      </c>
      <c r="G3930" s="36"/>
      <c r="H3930" s="15"/>
      <c r="I3930" s="9"/>
      <c r="J3930" s="16">
        <v>0</v>
      </c>
      <c r="K3930" s="16"/>
      <c r="L3930" s="17">
        <v>20.38</v>
      </c>
      <c r="M3930" s="2">
        <v>65</v>
      </c>
      <c r="N3930" s="8">
        <f>(('Parâmetro - Portes e Uco'!$H$4*'TABELA HONORÁRIOS MÉDICOS201819'!M3930)/100)*'TABELA HONORÁRIOS MÉDICOS201819'!L3930</f>
        <v>193.67113999999998</v>
      </c>
      <c r="O3930" s="15">
        <v>0</v>
      </c>
      <c r="P3930" s="15"/>
      <c r="Q3930" s="41">
        <f t="shared" si="224"/>
        <v>410.85770000000002</v>
      </c>
    </row>
    <row r="3931" spans="1:17" ht="56.25">
      <c r="A3931" s="1" t="s">
        <v>4760</v>
      </c>
      <c r="B3931" s="1">
        <v>40503194</v>
      </c>
      <c r="C3931" s="3" t="s">
        <v>4397</v>
      </c>
      <c r="D3931" s="4" t="s">
        <v>3675</v>
      </c>
      <c r="E3931" s="7"/>
      <c r="F3931" s="8">
        <f>VLOOKUP(D3931,'Parâmetro - Portes e Uco'!$A$8:$D$49,4,0)</f>
        <v>217.18656000000001</v>
      </c>
      <c r="G3931" s="36"/>
      <c r="H3931" s="15"/>
      <c r="I3931" s="9"/>
      <c r="J3931" s="16">
        <v>0</v>
      </c>
      <c r="K3931" s="16"/>
      <c r="L3931" s="17">
        <v>20.88</v>
      </c>
      <c r="M3931" s="2">
        <v>65</v>
      </c>
      <c r="N3931" s="8">
        <f>(('Parâmetro - Portes e Uco'!$H$4*'TABELA HONORÁRIOS MÉDICOS201819'!M3931)/100)*'TABELA HONORÁRIOS MÉDICOS201819'!L3931</f>
        <v>198.42264</v>
      </c>
      <c r="O3931" s="15">
        <v>0</v>
      </c>
      <c r="P3931" s="15"/>
      <c r="Q3931" s="41">
        <f t="shared" si="224"/>
        <v>415.60919999999999</v>
      </c>
    </row>
    <row r="3932" spans="1:17" ht="22.5">
      <c r="A3932" s="1" t="s">
        <v>4760</v>
      </c>
      <c r="B3932" s="1">
        <v>40503208</v>
      </c>
      <c r="C3932" s="3" t="s">
        <v>4398</v>
      </c>
      <c r="D3932" s="4" t="s">
        <v>3675</v>
      </c>
      <c r="E3932" s="7"/>
      <c r="F3932" s="8">
        <f>VLOOKUP(D3932,'Parâmetro - Portes e Uco'!$A$8:$D$49,4,0)</f>
        <v>217.18656000000001</v>
      </c>
      <c r="G3932" s="36"/>
      <c r="H3932" s="15"/>
      <c r="I3932" s="9"/>
      <c r="J3932" s="16">
        <v>0</v>
      </c>
      <c r="K3932" s="16"/>
      <c r="L3932" s="17">
        <v>0.54</v>
      </c>
      <c r="M3932" s="2">
        <v>65</v>
      </c>
      <c r="N3932" s="8">
        <f>(('Parâmetro - Portes e Uco'!$H$4*'TABELA HONORÁRIOS MÉDICOS201819'!M3932)/100)*'TABELA HONORÁRIOS MÉDICOS201819'!L3932</f>
        <v>5.1316200000000007</v>
      </c>
      <c r="O3932" s="15">
        <v>0</v>
      </c>
      <c r="P3932" s="15"/>
      <c r="Q3932" s="41">
        <f t="shared" si="224"/>
        <v>222.31818000000001</v>
      </c>
    </row>
    <row r="3933" spans="1:17" ht="22.5">
      <c r="A3933" s="1" t="s">
        <v>4760</v>
      </c>
      <c r="B3933" s="1">
        <v>40503216</v>
      </c>
      <c r="C3933" s="3" t="s">
        <v>4399</v>
      </c>
      <c r="D3933" s="4" t="s">
        <v>3689</v>
      </c>
      <c r="E3933" s="7"/>
      <c r="F3933" s="8">
        <f>VLOOKUP(D3933,'Parâmetro - Portes e Uco'!$A$8:$D$49,4,0)</f>
        <v>291.99743999999998</v>
      </c>
      <c r="G3933" s="36"/>
      <c r="H3933" s="15"/>
      <c r="I3933" s="9"/>
      <c r="J3933" s="16">
        <v>0</v>
      </c>
      <c r="K3933" s="16"/>
      <c r="L3933" s="17">
        <v>7.79</v>
      </c>
      <c r="M3933" s="2">
        <v>65</v>
      </c>
      <c r="N3933" s="8">
        <f>(('Parâmetro - Portes e Uco'!$H$4*'TABELA HONORÁRIOS MÉDICOS201819'!M3933)/100)*'TABELA HONORÁRIOS MÉDICOS201819'!L3933</f>
        <v>74.028369999999995</v>
      </c>
      <c r="O3933" s="15">
        <v>0</v>
      </c>
      <c r="P3933" s="15"/>
      <c r="Q3933" s="41">
        <f t="shared" si="224"/>
        <v>366.02580999999998</v>
      </c>
    </row>
    <row r="3934" spans="1:17" ht="45">
      <c r="A3934" s="1" t="s">
        <v>4760</v>
      </c>
      <c r="B3934" s="1">
        <v>40503232</v>
      </c>
      <c r="C3934" s="3" t="s">
        <v>4400</v>
      </c>
      <c r="D3934" s="4" t="s">
        <v>3677</v>
      </c>
      <c r="E3934" s="7"/>
      <c r="F3934" s="8">
        <f>VLOOKUP(D3934,'Parâmetro - Portes e Uco'!$A$8:$D$49,4,0)</f>
        <v>128.82192000000001</v>
      </c>
      <c r="G3934" s="36"/>
      <c r="H3934" s="15"/>
      <c r="I3934" s="9"/>
      <c r="J3934" s="16">
        <v>0</v>
      </c>
      <c r="K3934" s="16"/>
      <c r="L3934" s="17">
        <v>141</v>
      </c>
      <c r="M3934" s="2">
        <v>65</v>
      </c>
      <c r="N3934" s="8">
        <f>(('Parâmetro - Portes e Uco'!$H$4*'TABELA HONORÁRIOS MÉDICOS201819'!M3934)/100)*'TABELA HONORÁRIOS MÉDICOS201819'!L3934</f>
        <v>1339.923</v>
      </c>
      <c r="O3934" s="15">
        <v>0</v>
      </c>
      <c r="P3934" s="15"/>
      <c r="Q3934" s="41">
        <f t="shared" si="224"/>
        <v>1468.7449200000001</v>
      </c>
    </row>
    <row r="3935" spans="1:17" ht="56.25">
      <c r="A3935" s="1" t="s">
        <v>4760</v>
      </c>
      <c r="B3935" s="1">
        <v>40503240</v>
      </c>
      <c r="C3935" s="3" t="s">
        <v>4401</v>
      </c>
      <c r="D3935" s="4" t="s">
        <v>3679</v>
      </c>
      <c r="E3935" s="7" t="s">
        <v>3712</v>
      </c>
      <c r="F3935" s="8">
        <f>VLOOKUP(D3935,'Parâmetro - Portes e Uco'!$A$8:$D$49,4,0)*E3935</f>
        <v>1.1823839999999999</v>
      </c>
      <c r="G3935" s="36"/>
      <c r="H3935" s="15"/>
      <c r="I3935" s="9"/>
      <c r="J3935" s="16">
        <v>0</v>
      </c>
      <c r="K3935" s="16"/>
      <c r="L3935" s="17">
        <v>0.1</v>
      </c>
      <c r="M3935" s="2">
        <v>65</v>
      </c>
      <c r="N3935" s="8">
        <f>(('Parâmetro - Portes e Uco'!$H$4*'TABELA HONORÁRIOS MÉDICOS201819'!M3935)/100)*'TABELA HONORÁRIOS MÉDICOS201819'!L3935</f>
        <v>0.95030000000000003</v>
      </c>
      <c r="O3935" s="15">
        <v>0</v>
      </c>
      <c r="P3935" s="15"/>
      <c r="Q3935" s="41">
        <f t="shared" si="224"/>
        <v>2.1326839999999998</v>
      </c>
    </row>
    <row r="3936" spans="1:17" ht="45">
      <c r="A3936" s="1" t="s">
        <v>4760</v>
      </c>
      <c r="B3936" s="1">
        <v>40503259</v>
      </c>
      <c r="C3936" s="3" t="s">
        <v>4402</v>
      </c>
      <c r="D3936" s="4" t="s">
        <v>3677</v>
      </c>
      <c r="E3936" s="7"/>
      <c r="F3936" s="8">
        <f>VLOOKUP(D3936,'Parâmetro - Portes e Uco'!$A$8:$D$49,4,0)</f>
        <v>128.82192000000001</v>
      </c>
      <c r="G3936" s="36"/>
      <c r="H3936" s="15"/>
      <c r="I3936" s="9"/>
      <c r="J3936" s="16">
        <v>0</v>
      </c>
      <c r="K3936" s="16"/>
      <c r="L3936" s="17">
        <v>141</v>
      </c>
      <c r="M3936" s="2">
        <v>65</v>
      </c>
      <c r="N3936" s="8">
        <f>(('Parâmetro - Portes e Uco'!$H$4*'TABELA HONORÁRIOS MÉDICOS201819'!M3936)/100)*'TABELA HONORÁRIOS MÉDICOS201819'!L3936</f>
        <v>1339.923</v>
      </c>
      <c r="O3936" s="15">
        <v>0</v>
      </c>
      <c r="P3936" s="15"/>
      <c r="Q3936" s="41">
        <f t="shared" si="224"/>
        <v>1468.7449200000001</v>
      </c>
    </row>
    <row r="3937" spans="1:17">
      <c r="A3937" s="1" t="s">
        <v>4760</v>
      </c>
      <c r="B3937" s="1">
        <v>40503518</v>
      </c>
      <c r="C3937" s="3" t="s">
        <v>4814</v>
      </c>
      <c r="D3937" s="4" t="s">
        <v>3711</v>
      </c>
      <c r="E3937" s="7"/>
      <c r="F3937" s="8">
        <f>VLOOKUP(D3937,'Parâmetro - Portes e Uco'!$A$8:$D$49,4,0)</f>
        <v>3060.2774399999998</v>
      </c>
      <c r="G3937" s="36"/>
      <c r="H3937" s="15"/>
      <c r="I3937" s="9"/>
      <c r="J3937" s="16"/>
      <c r="K3937" s="16"/>
      <c r="L3937" s="17">
        <v>4.6239999999999997</v>
      </c>
      <c r="M3937" s="2">
        <v>100</v>
      </c>
      <c r="N3937" s="8">
        <f>(('Parâmetro - Portes e Uco'!$H$4*'TABELA HONORÁRIOS MÉDICOS201819'!M3937)/100)*'TABELA HONORÁRIOS MÉDICOS201819'!L3937</f>
        <v>67.602879999999985</v>
      </c>
      <c r="O3937" s="15"/>
      <c r="P3937" s="15"/>
      <c r="Q3937" s="41">
        <f t="shared" si="224"/>
        <v>3127.8803199999998</v>
      </c>
    </row>
    <row r="3938" spans="1:17">
      <c r="A3938" s="1" t="s">
        <v>4760</v>
      </c>
      <c r="B3938" s="1">
        <v>40503542</v>
      </c>
      <c r="C3938" s="3" t="s">
        <v>4837</v>
      </c>
      <c r="D3938" s="4" t="s">
        <v>3690</v>
      </c>
      <c r="E3938" s="7"/>
      <c r="F3938" s="8">
        <f>VLOOKUP(D3938,'Parâmetro - Portes e Uco'!$A$8:$D$49,4,0)</f>
        <v>693.11855999999989</v>
      </c>
      <c r="G3938" s="36"/>
      <c r="H3938" s="15"/>
      <c r="I3938" s="9"/>
      <c r="J3938" s="16"/>
      <c r="K3938" s="16"/>
      <c r="L3938" s="17">
        <v>7.7910000000000004</v>
      </c>
      <c r="M3938" s="2">
        <v>65</v>
      </c>
      <c r="N3938" s="8">
        <f>(('Parâmetro - Portes e Uco'!$H$4*'TABELA HONORÁRIOS MÉDICOS201819'!M3938)/100)*'TABELA HONORÁRIOS MÉDICOS201819'!L3938</f>
        <v>74.037873000000005</v>
      </c>
      <c r="O3938" s="15"/>
      <c r="P3938" s="15"/>
      <c r="Q3938" s="41">
        <f t="shared" ref="Q3938" si="225">F3938+H3938+K3938+N3938+P3938</f>
        <v>767.15643299999988</v>
      </c>
    </row>
    <row r="3939" spans="1:17">
      <c r="A3939" s="1" t="s">
        <v>4760</v>
      </c>
      <c r="B3939" s="1">
        <v>40503755</v>
      </c>
      <c r="C3939" s="3" t="s">
        <v>4834</v>
      </c>
      <c r="D3939" s="4"/>
      <c r="E3939" s="7"/>
      <c r="F3939" s="8"/>
      <c r="G3939" s="36"/>
      <c r="H3939" s="15"/>
      <c r="I3939" s="9"/>
      <c r="J3939" s="16"/>
      <c r="K3939" s="16"/>
      <c r="L3939" s="17"/>
      <c r="M3939" s="2"/>
      <c r="N3939" s="8"/>
      <c r="O3939" s="15"/>
      <c r="P3939" s="15"/>
      <c r="Q3939" s="41">
        <v>182.47</v>
      </c>
    </row>
    <row r="3940" spans="1:17" ht="33.75">
      <c r="A3940" s="1" t="s">
        <v>4760</v>
      </c>
      <c r="B3940" s="1">
        <v>40503801</v>
      </c>
      <c r="C3940" s="3" t="s">
        <v>4815</v>
      </c>
      <c r="D3940" s="4"/>
      <c r="E3940" s="7"/>
      <c r="F3940" s="8">
        <f>3062.7*1.0321</f>
        <v>3161.0126700000001</v>
      </c>
      <c r="G3940" s="36"/>
      <c r="H3940" s="15"/>
      <c r="I3940" s="9"/>
      <c r="J3940" s="16"/>
      <c r="K3940" s="16"/>
      <c r="L3940" s="17"/>
      <c r="M3940" s="2"/>
      <c r="N3940" s="8"/>
      <c r="O3940" s="15"/>
      <c r="P3940" s="15"/>
      <c r="Q3940" s="41">
        <f t="shared" ref="Q3940:Q3943" si="226">F3940+H3940+K3940+N3940+P3940</f>
        <v>3161.0126700000001</v>
      </c>
    </row>
    <row r="3941" spans="1:17">
      <c r="A3941" s="1" t="s">
        <v>4760</v>
      </c>
      <c r="B3941" s="1">
        <v>40503852</v>
      </c>
      <c r="C3941" s="3" t="s">
        <v>4828</v>
      </c>
      <c r="D3941" s="4"/>
      <c r="E3941" s="7"/>
      <c r="F3941" s="8"/>
      <c r="G3941" s="36"/>
      <c r="H3941" s="15"/>
      <c r="I3941" s="9"/>
      <c r="J3941" s="16"/>
      <c r="K3941" s="16"/>
      <c r="L3941" s="17"/>
      <c r="M3941" s="2"/>
      <c r="N3941" s="8"/>
      <c r="O3941" s="15"/>
      <c r="P3941" s="15"/>
      <c r="Q3941" s="41">
        <v>990</v>
      </c>
    </row>
    <row r="3942" spans="1:17" ht="24">
      <c r="A3942" s="1"/>
      <c r="B3942" s="1">
        <v>40501126</v>
      </c>
      <c r="C3942" s="3" t="s">
        <v>4835</v>
      </c>
      <c r="D3942" s="144"/>
      <c r="E3942" s="145"/>
      <c r="F3942" s="8">
        <v>789.12</v>
      </c>
      <c r="G3942" s="146"/>
      <c r="H3942" s="147"/>
      <c r="I3942" s="148"/>
      <c r="J3942" s="149"/>
      <c r="K3942" s="149"/>
      <c r="L3942" s="150"/>
      <c r="M3942" s="151"/>
      <c r="N3942" s="164"/>
      <c r="O3942" s="147"/>
      <c r="P3942" s="147"/>
      <c r="Q3942" s="41">
        <f t="shared" si="226"/>
        <v>789.12</v>
      </c>
    </row>
    <row r="3943" spans="1:17" ht="12.75">
      <c r="A3943" s="1"/>
      <c r="B3943" s="1">
        <v>40501127</v>
      </c>
      <c r="C3943" s="3" t="s">
        <v>4836</v>
      </c>
      <c r="D3943" s="144"/>
      <c r="E3943" s="145"/>
      <c r="F3943" s="164">
        <v>2714.4</v>
      </c>
      <c r="G3943" s="146"/>
      <c r="H3943" s="147"/>
      <c r="I3943" s="148"/>
      <c r="J3943" s="149"/>
      <c r="K3943" s="149"/>
      <c r="L3943" s="150"/>
      <c r="M3943" s="151"/>
      <c r="N3943" s="164"/>
      <c r="O3943" s="147"/>
      <c r="P3943" s="147"/>
      <c r="Q3943" s="41">
        <f t="shared" si="226"/>
        <v>2714.4</v>
      </c>
    </row>
    <row r="3944" spans="1:17">
      <c r="A3944" s="3"/>
      <c r="B3944" s="135">
        <v>40601005</v>
      </c>
      <c r="C3944" s="263" t="s">
        <v>3770</v>
      </c>
      <c r="D3944" s="264"/>
      <c r="E3944" s="264"/>
      <c r="F3944" s="264"/>
      <c r="G3944" s="264"/>
      <c r="H3944" s="264"/>
      <c r="I3944" s="264"/>
      <c r="J3944" s="264"/>
      <c r="K3944" s="264"/>
      <c r="L3944" s="264"/>
      <c r="M3944" s="287"/>
      <c r="N3944" s="264"/>
      <c r="O3944" s="264"/>
      <c r="P3944" s="264"/>
      <c r="Q3944" s="265"/>
    </row>
    <row r="3945" spans="1:17" ht="22.5">
      <c r="A3945" s="1" t="s">
        <v>4760</v>
      </c>
      <c r="B3945" s="1">
        <v>40601013</v>
      </c>
      <c r="C3945" s="3" t="s">
        <v>3251</v>
      </c>
      <c r="D3945" s="4" t="s">
        <v>3673</v>
      </c>
      <c r="E3945" s="7"/>
      <c r="F3945" s="8">
        <f>VLOOKUP(D3945,'Parâmetro - Portes e Uco'!$A$8:$D$49,4,0)</f>
        <v>147.55727999999999</v>
      </c>
      <c r="G3945" s="36"/>
      <c r="H3945" s="15"/>
      <c r="I3945" s="9"/>
      <c r="J3945" s="16">
        <v>0</v>
      </c>
      <c r="K3945" s="16"/>
      <c r="L3945" s="17">
        <v>5.8</v>
      </c>
      <c r="M3945" s="2">
        <v>78.75</v>
      </c>
      <c r="N3945" s="8">
        <f>(('Parâmetro - Portes e Uco'!$H$4*'TABELA HONORÁRIOS MÉDICOS201819'!M3945)/100)*'TABELA HONORÁRIOS MÉDICOS201819'!L3945</f>
        <v>66.77685000000001</v>
      </c>
      <c r="O3945" s="15">
        <v>0</v>
      </c>
      <c r="P3945" s="15"/>
      <c r="Q3945" s="41">
        <f t="shared" ref="Q3945:Q3980" si="227">F3945+H3945+K3945+N3945+P3945</f>
        <v>214.33413000000002</v>
      </c>
    </row>
    <row r="3946" spans="1:17" ht="22.5">
      <c r="A3946" s="1" t="s">
        <v>4760</v>
      </c>
      <c r="B3946" s="1">
        <v>40601021</v>
      </c>
      <c r="C3946" s="3" t="s">
        <v>3249</v>
      </c>
      <c r="D3946" s="4" t="s">
        <v>3671</v>
      </c>
      <c r="E3946" s="7"/>
      <c r="F3946" s="8">
        <f>VLOOKUP(D3946,'Parâmetro - Portes e Uco'!$A$8:$D$49,4,0)</f>
        <v>100.81679999999999</v>
      </c>
      <c r="G3946" s="36"/>
      <c r="H3946" s="15"/>
      <c r="I3946" s="9"/>
      <c r="J3946" s="16">
        <v>0</v>
      </c>
      <c r="K3946" s="16"/>
      <c r="L3946" s="17">
        <v>5.8</v>
      </c>
      <c r="M3946" s="2">
        <v>78.75</v>
      </c>
      <c r="N3946" s="8">
        <f>(('Parâmetro - Portes e Uco'!$H$4*'TABELA HONORÁRIOS MÉDICOS201819'!M3946)/100)*'TABELA HONORÁRIOS MÉDICOS201819'!L3946</f>
        <v>66.77685000000001</v>
      </c>
      <c r="O3946" s="15">
        <v>0</v>
      </c>
      <c r="P3946" s="15"/>
      <c r="Q3946" s="41">
        <f t="shared" si="227"/>
        <v>167.59365</v>
      </c>
    </row>
    <row r="3947" spans="1:17" ht="22.5">
      <c r="A3947" s="1" t="s">
        <v>4760</v>
      </c>
      <c r="B3947" s="1">
        <v>40601030</v>
      </c>
      <c r="C3947" s="3" t="s">
        <v>3250</v>
      </c>
      <c r="D3947" s="4" t="s">
        <v>3673</v>
      </c>
      <c r="E3947" s="7"/>
      <c r="F3947" s="8">
        <f>VLOOKUP(D3947,'Parâmetro - Portes e Uco'!$A$8:$D$49,4,0)</f>
        <v>147.55727999999999</v>
      </c>
      <c r="G3947" s="36"/>
      <c r="H3947" s="15"/>
      <c r="I3947" s="9"/>
      <c r="J3947" s="16">
        <v>0</v>
      </c>
      <c r="K3947" s="16"/>
      <c r="L3947" s="17">
        <v>11.6</v>
      </c>
      <c r="M3947" s="2">
        <v>78.75</v>
      </c>
      <c r="N3947" s="8">
        <f>(('Parâmetro - Portes e Uco'!$H$4*'TABELA HONORÁRIOS MÉDICOS201819'!M3947)/100)*'TABELA HONORÁRIOS MÉDICOS201819'!L3947</f>
        <v>133.55370000000002</v>
      </c>
      <c r="O3947" s="15">
        <v>0</v>
      </c>
      <c r="P3947" s="15"/>
      <c r="Q3947" s="41">
        <f t="shared" si="227"/>
        <v>281.11098000000004</v>
      </c>
    </row>
    <row r="3948" spans="1:17" ht="22.5">
      <c r="A3948" s="1" t="s">
        <v>4760</v>
      </c>
      <c r="B3948" s="1">
        <v>40601072</v>
      </c>
      <c r="C3948" s="3" t="s">
        <v>3228</v>
      </c>
      <c r="D3948" s="4" t="s">
        <v>3672</v>
      </c>
      <c r="E3948" s="7"/>
      <c r="F3948" s="8">
        <f>VLOOKUP(D3948,'Parâmetro - Portes e Uco'!$A$8:$D$49,4,0)</f>
        <v>47.295359999999995</v>
      </c>
      <c r="G3948" s="36"/>
      <c r="H3948" s="15"/>
      <c r="I3948" s="9"/>
      <c r="J3948" s="16">
        <v>0</v>
      </c>
      <c r="K3948" s="16"/>
      <c r="L3948" s="17">
        <v>4.2</v>
      </c>
      <c r="M3948" s="2">
        <v>78.75</v>
      </c>
      <c r="N3948" s="8">
        <f>(('Parâmetro - Portes e Uco'!$H$4*'TABELA HONORÁRIOS MÉDICOS201819'!M3948)/100)*'TABELA HONORÁRIOS MÉDICOS201819'!L3948</f>
        <v>48.355650000000004</v>
      </c>
      <c r="O3948" s="15">
        <v>0</v>
      </c>
      <c r="P3948" s="15"/>
      <c r="Q3948" s="41">
        <f t="shared" si="227"/>
        <v>95.651009999999999</v>
      </c>
    </row>
    <row r="3949" spans="1:17" ht="22.5">
      <c r="A3949" s="1" t="s">
        <v>4760</v>
      </c>
      <c r="B3949" s="1">
        <v>40601080</v>
      </c>
      <c r="C3949" s="3" t="s">
        <v>3226</v>
      </c>
      <c r="D3949" s="4" t="s">
        <v>3677</v>
      </c>
      <c r="E3949" s="7"/>
      <c r="F3949" s="8">
        <f>VLOOKUP(D3949,'Parâmetro - Portes e Uco'!$A$8:$D$49,4,0)</f>
        <v>128.82192000000001</v>
      </c>
      <c r="G3949" s="36"/>
      <c r="H3949" s="15"/>
      <c r="I3949" s="9"/>
      <c r="J3949" s="16">
        <v>0</v>
      </c>
      <c r="K3949" s="16"/>
      <c r="L3949" s="17">
        <v>9.1</v>
      </c>
      <c r="M3949" s="2">
        <v>78.75</v>
      </c>
      <c r="N3949" s="8">
        <f>(('Parâmetro - Portes e Uco'!$H$4*'TABELA HONORÁRIOS MÉDICOS201819'!M3949)/100)*'TABELA HONORÁRIOS MÉDICOS201819'!L3949</f>
        <v>104.77057500000001</v>
      </c>
      <c r="O3949" s="15">
        <v>0</v>
      </c>
      <c r="P3949" s="15"/>
      <c r="Q3949" s="41">
        <f t="shared" si="227"/>
        <v>233.59249500000001</v>
      </c>
    </row>
    <row r="3950" spans="1:17" ht="22.5">
      <c r="A3950" s="1" t="s">
        <v>4760</v>
      </c>
      <c r="B3950" s="1">
        <v>40601099</v>
      </c>
      <c r="C3950" s="3" t="s">
        <v>3227</v>
      </c>
      <c r="D3950" s="4" t="s">
        <v>3672</v>
      </c>
      <c r="E3950" s="7"/>
      <c r="F3950" s="8">
        <f>VLOOKUP(D3950,'Parâmetro - Portes e Uco'!$A$8:$D$49,4,0)</f>
        <v>47.295359999999995</v>
      </c>
      <c r="G3950" s="36"/>
      <c r="H3950" s="15"/>
      <c r="I3950" s="9"/>
      <c r="J3950" s="16">
        <v>0</v>
      </c>
      <c r="K3950" s="16"/>
      <c r="L3950" s="17">
        <v>9</v>
      </c>
      <c r="M3950" s="2">
        <v>78.75</v>
      </c>
      <c r="N3950" s="8">
        <f>(('Parâmetro - Portes e Uco'!$H$4*'TABELA HONORÁRIOS MÉDICOS201819'!M3950)/100)*'TABELA HONORÁRIOS MÉDICOS201819'!L3950</f>
        <v>103.61925000000001</v>
      </c>
      <c r="O3950" s="15">
        <v>0</v>
      </c>
      <c r="P3950" s="15"/>
      <c r="Q3950" s="41">
        <f t="shared" si="227"/>
        <v>150.91461000000001</v>
      </c>
    </row>
    <row r="3951" spans="1:17" ht="22.5">
      <c r="A3951" s="1" t="s">
        <v>4760</v>
      </c>
      <c r="B3951" s="1">
        <v>40601102</v>
      </c>
      <c r="C3951" s="3" t="s">
        <v>3225</v>
      </c>
      <c r="D3951" s="4" t="s">
        <v>3677</v>
      </c>
      <c r="E3951" s="7"/>
      <c r="F3951" s="8">
        <f>VLOOKUP(D3951,'Parâmetro - Portes e Uco'!$A$8:$D$49,4,0)</f>
        <v>128.82192000000001</v>
      </c>
      <c r="G3951" s="36"/>
      <c r="H3951" s="15"/>
      <c r="I3951" s="9"/>
      <c r="J3951" s="16">
        <v>0</v>
      </c>
      <c r="K3951" s="16"/>
      <c r="L3951" s="17">
        <v>16.7</v>
      </c>
      <c r="M3951" s="2">
        <v>78.75</v>
      </c>
      <c r="N3951" s="8">
        <f>(('Parâmetro - Portes e Uco'!$H$4*'TABELA HONORÁRIOS MÉDICOS201819'!M3951)/100)*'TABELA HONORÁRIOS MÉDICOS201819'!L3951</f>
        <v>192.271275</v>
      </c>
      <c r="O3951" s="15">
        <v>0</v>
      </c>
      <c r="P3951" s="15"/>
      <c r="Q3951" s="41">
        <f t="shared" si="227"/>
        <v>321.09319500000004</v>
      </c>
    </row>
    <row r="3952" spans="1:17" ht="22.5">
      <c r="A3952" s="1" t="s">
        <v>4760</v>
      </c>
      <c r="B3952" s="1">
        <v>40601110</v>
      </c>
      <c r="C3952" s="3" t="s">
        <v>3234</v>
      </c>
      <c r="D3952" s="4" t="s">
        <v>3672</v>
      </c>
      <c r="E3952" s="7"/>
      <c r="F3952" s="8">
        <f>VLOOKUP(D3952,'Parâmetro - Portes e Uco'!$A$8:$D$49,4,0)</f>
        <v>47.295359999999995</v>
      </c>
      <c r="G3952" s="36"/>
      <c r="H3952" s="15"/>
      <c r="I3952" s="9"/>
      <c r="J3952" s="16">
        <v>0</v>
      </c>
      <c r="K3952" s="16"/>
      <c r="L3952" s="17">
        <v>2.06</v>
      </c>
      <c r="M3952" s="2">
        <v>78.75</v>
      </c>
      <c r="N3952" s="8">
        <f>(('Parâmetro - Portes e Uco'!$H$4*'TABELA HONORÁRIOS MÉDICOS201819'!M3952)/100)*'TABELA HONORÁRIOS MÉDICOS201819'!L3952</f>
        <v>23.717295000000004</v>
      </c>
      <c r="O3952" s="15">
        <v>0</v>
      </c>
      <c r="P3952" s="15"/>
      <c r="Q3952" s="41">
        <f t="shared" si="227"/>
        <v>71.012654999999995</v>
      </c>
    </row>
    <row r="3953" spans="1:17" ht="22.5">
      <c r="A3953" s="1" t="s">
        <v>4760</v>
      </c>
      <c r="B3953" s="1">
        <v>40601129</v>
      </c>
      <c r="C3953" s="3" t="s">
        <v>3231</v>
      </c>
      <c r="D3953" s="4" t="s">
        <v>3672</v>
      </c>
      <c r="E3953" s="7"/>
      <c r="F3953" s="8">
        <f>VLOOKUP(D3953,'Parâmetro - Portes e Uco'!$A$8:$D$49,4,0)</f>
        <v>47.295359999999995</v>
      </c>
      <c r="G3953" s="36"/>
      <c r="H3953" s="15"/>
      <c r="I3953" s="9"/>
      <c r="J3953" s="16">
        <v>0</v>
      </c>
      <c r="K3953" s="16"/>
      <c r="L3953" s="17">
        <v>2.06</v>
      </c>
      <c r="M3953" s="2">
        <v>78.75</v>
      </c>
      <c r="N3953" s="8">
        <f>(('Parâmetro - Portes e Uco'!$H$4*'TABELA HONORÁRIOS MÉDICOS201819'!M3953)/100)*'TABELA HONORÁRIOS MÉDICOS201819'!L3953</f>
        <v>23.717295000000004</v>
      </c>
      <c r="O3953" s="15">
        <v>0</v>
      </c>
      <c r="P3953" s="15"/>
      <c r="Q3953" s="41">
        <f t="shared" si="227"/>
        <v>71.012654999999995</v>
      </c>
    </row>
    <row r="3954" spans="1:17" ht="22.5">
      <c r="A3954" s="1" t="s">
        <v>4760</v>
      </c>
      <c r="B3954" s="1">
        <v>40601137</v>
      </c>
      <c r="C3954" s="3" t="s">
        <v>3238</v>
      </c>
      <c r="D3954" s="4" t="s">
        <v>3680</v>
      </c>
      <c r="E3954" s="7"/>
      <c r="F3954" s="8">
        <f>VLOOKUP(D3954,'Parâmetro - Portes e Uco'!$A$8:$D$49,4,0)</f>
        <v>23.639519999999997</v>
      </c>
      <c r="G3954" s="36"/>
      <c r="H3954" s="15"/>
      <c r="I3954" s="9"/>
      <c r="J3954" s="16">
        <v>0</v>
      </c>
      <c r="K3954" s="16"/>
      <c r="L3954" s="17">
        <v>1.03</v>
      </c>
      <c r="M3954" s="2">
        <v>78.75</v>
      </c>
      <c r="N3954" s="8">
        <f>(('Parâmetro - Portes e Uco'!$H$4*'TABELA HONORÁRIOS MÉDICOS201819'!M3954)/100)*'TABELA HONORÁRIOS MÉDICOS201819'!L3954</f>
        <v>11.858647500000002</v>
      </c>
      <c r="O3954" s="15">
        <v>0</v>
      </c>
      <c r="P3954" s="15"/>
      <c r="Q3954" s="41">
        <f t="shared" si="227"/>
        <v>35.498167500000001</v>
      </c>
    </row>
    <row r="3955" spans="1:17" ht="22.5">
      <c r="A3955" s="1" t="s">
        <v>4760</v>
      </c>
      <c r="B3955" s="1">
        <v>40601145</v>
      </c>
      <c r="C3955" s="3" t="s">
        <v>3236</v>
      </c>
      <c r="D3955" s="4" t="s">
        <v>3678</v>
      </c>
      <c r="E3955" s="7"/>
      <c r="F3955" s="8">
        <f>VLOOKUP(D3955,'Parâmetro - Portes e Uco'!$A$8:$D$49,4,0)</f>
        <v>35.471519999999998</v>
      </c>
      <c r="G3955" s="36"/>
      <c r="H3955" s="15"/>
      <c r="I3955" s="9"/>
      <c r="J3955" s="16">
        <v>0</v>
      </c>
      <c r="K3955" s="16"/>
      <c r="L3955" s="17">
        <v>1.5</v>
      </c>
      <c r="M3955" s="2">
        <v>78.75</v>
      </c>
      <c r="N3955" s="8">
        <f>(('Parâmetro - Portes e Uco'!$H$4*'TABELA HONORÁRIOS MÉDICOS201819'!M3955)/100)*'TABELA HONORÁRIOS MÉDICOS201819'!L3955</f>
        <v>17.269875000000003</v>
      </c>
      <c r="O3955" s="15">
        <v>0</v>
      </c>
      <c r="P3955" s="15"/>
      <c r="Q3955" s="41">
        <f t="shared" si="227"/>
        <v>52.741394999999997</v>
      </c>
    </row>
    <row r="3956" spans="1:17" ht="22.5">
      <c r="A3956" s="1" t="s">
        <v>4760</v>
      </c>
      <c r="B3956" s="1">
        <v>40601153</v>
      </c>
      <c r="C3956" s="3" t="s">
        <v>3248</v>
      </c>
      <c r="D3956" s="4" t="s">
        <v>3683</v>
      </c>
      <c r="E3956" s="7"/>
      <c r="F3956" s="8">
        <f>VLOOKUP(D3956,'Parâmetro - Portes e Uco'!$A$8:$D$49,4,0)</f>
        <v>192.24959999999999</v>
      </c>
      <c r="G3956" s="36"/>
      <c r="H3956" s="15"/>
      <c r="I3956" s="9"/>
      <c r="J3956" s="16">
        <v>0</v>
      </c>
      <c r="K3956" s="16"/>
      <c r="L3956" s="17">
        <v>3</v>
      </c>
      <c r="M3956" s="2">
        <v>78.75</v>
      </c>
      <c r="N3956" s="8">
        <f>(('Parâmetro - Portes e Uco'!$H$4*'TABELA HONORÁRIOS MÉDICOS201819'!M3956)/100)*'TABELA HONORÁRIOS MÉDICOS201819'!L3956</f>
        <v>34.539750000000005</v>
      </c>
      <c r="O3956" s="15">
        <v>0</v>
      </c>
      <c r="P3956" s="15"/>
      <c r="Q3956" s="41">
        <f t="shared" si="227"/>
        <v>226.78934999999998</v>
      </c>
    </row>
    <row r="3957" spans="1:17" ht="22.5">
      <c r="A3957" s="1" t="s">
        <v>4760</v>
      </c>
      <c r="B3957" s="1">
        <v>40601161</v>
      </c>
      <c r="C3957" s="3" t="s">
        <v>3235</v>
      </c>
      <c r="D3957" s="4" t="s">
        <v>3679</v>
      </c>
      <c r="E3957" s="7"/>
      <c r="F3957" s="8">
        <f>VLOOKUP(D3957,'Parâmetro - Portes e Uco'!$A$8:$D$49,4,0)</f>
        <v>11.823839999999999</v>
      </c>
      <c r="G3957" s="36"/>
      <c r="H3957" s="15"/>
      <c r="I3957" s="9"/>
      <c r="J3957" s="16">
        <v>0</v>
      </c>
      <c r="K3957" s="16"/>
      <c r="L3957" s="17">
        <v>0.875</v>
      </c>
      <c r="M3957" s="2">
        <v>78.75</v>
      </c>
      <c r="N3957" s="8">
        <f>(('Parâmetro - Portes e Uco'!$H$4*'TABELA HONORÁRIOS MÉDICOS201819'!M3957)/100)*'TABELA HONORÁRIOS MÉDICOS201819'!L3957</f>
        <v>10.074093750000001</v>
      </c>
      <c r="O3957" s="15">
        <v>0</v>
      </c>
      <c r="P3957" s="15"/>
      <c r="Q3957" s="41">
        <f t="shared" si="227"/>
        <v>21.89793375</v>
      </c>
    </row>
    <row r="3958" spans="1:17" ht="22.5">
      <c r="A3958" s="1" t="s">
        <v>4760</v>
      </c>
      <c r="B3958" s="1">
        <v>40601170</v>
      </c>
      <c r="C3958" s="3" t="s">
        <v>3244</v>
      </c>
      <c r="D3958" s="4" t="s">
        <v>3675</v>
      </c>
      <c r="E3958" s="7"/>
      <c r="F3958" s="8">
        <f>VLOOKUP(D3958,'Parâmetro - Portes e Uco'!$A$8:$D$49,4,0)</f>
        <v>217.18656000000001</v>
      </c>
      <c r="G3958" s="36"/>
      <c r="H3958" s="15"/>
      <c r="I3958" s="9"/>
      <c r="J3958" s="16">
        <v>0</v>
      </c>
      <c r="K3958" s="16"/>
      <c r="L3958" s="17">
        <v>27</v>
      </c>
      <c r="M3958" s="2">
        <v>78.75</v>
      </c>
      <c r="N3958" s="8">
        <f>(('Parâmetro - Portes e Uco'!$H$4*'TABELA HONORÁRIOS MÉDICOS201819'!M3958)/100)*'TABELA HONORÁRIOS MÉDICOS201819'!L3958</f>
        <v>310.85775000000001</v>
      </c>
      <c r="O3958" s="15">
        <v>0</v>
      </c>
      <c r="P3958" s="15"/>
      <c r="Q3958" s="41">
        <f t="shared" si="227"/>
        <v>528.04431</v>
      </c>
    </row>
    <row r="3959" spans="1:17" ht="22.5">
      <c r="A3959" s="1" t="s">
        <v>4760</v>
      </c>
      <c r="B3959" s="1">
        <v>40601188</v>
      </c>
      <c r="C3959" s="3" t="s">
        <v>3247</v>
      </c>
      <c r="D3959" s="4" t="s">
        <v>3676</v>
      </c>
      <c r="E3959" s="7"/>
      <c r="F3959" s="8">
        <f>VLOOKUP(D3959,'Parâmetro - Portes e Uco'!$A$8:$D$49,4,0)</f>
        <v>175.61951999999999</v>
      </c>
      <c r="G3959" s="36"/>
      <c r="H3959" s="15"/>
      <c r="I3959" s="9"/>
      <c r="J3959" s="16">
        <v>0</v>
      </c>
      <c r="K3959" s="16"/>
      <c r="L3959" s="17">
        <v>9.5</v>
      </c>
      <c r="M3959" s="2">
        <v>78.75</v>
      </c>
      <c r="N3959" s="8">
        <f>(('Parâmetro - Portes e Uco'!$H$4*'TABELA HONORÁRIOS MÉDICOS201819'!M3959)/100)*'TABELA HONORÁRIOS MÉDICOS201819'!L3959</f>
        <v>109.37587500000001</v>
      </c>
      <c r="O3959" s="15">
        <v>0</v>
      </c>
      <c r="P3959" s="15"/>
      <c r="Q3959" s="41">
        <f t="shared" si="227"/>
        <v>284.99539500000003</v>
      </c>
    </row>
    <row r="3960" spans="1:17" ht="33.75">
      <c r="A3960" s="1" t="s">
        <v>4760</v>
      </c>
      <c r="B3960" s="1">
        <v>40601196</v>
      </c>
      <c r="C3960" s="3" t="s">
        <v>3239</v>
      </c>
      <c r="D3960" s="4" t="s">
        <v>3671</v>
      </c>
      <c r="E3960" s="7"/>
      <c r="F3960" s="8">
        <f>VLOOKUP(D3960,'Parâmetro - Portes e Uco'!$A$8:$D$49,4,0)</f>
        <v>100.81679999999999</v>
      </c>
      <c r="G3960" s="36"/>
      <c r="H3960" s="15"/>
      <c r="I3960" s="9"/>
      <c r="J3960" s="16">
        <v>0</v>
      </c>
      <c r="K3960" s="16"/>
      <c r="L3960" s="17">
        <v>4.5</v>
      </c>
      <c r="M3960" s="2">
        <v>78.75</v>
      </c>
      <c r="N3960" s="8">
        <f>(('Parâmetro - Portes e Uco'!$H$4*'TABELA HONORÁRIOS MÉDICOS201819'!M3960)/100)*'TABELA HONORÁRIOS MÉDICOS201819'!L3960</f>
        <v>51.809625000000004</v>
      </c>
      <c r="O3960" s="15">
        <v>0</v>
      </c>
      <c r="P3960" s="15"/>
      <c r="Q3960" s="41">
        <f t="shared" si="227"/>
        <v>152.62642499999998</v>
      </c>
    </row>
    <row r="3961" spans="1:17" ht="22.5">
      <c r="A3961" s="1" t="s">
        <v>4760</v>
      </c>
      <c r="B3961" s="1">
        <v>40601200</v>
      </c>
      <c r="C3961" s="3" t="s">
        <v>3245</v>
      </c>
      <c r="D3961" s="4" t="s">
        <v>3671</v>
      </c>
      <c r="E3961" s="7"/>
      <c r="F3961" s="8">
        <f>VLOOKUP(D3961,'Parâmetro - Portes e Uco'!$A$8:$D$49,4,0)</f>
        <v>100.81679999999999</v>
      </c>
      <c r="G3961" s="36"/>
      <c r="H3961" s="15"/>
      <c r="I3961" s="9"/>
      <c r="J3961" s="16">
        <v>0</v>
      </c>
      <c r="K3961" s="16"/>
      <c r="L3961" s="17">
        <v>1.7</v>
      </c>
      <c r="M3961" s="2">
        <v>78.75</v>
      </c>
      <c r="N3961" s="8">
        <f>(('Parâmetro - Portes e Uco'!$H$4*'TABELA HONORÁRIOS MÉDICOS201819'!M3961)/100)*'TABELA HONORÁRIOS MÉDICOS201819'!L3961</f>
        <v>19.572525000000002</v>
      </c>
      <c r="O3961" s="15">
        <v>0</v>
      </c>
      <c r="P3961" s="15"/>
      <c r="Q3961" s="41">
        <f t="shared" si="227"/>
        <v>120.38932499999999</v>
      </c>
    </row>
    <row r="3962" spans="1:17" ht="22.5">
      <c r="A3962" s="1" t="s">
        <v>4760</v>
      </c>
      <c r="B3962" s="1">
        <v>40601218</v>
      </c>
      <c r="C3962" s="3" t="s">
        <v>3246</v>
      </c>
      <c r="D3962" s="4" t="s">
        <v>3671</v>
      </c>
      <c r="E3962" s="7"/>
      <c r="F3962" s="8">
        <f>VLOOKUP(D3962,'Parâmetro - Portes e Uco'!$A$8:$D$49,4,0)</f>
        <v>100.81679999999999</v>
      </c>
      <c r="G3962" s="36"/>
      <c r="H3962" s="15"/>
      <c r="I3962" s="9"/>
      <c r="J3962" s="16">
        <v>0</v>
      </c>
      <c r="K3962" s="16"/>
      <c r="L3962" s="17">
        <v>4.5</v>
      </c>
      <c r="M3962" s="2">
        <v>78.75</v>
      </c>
      <c r="N3962" s="8">
        <f>(('Parâmetro - Portes e Uco'!$H$4*'TABELA HONORÁRIOS MÉDICOS201819'!M3962)/100)*'TABELA HONORÁRIOS MÉDICOS201819'!L3962</f>
        <v>51.809625000000004</v>
      </c>
      <c r="O3962" s="15">
        <v>0</v>
      </c>
      <c r="P3962" s="15"/>
      <c r="Q3962" s="41">
        <f t="shared" si="227"/>
        <v>152.62642499999998</v>
      </c>
    </row>
    <row r="3963" spans="1:17" ht="45">
      <c r="A3963" s="1" t="s">
        <v>4760</v>
      </c>
      <c r="B3963" s="1">
        <v>40601226</v>
      </c>
      <c r="C3963" s="3" t="s">
        <v>3240</v>
      </c>
      <c r="D3963" s="4" t="s">
        <v>3672</v>
      </c>
      <c r="E3963" s="7"/>
      <c r="F3963" s="8">
        <f>VLOOKUP(D3963,'Parâmetro - Portes e Uco'!$A$8:$D$49,4,0)</f>
        <v>47.295359999999995</v>
      </c>
      <c r="G3963" s="36"/>
      <c r="H3963" s="15"/>
      <c r="I3963" s="9"/>
      <c r="J3963" s="16">
        <v>0</v>
      </c>
      <c r="K3963" s="16"/>
      <c r="L3963" s="17">
        <v>2.06</v>
      </c>
      <c r="M3963" s="2">
        <v>78.75</v>
      </c>
      <c r="N3963" s="8">
        <f>(('Parâmetro - Portes e Uco'!$H$4*'TABELA HONORÁRIOS MÉDICOS201819'!M3963)/100)*'TABELA HONORÁRIOS MÉDICOS201819'!L3963</f>
        <v>23.717295000000004</v>
      </c>
      <c r="O3963" s="15">
        <v>0</v>
      </c>
      <c r="P3963" s="15"/>
      <c r="Q3963" s="41">
        <f t="shared" si="227"/>
        <v>71.012654999999995</v>
      </c>
    </row>
    <row r="3964" spans="1:17" ht="22.5">
      <c r="A3964" s="1" t="s">
        <v>4760</v>
      </c>
      <c r="B3964" s="1">
        <v>40601234</v>
      </c>
      <c r="C3964" s="3" t="s">
        <v>3233</v>
      </c>
      <c r="D3964" s="4" t="s">
        <v>3672</v>
      </c>
      <c r="E3964" s="7"/>
      <c r="F3964" s="8">
        <f>VLOOKUP(D3964,'Parâmetro - Portes e Uco'!$A$8:$D$49,4,0)</f>
        <v>47.295359999999995</v>
      </c>
      <c r="G3964" s="36"/>
      <c r="H3964" s="15"/>
      <c r="I3964" s="9"/>
      <c r="J3964" s="16">
        <v>0</v>
      </c>
      <c r="K3964" s="16"/>
      <c r="L3964" s="17">
        <v>7.2830000000000004</v>
      </c>
      <c r="M3964" s="2">
        <v>78.75</v>
      </c>
      <c r="N3964" s="8">
        <f>(('Parâmetro - Portes e Uco'!$H$4*'TABELA HONORÁRIOS MÉDICOS201819'!M3964)/100)*'TABELA HONORÁRIOS MÉDICOS201819'!L3964</f>
        <v>83.850999750000014</v>
      </c>
      <c r="O3964" s="15">
        <v>0</v>
      </c>
      <c r="P3964" s="15"/>
      <c r="Q3964" s="41">
        <f t="shared" si="227"/>
        <v>131.14635975000002</v>
      </c>
    </row>
    <row r="3965" spans="1:17" ht="22.5">
      <c r="A3965" s="1" t="s">
        <v>4760</v>
      </c>
      <c r="B3965" s="1">
        <v>40601242</v>
      </c>
      <c r="C3965" s="3" t="s">
        <v>3232</v>
      </c>
      <c r="D3965" s="4" t="s">
        <v>3671</v>
      </c>
      <c r="E3965" s="7"/>
      <c r="F3965" s="8">
        <f>VLOOKUP(D3965,'Parâmetro - Portes e Uco'!$A$8:$D$49,4,0)</f>
        <v>100.81679999999999</v>
      </c>
      <c r="G3965" s="36"/>
      <c r="H3965" s="15"/>
      <c r="I3965" s="9"/>
      <c r="J3965" s="16">
        <v>0</v>
      </c>
      <c r="K3965" s="16"/>
      <c r="L3965" s="17">
        <v>14.6</v>
      </c>
      <c r="M3965" s="2">
        <v>78.75</v>
      </c>
      <c r="N3965" s="8">
        <f>(('Parâmetro - Portes e Uco'!$H$4*'TABELA HONORÁRIOS MÉDICOS201819'!M3965)/100)*'TABELA HONORÁRIOS MÉDICOS201819'!L3965</f>
        <v>168.09345000000002</v>
      </c>
      <c r="O3965" s="15">
        <v>0</v>
      </c>
      <c r="P3965" s="15"/>
      <c r="Q3965" s="41">
        <f t="shared" si="227"/>
        <v>268.91025000000002</v>
      </c>
    </row>
    <row r="3966" spans="1:17">
      <c r="A3966" s="1" t="s">
        <v>4760</v>
      </c>
      <c r="B3966" s="1">
        <v>40601250</v>
      </c>
      <c r="C3966" s="3" t="s">
        <v>3242</v>
      </c>
      <c r="D3966" s="4" t="s">
        <v>3672</v>
      </c>
      <c r="E3966" s="7"/>
      <c r="F3966" s="8">
        <f>VLOOKUP(D3966,'Parâmetro - Portes e Uco'!$A$8:$D$49,4,0)</f>
        <v>47.295359999999995</v>
      </c>
      <c r="G3966" s="36"/>
      <c r="H3966" s="15"/>
      <c r="I3966" s="9"/>
      <c r="J3966" s="16">
        <v>0</v>
      </c>
      <c r="K3966" s="16"/>
      <c r="L3966" s="17">
        <v>2.06</v>
      </c>
      <c r="M3966" s="2">
        <v>78.75</v>
      </c>
      <c r="N3966" s="8">
        <f>(('Parâmetro - Portes e Uco'!$H$4*'TABELA HONORÁRIOS MÉDICOS201819'!M3966)/100)*'TABELA HONORÁRIOS MÉDICOS201819'!L3966</f>
        <v>23.717295000000004</v>
      </c>
      <c r="O3966" s="15">
        <v>0</v>
      </c>
      <c r="P3966" s="15"/>
      <c r="Q3966" s="41">
        <f t="shared" si="227"/>
        <v>71.012654999999995</v>
      </c>
    </row>
    <row r="3967" spans="1:17">
      <c r="A3967" s="1" t="s">
        <v>4760</v>
      </c>
      <c r="B3967" s="1">
        <v>40601269</v>
      </c>
      <c r="C3967" s="3" t="s">
        <v>3229</v>
      </c>
      <c r="D3967" s="4" t="s">
        <v>3680</v>
      </c>
      <c r="E3967" s="7"/>
      <c r="F3967" s="8">
        <f>VLOOKUP(D3967,'Parâmetro - Portes e Uco'!$A$8:$D$49,4,0)</f>
        <v>23.639519999999997</v>
      </c>
      <c r="G3967" s="36"/>
      <c r="H3967" s="15"/>
      <c r="I3967" s="9"/>
      <c r="J3967" s="16">
        <v>0</v>
      </c>
      <c r="K3967" s="16"/>
      <c r="L3967" s="17">
        <v>1.03</v>
      </c>
      <c r="M3967" s="2">
        <v>78.75</v>
      </c>
      <c r="N3967" s="8">
        <f>(('Parâmetro - Portes e Uco'!$H$4*'TABELA HONORÁRIOS MÉDICOS201819'!M3967)/100)*'TABELA HONORÁRIOS MÉDICOS201819'!L3967</f>
        <v>11.858647500000002</v>
      </c>
      <c r="O3967" s="15">
        <v>0</v>
      </c>
      <c r="P3967" s="15"/>
      <c r="Q3967" s="41">
        <f t="shared" si="227"/>
        <v>35.498167500000001</v>
      </c>
    </row>
    <row r="3968" spans="1:17">
      <c r="A3968" s="1" t="s">
        <v>4760</v>
      </c>
      <c r="B3968" s="1">
        <v>40601277</v>
      </c>
      <c r="C3968" s="3" t="s">
        <v>3241</v>
      </c>
      <c r="D3968" s="4" t="s">
        <v>3675</v>
      </c>
      <c r="E3968" s="7"/>
      <c r="F3968" s="8">
        <f>VLOOKUP(D3968,'Parâmetro - Portes e Uco'!$A$8:$D$49,4,0)</f>
        <v>217.18656000000001</v>
      </c>
      <c r="G3968" s="36"/>
      <c r="H3968" s="15"/>
      <c r="I3968" s="9"/>
      <c r="J3968" s="16">
        <v>0</v>
      </c>
      <c r="K3968" s="16"/>
      <c r="L3968" s="17">
        <v>27</v>
      </c>
      <c r="M3968" s="2">
        <v>78.75</v>
      </c>
      <c r="N3968" s="8">
        <f>(('Parâmetro - Portes e Uco'!$H$4*'TABELA HONORÁRIOS MÉDICOS201819'!M3968)/100)*'TABELA HONORÁRIOS MÉDICOS201819'!L3968</f>
        <v>310.85775000000001</v>
      </c>
      <c r="O3968" s="15">
        <v>0</v>
      </c>
      <c r="P3968" s="15"/>
      <c r="Q3968" s="41">
        <f t="shared" si="227"/>
        <v>528.04431</v>
      </c>
    </row>
    <row r="3969" spans="1:17" ht="22.5">
      <c r="A3969" s="1" t="s">
        <v>4760</v>
      </c>
      <c r="B3969" s="1">
        <v>40601285</v>
      </c>
      <c r="C3969" s="3" t="s">
        <v>3243</v>
      </c>
      <c r="D3969" s="4" t="s">
        <v>3675</v>
      </c>
      <c r="E3969" s="7"/>
      <c r="F3969" s="8">
        <f>VLOOKUP(D3969,'Parâmetro - Portes e Uco'!$A$8:$D$49,4,0)</f>
        <v>217.18656000000001</v>
      </c>
      <c r="G3969" s="36"/>
      <c r="H3969" s="15"/>
      <c r="I3969" s="9"/>
      <c r="J3969" s="16">
        <v>0</v>
      </c>
      <c r="K3969" s="16"/>
      <c r="L3969" s="17">
        <v>27</v>
      </c>
      <c r="M3969" s="2">
        <v>78.75</v>
      </c>
      <c r="N3969" s="8">
        <f>(('Parâmetro - Portes e Uco'!$H$4*'TABELA HONORÁRIOS MÉDICOS201819'!M3969)/100)*'TABELA HONORÁRIOS MÉDICOS201819'!L3969</f>
        <v>310.85775000000001</v>
      </c>
      <c r="O3969" s="15">
        <v>0</v>
      </c>
      <c r="P3969" s="15"/>
      <c r="Q3969" s="41">
        <f t="shared" si="227"/>
        <v>528.04431</v>
      </c>
    </row>
    <row r="3970" spans="1:17">
      <c r="A3970" s="1" t="s">
        <v>4760</v>
      </c>
      <c r="B3970" s="1">
        <v>40601293</v>
      </c>
      <c r="C3970" s="3" t="s">
        <v>3252</v>
      </c>
      <c r="D3970" s="4" t="s">
        <v>3678</v>
      </c>
      <c r="E3970" s="7"/>
      <c r="F3970" s="8">
        <f>VLOOKUP(D3970,'Parâmetro - Portes e Uco'!$A$8:$D$49,4,0)</f>
        <v>35.471519999999998</v>
      </c>
      <c r="G3970" s="36"/>
      <c r="H3970" s="15"/>
      <c r="I3970" s="9"/>
      <c r="J3970" s="16">
        <v>0</v>
      </c>
      <c r="K3970" s="16"/>
      <c r="L3970" s="17">
        <v>17.75</v>
      </c>
      <c r="M3970" s="2">
        <v>78.75</v>
      </c>
      <c r="N3970" s="8">
        <f>(('Parâmetro - Portes e Uco'!$H$4*'TABELA HONORÁRIOS MÉDICOS201819'!M3970)/100)*'TABELA HONORÁRIOS MÉDICOS201819'!L3970</f>
        <v>204.36018750000002</v>
      </c>
      <c r="O3970" s="15">
        <v>0</v>
      </c>
      <c r="P3970" s="15"/>
      <c r="Q3970" s="41">
        <f t="shared" si="227"/>
        <v>239.83170750000002</v>
      </c>
    </row>
    <row r="3971" spans="1:17" ht="22.5">
      <c r="A3971" s="1" t="s">
        <v>4760</v>
      </c>
      <c r="B3971" s="1">
        <v>40601307</v>
      </c>
      <c r="C3971" s="3" t="s">
        <v>3237</v>
      </c>
      <c r="D3971" s="4" t="s">
        <v>3679</v>
      </c>
      <c r="E3971" s="7"/>
      <c r="F3971" s="8">
        <f>VLOOKUP(D3971,'Parâmetro - Portes e Uco'!$A$8:$D$49,4,0)</f>
        <v>11.823839999999999</v>
      </c>
      <c r="G3971" s="36"/>
      <c r="H3971" s="15"/>
      <c r="I3971" s="9"/>
      <c r="J3971" s="16">
        <v>0</v>
      </c>
      <c r="K3971" s="16"/>
      <c r="L3971" s="17">
        <v>8.0500000000000007</v>
      </c>
      <c r="M3971" s="2">
        <v>78.75</v>
      </c>
      <c r="N3971" s="8">
        <f>(('Parâmetro - Portes e Uco'!$H$4*'TABELA HONORÁRIOS MÉDICOS201819'!M3971)/100)*'TABELA HONORÁRIOS MÉDICOS201819'!L3971</f>
        <v>92.681662500000016</v>
      </c>
      <c r="O3971" s="15">
        <v>0</v>
      </c>
      <c r="P3971" s="15"/>
      <c r="Q3971" s="41">
        <f t="shared" si="227"/>
        <v>104.50550250000002</v>
      </c>
    </row>
    <row r="3972" spans="1:17" ht="22.5">
      <c r="A3972" s="1" t="s">
        <v>4760</v>
      </c>
      <c r="B3972" s="1">
        <v>40601323</v>
      </c>
      <c r="C3972" s="3" t="s">
        <v>3230</v>
      </c>
      <c r="D3972" s="4" t="s">
        <v>3680</v>
      </c>
      <c r="E3972" s="7"/>
      <c r="F3972" s="8">
        <f>VLOOKUP(D3972,'Parâmetro - Portes e Uco'!$A$8:$D$49,4,0)</f>
        <v>23.639519999999997</v>
      </c>
      <c r="G3972" s="36"/>
      <c r="H3972" s="15"/>
      <c r="I3972" s="9"/>
      <c r="J3972" s="16">
        <v>0</v>
      </c>
      <c r="K3972" s="16"/>
      <c r="L3972" s="17">
        <v>2.5</v>
      </c>
      <c r="M3972" s="2">
        <v>78.75</v>
      </c>
      <c r="N3972" s="8">
        <f>(('Parâmetro - Portes e Uco'!$H$4*'TABELA HONORÁRIOS MÉDICOS201819'!M3972)/100)*'TABELA HONORÁRIOS MÉDICOS201819'!L3972</f>
        <v>28.783125000000002</v>
      </c>
      <c r="O3972" s="15">
        <v>0</v>
      </c>
      <c r="P3972" s="15"/>
      <c r="Q3972" s="41">
        <f t="shared" si="227"/>
        <v>52.422645000000003</v>
      </c>
    </row>
    <row r="3973" spans="1:17">
      <c r="A3973" s="1" t="s">
        <v>4760</v>
      </c>
      <c r="B3973" s="1">
        <v>40601340</v>
      </c>
      <c r="C3973" s="3" t="s">
        <v>4403</v>
      </c>
      <c r="D3973" s="4" t="s">
        <v>3679</v>
      </c>
      <c r="E3973" s="7">
        <v>0.04</v>
      </c>
      <c r="F3973" s="8">
        <f>VLOOKUP(D3973,'Parâmetro - Portes e Uco'!$A$8:$D$49,4,0)*E3973</f>
        <v>0.47295359999999997</v>
      </c>
      <c r="G3973" s="36"/>
      <c r="H3973" s="15"/>
      <c r="I3973" s="9"/>
      <c r="J3973" s="16">
        <v>0</v>
      </c>
      <c r="K3973" s="16"/>
      <c r="L3973" s="17">
        <v>6.7750000000000004</v>
      </c>
      <c r="M3973" s="2">
        <v>78.7</v>
      </c>
      <c r="N3973" s="8">
        <f>(('Parâmetro - Portes e Uco'!$H$4*'TABELA HONORÁRIOS MÉDICOS201819'!M3973)/100)*'TABELA HONORÁRIOS MÉDICOS201819'!L3973</f>
        <v>77.952743500000011</v>
      </c>
      <c r="O3973" s="15">
        <v>0</v>
      </c>
      <c r="P3973" s="15"/>
      <c r="Q3973" s="41">
        <f t="shared" si="227"/>
        <v>78.425697100000008</v>
      </c>
    </row>
    <row r="3974" spans="1:17">
      <c r="A3974" s="1" t="s">
        <v>4760</v>
      </c>
      <c r="B3974" s="1">
        <v>40601358</v>
      </c>
      <c r="C3974" s="3" t="s">
        <v>4404</v>
      </c>
      <c r="D3974" s="4" t="s">
        <v>3679</v>
      </c>
      <c r="E3974" s="7">
        <v>0.04</v>
      </c>
      <c r="F3974" s="8">
        <f>VLOOKUP(D3974,'Parâmetro - Portes e Uco'!$A$8:$D$49,4,0)*E3974</f>
        <v>0.47295359999999997</v>
      </c>
      <c r="G3974" s="36"/>
      <c r="H3974" s="15"/>
      <c r="I3974" s="9"/>
      <c r="J3974" s="16">
        <v>0</v>
      </c>
      <c r="K3974" s="16"/>
      <c r="L3974" s="17">
        <v>6.7750000000000004</v>
      </c>
      <c r="M3974" s="2">
        <v>78.7</v>
      </c>
      <c r="N3974" s="8">
        <f>(('Parâmetro - Portes e Uco'!$H$4*'TABELA HONORÁRIOS MÉDICOS201819'!M3974)/100)*'TABELA HONORÁRIOS MÉDICOS201819'!L3974</f>
        <v>77.952743500000011</v>
      </c>
      <c r="O3974" s="15">
        <v>0</v>
      </c>
      <c r="P3974" s="15"/>
      <c r="Q3974" s="41">
        <f t="shared" si="227"/>
        <v>78.425697100000008</v>
      </c>
    </row>
    <row r="3975" spans="1:17">
      <c r="A3975" s="1" t="s">
        <v>4760</v>
      </c>
      <c r="B3975" s="1">
        <v>40601366</v>
      </c>
      <c r="C3975" s="3" t="s">
        <v>4405</v>
      </c>
      <c r="D3975" s="4" t="s">
        <v>3679</v>
      </c>
      <c r="E3975" s="7">
        <v>0.04</v>
      </c>
      <c r="F3975" s="8">
        <f>VLOOKUP(D3975,'Parâmetro - Portes e Uco'!$A$8:$D$49,4,0)*E3975</f>
        <v>0.47295359999999997</v>
      </c>
      <c r="G3975" s="36"/>
      <c r="H3975" s="15"/>
      <c r="I3975" s="9"/>
      <c r="J3975" s="16">
        <v>0</v>
      </c>
      <c r="K3975" s="16"/>
      <c r="L3975" s="17">
        <v>6.7750000000000004</v>
      </c>
      <c r="M3975" s="2">
        <v>78.7</v>
      </c>
      <c r="N3975" s="8">
        <f>(('Parâmetro - Portes e Uco'!$H$4*'TABELA HONORÁRIOS MÉDICOS201819'!M3975)/100)*'TABELA HONORÁRIOS MÉDICOS201819'!L3975</f>
        <v>77.952743500000011</v>
      </c>
      <c r="O3975" s="15">
        <v>0</v>
      </c>
      <c r="P3975" s="15"/>
      <c r="Q3975" s="41">
        <f t="shared" si="227"/>
        <v>78.425697100000008</v>
      </c>
    </row>
    <row r="3976" spans="1:17">
      <c r="A3976" s="1" t="s">
        <v>4760</v>
      </c>
      <c r="B3976" s="1">
        <v>40601374</v>
      </c>
      <c r="C3976" s="3" t="s">
        <v>4406</v>
      </c>
      <c r="D3976" s="4" t="s">
        <v>3679</v>
      </c>
      <c r="E3976" s="7">
        <v>0.04</v>
      </c>
      <c r="F3976" s="8">
        <f>VLOOKUP(D3976,'Parâmetro - Portes e Uco'!$A$8:$D$49,4,0)*E3976</f>
        <v>0.47295359999999997</v>
      </c>
      <c r="G3976" s="36"/>
      <c r="H3976" s="15"/>
      <c r="I3976" s="9"/>
      <c r="J3976" s="16">
        <v>0</v>
      </c>
      <c r="K3976" s="16"/>
      <c r="L3976" s="17">
        <v>6.7750000000000004</v>
      </c>
      <c r="M3976" s="2">
        <v>78.7</v>
      </c>
      <c r="N3976" s="8">
        <f>(('Parâmetro - Portes e Uco'!$H$4*'TABELA HONORÁRIOS MÉDICOS201819'!M3976)/100)*'TABELA HONORÁRIOS MÉDICOS201819'!L3976</f>
        <v>77.952743500000011</v>
      </c>
      <c r="O3976" s="15">
        <v>0</v>
      </c>
      <c r="P3976" s="15"/>
      <c r="Q3976" s="41">
        <f t="shared" si="227"/>
        <v>78.425697100000008</v>
      </c>
    </row>
    <row r="3977" spans="1:17">
      <c r="A3977" s="1" t="s">
        <v>4760</v>
      </c>
      <c r="B3977" s="1">
        <v>40601382</v>
      </c>
      <c r="C3977" s="3" t="s">
        <v>4407</v>
      </c>
      <c r="D3977" s="4" t="s">
        <v>3679</v>
      </c>
      <c r="E3977" s="7">
        <v>0.25</v>
      </c>
      <c r="F3977" s="8">
        <f>VLOOKUP(D3977,'Parâmetro - Portes e Uco'!$A$8:$D$49,4,0)*E3977</f>
        <v>2.9559599999999997</v>
      </c>
      <c r="G3977" s="36"/>
      <c r="H3977" s="15"/>
      <c r="I3977" s="9"/>
      <c r="J3977" s="16">
        <v>0</v>
      </c>
      <c r="K3977" s="16"/>
      <c r="L3977" s="17">
        <v>25.526</v>
      </c>
      <c r="M3977" s="2">
        <v>78.7</v>
      </c>
      <c r="N3977" s="8">
        <f>(('Parâmetro - Portes e Uco'!$H$4*'TABELA HONORÁRIOS MÉDICOS201819'!M3977)/100)*'TABELA HONORÁRIOS MÉDICOS201819'!L3977</f>
        <v>293.70062444000001</v>
      </c>
      <c r="O3977" s="15">
        <v>0</v>
      </c>
      <c r="P3977" s="15"/>
      <c r="Q3977" s="41">
        <f t="shared" si="227"/>
        <v>296.65658444000002</v>
      </c>
    </row>
    <row r="3978" spans="1:17">
      <c r="A3978" s="1" t="s">
        <v>4760</v>
      </c>
      <c r="B3978" s="1">
        <v>40601390</v>
      </c>
      <c r="C3978" s="3" t="s">
        <v>4408</v>
      </c>
      <c r="D3978" s="4" t="s">
        <v>3679</v>
      </c>
      <c r="E3978" s="7">
        <v>0.1</v>
      </c>
      <c r="F3978" s="8">
        <f>VLOOKUP(D3978,'Parâmetro - Portes e Uco'!$A$8:$D$49,4,0)*E3978</f>
        <v>1.1823839999999999</v>
      </c>
      <c r="G3978" s="36"/>
      <c r="H3978" s="15"/>
      <c r="I3978" s="9"/>
      <c r="J3978" s="16">
        <v>0</v>
      </c>
      <c r="K3978" s="16"/>
      <c r="L3978" s="17">
        <v>9.6280000000000001</v>
      </c>
      <c r="M3978" s="2">
        <v>78.7</v>
      </c>
      <c r="N3978" s="8">
        <f>(('Parâmetro - Portes e Uco'!$H$4*'TABELA HONORÁRIOS MÉDICOS201819'!M3978)/100)*'TABELA HONORÁRIOS MÉDICOS201819'!L3978</f>
        <v>110.77919032000001</v>
      </c>
      <c r="O3978" s="15">
        <v>0</v>
      </c>
      <c r="P3978" s="15"/>
      <c r="Q3978" s="41">
        <f t="shared" si="227"/>
        <v>111.96157432000001</v>
      </c>
    </row>
    <row r="3979" spans="1:17">
      <c r="A3979" s="1" t="s">
        <v>4760</v>
      </c>
      <c r="B3979" s="1">
        <v>40601404</v>
      </c>
      <c r="C3979" s="3" t="s">
        <v>4409</v>
      </c>
      <c r="D3979" s="4" t="s">
        <v>3679</v>
      </c>
      <c r="E3979" s="7">
        <v>0.04</v>
      </c>
      <c r="F3979" s="8">
        <f>VLOOKUP(D3979,'Parâmetro - Portes e Uco'!$A$8:$D$49,4,0)*E3979</f>
        <v>0.47295359999999997</v>
      </c>
      <c r="G3979" s="36"/>
      <c r="H3979" s="15"/>
      <c r="I3979" s="9"/>
      <c r="J3979" s="16">
        <v>0</v>
      </c>
      <c r="K3979" s="16"/>
      <c r="L3979" s="17">
        <v>3.7320000000000002</v>
      </c>
      <c r="M3979" s="2">
        <v>78.7</v>
      </c>
      <c r="N3979" s="8">
        <f>(('Parâmetro - Portes e Uco'!$H$4*'TABELA HONORÁRIOS MÉDICOS201819'!M3979)/100)*'TABELA HONORÁRIOS MÉDICOS201819'!L3979</f>
        <v>42.940168080000007</v>
      </c>
      <c r="O3979" s="15">
        <v>0</v>
      </c>
      <c r="P3979" s="15"/>
      <c r="Q3979" s="41">
        <f t="shared" si="227"/>
        <v>43.413121680000003</v>
      </c>
    </row>
    <row r="3980" spans="1:17" ht="22.5">
      <c r="A3980" s="1" t="s">
        <v>4760</v>
      </c>
      <c r="B3980" s="1">
        <v>40601439</v>
      </c>
      <c r="C3980" s="3" t="s">
        <v>4410</v>
      </c>
      <c r="D3980" s="4" t="s">
        <v>3675</v>
      </c>
      <c r="E3980" s="7"/>
      <c r="F3980" s="8">
        <f>VLOOKUP(D3980,'Parâmetro - Portes e Uco'!$A$8:$D$49,4,0)</f>
        <v>217.18656000000001</v>
      </c>
      <c r="G3980" s="36"/>
      <c r="H3980" s="15"/>
      <c r="I3980" s="9"/>
      <c r="J3980" s="16">
        <v>0</v>
      </c>
      <c r="K3980" s="16"/>
      <c r="L3980" s="17">
        <v>123.08</v>
      </c>
      <c r="M3980" s="2">
        <v>78.7</v>
      </c>
      <c r="N3980" s="8">
        <f>(('Parâmetro - Portes e Uco'!$H$4*'TABELA HONORÁRIOS MÉDICOS201819'!M3980)/100)*'TABELA HONORÁRIOS MÉDICOS201819'!L3980</f>
        <v>1416.1510952000001</v>
      </c>
      <c r="O3980" s="15">
        <v>0</v>
      </c>
      <c r="P3980" s="15"/>
      <c r="Q3980" s="41">
        <f t="shared" si="227"/>
        <v>1633.3376552000002</v>
      </c>
    </row>
    <row r="3981" spans="1:17">
      <c r="A3981" s="3"/>
      <c r="B3981" s="135">
        <v>40699005</v>
      </c>
      <c r="C3981" s="263" t="s">
        <v>3805</v>
      </c>
      <c r="D3981" s="264"/>
      <c r="E3981" s="264"/>
      <c r="F3981" s="264"/>
      <c r="G3981" s="264"/>
      <c r="H3981" s="264"/>
      <c r="I3981" s="264"/>
      <c r="J3981" s="264"/>
      <c r="K3981" s="264"/>
      <c r="L3981" s="264"/>
      <c r="M3981" s="287"/>
      <c r="N3981" s="264"/>
      <c r="O3981" s="264"/>
      <c r="P3981" s="264"/>
      <c r="Q3981" s="265"/>
    </row>
    <row r="3982" spans="1:17">
      <c r="A3982" s="3"/>
      <c r="B3982" s="259" t="s">
        <v>4411</v>
      </c>
      <c r="C3982" s="260"/>
      <c r="D3982" s="260"/>
      <c r="E3982" s="260"/>
      <c r="F3982" s="260"/>
      <c r="G3982" s="260"/>
      <c r="H3982" s="260"/>
      <c r="I3982" s="260"/>
      <c r="J3982" s="260"/>
      <c r="K3982" s="260"/>
      <c r="L3982" s="260"/>
      <c r="M3982" s="261"/>
      <c r="N3982" s="260"/>
      <c r="O3982" s="260"/>
      <c r="P3982" s="260"/>
      <c r="Q3982" s="262"/>
    </row>
    <row r="3983" spans="1:17">
      <c r="A3983" s="3"/>
      <c r="B3983" s="259" t="s">
        <v>4412</v>
      </c>
      <c r="C3983" s="260"/>
      <c r="D3983" s="260"/>
      <c r="E3983" s="260"/>
      <c r="F3983" s="260"/>
      <c r="G3983" s="260"/>
      <c r="H3983" s="260"/>
      <c r="I3983" s="260"/>
      <c r="J3983" s="260"/>
      <c r="K3983" s="260"/>
      <c r="L3983" s="260"/>
      <c r="M3983" s="261"/>
      <c r="N3983" s="260"/>
      <c r="O3983" s="260"/>
      <c r="P3983" s="260"/>
      <c r="Q3983" s="262"/>
    </row>
    <row r="3984" spans="1:17">
      <c r="A3984" s="3"/>
      <c r="B3984" s="259" t="s">
        <v>4413</v>
      </c>
      <c r="C3984" s="260"/>
      <c r="D3984" s="260"/>
      <c r="E3984" s="260"/>
      <c r="F3984" s="260"/>
      <c r="G3984" s="260"/>
      <c r="H3984" s="260"/>
      <c r="I3984" s="260"/>
      <c r="J3984" s="260"/>
      <c r="K3984" s="260"/>
      <c r="L3984" s="260"/>
      <c r="M3984" s="261"/>
      <c r="N3984" s="260"/>
      <c r="O3984" s="260"/>
      <c r="P3984" s="260"/>
      <c r="Q3984" s="262"/>
    </row>
    <row r="3985" spans="1:17">
      <c r="A3985" s="3"/>
      <c r="B3985" s="259" t="s">
        <v>4414</v>
      </c>
      <c r="C3985" s="260"/>
      <c r="D3985" s="260"/>
      <c r="E3985" s="260"/>
      <c r="F3985" s="260"/>
      <c r="G3985" s="260"/>
      <c r="H3985" s="260"/>
      <c r="I3985" s="260"/>
      <c r="J3985" s="260"/>
      <c r="K3985" s="260"/>
      <c r="L3985" s="260"/>
      <c r="M3985" s="261"/>
      <c r="N3985" s="260"/>
      <c r="O3985" s="260"/>
      <c r="P3985" s="260"/>
      <c r="Q3985" s="262"/>
    </row>
    <row r="3986" spans="1:17">
      <c r="A3986" s="3"/>
      <c r="B3986" s="259" t="s">
        <v>4415</v>
      </c>
      <c r="C3986" s="260"/>
      <c r="D3986" s="260"/>
      <c r="E3986" s="260"/>
      <c r="F3986" s="260"/>
      <c r="G3986" s="260"/>
      <c r="H3986" s="260"/>
      <c r="I3986" s="260"/>
      <c r="J3986" s="260"/>
      <c r="K3986" s="260"/>
      <c r="L3986" s="260"/>
      <c r="M3986" s="261"/>
      <c r="N3986" s="260"/>
      <c r="O3986" s="260"/>
      <c r="P3986" s="260"/>
      <c r="Q3986" s="262"/>
    </row>
    <row r="3987" spans="1:17">
      <c r="A3987" s="3"/>
      <c r="B3987" s="259" t="s">
        <v>4416</v>
      </c>
      <c r="C3987" s="260"/>
      <c r="D3987" s="260"/>
      <c r="E3987" s="260"/>
      <c r="F3987" s="260"/>
      <c r="G3987" s="260"/>
      <c r="H3987" s="260"/>
      <c r="I3987" s="260"/>
      <c r="J3987" s="260"/>
      <c r="K3987" s="260"/>
      <c r="L3987" s="260"/>
      <c r="M3987" s="261"/>
      <c r="N3987" s="260"/>
      <c r="O3987" s="260"/>
      <c r="P3987" s="260"/>
      <c r="Q3987" s="262"/>
    </row>
    <row r="3988" spans="1:17">
      <c r="A3988" s="3"/>
      <c r="B3988" s="259" t="s">
        <v>4417</v>
      </c>
      <c r="C3988" s="260"/>
      <c r="D3988" s="260"/>
      <c r="E3988" s="260"/>
      <c r="F3988" s="260"/>
      <c r="G3988" s="260"/>
      <c r="H3988" s="260"/>
      <c r="I3988" s="260"/>
      <c r="J3988" s="260"/>
      <c r="K3988" s="260"/>
      <c r="L3988" s="260"/>
      <c r="M3988" s="261"/>
      <c r="N3988" s="260"/>
      <c r="O3988" s="260"/>
      <c r="P3988" s="260"/>
      <c r="Q3988" s="262"/>
    </row>
    <row r="3989" spans="1:17">
      <c r="A3989" s="3"/>
      <c r="B3989" s="259" t="s">
        <v>4418</v>
      </c>
      <c r="C3989" s="260"/>
      <c r="D3989" s="260"/>
      <c r="E3989" s="260"/>
      <c r="F3989" s="260"/>
      <c r="G3989" s="260"/>
      <c r="H3989" s="260"/>
      <c r="I3989" s="260"/>
      <c r="J3989" s="260"/>
      <c r="K3989" s="260"/>
      <c r="L3989" s="260"/>
      <c r="M3989" s="261"/>
      <c r="N3989" s="260"/>
      <c r="O3989" s="260"/>
      <c r="P3989" s="260"/>
      <c r="Q3989" s="262"/>
    </row>
    <row r="3990" spans="1:17">
      <c r="A3990" s="3"/>
      <c r="B3990" s="259" t="s">
        <v>4419</v>
      </c>
      <c r="C3990" s="260"/>
      <c r="D3990" s="260"/>
      <c r="E3990" s="260"/>
      <c r="F3990" s="260"/>
      <c r="G3990" s="260"/>
      <c r="H3990" s="260"/>
      <c r="I3990" s="260"/>
      <c r="J3990" s="260"/>
      <c r="K3990" s="260"/>
      <c r="L3990" s="260"/>
      <c r="M3990" s="261"/>
      <c r="N3990" s="260"/>
      <c r="O3990" s="260"/>
      <c r="P3990" s="260"/>
      <c r="Q3990" s="262"/>
    </row>
    <row r="3991" spans="1:17">
      <c r="A3991" s="3"/>
      <c r="B3991" s="259" t="s">
        <v>4706</v>
      </c>
      <c r="C3991" s="260"/>
      <c r="D3991" s="260"/>
      <c r="E3991" s="260"/>
      <c r="F3991" s="260"/>
      <c r="G3991" s="260"/>
      <c r="H3991" s="260"/>
      <c r="I3991" s="260"/>
      <c r="J3991" s="260"/>
      <c r="K3991" s="260"/>
      <c r="L3991" s="260"/>
      <c r="M3991" s="261"/>
      <c r="N3991" s="260"/>
      <c r="O3991" s="260"/>
      <c r="P3991" s="260"/>
      <c r="Q3991" s="262"/>
    </row>
    <row r="3992" spans="1:17">
      <c r="A3992" s="3"/>
      <c r="B3992" s="259" t="s">
        <v>4420</v>
      </c>
      <c r="C3992" s="260"/>
      <c r="D3992" s="260"/>
      <c r="E3992" s="260"/>
      <c r="F3992" s="260"/>
      <c r="G3992" s="260"/>
      <c r="H3992" s="260"/>
      <c r="I3992" s="260"/>
      <c r="J3992" s="260"/>
      <c r="K3992" s="260"/>
      <c r="L3992" s="260"/>
      <c r="M3992" s="261"/>
      <c r="N3992" s="260"/>
      <c r="O3992" s="260"/>
      <c r="P3992" s="260"/>
      <c r="Q3992" s="262"/>
    </row>
    <row r="3993" spans="1:17">
      <c r="A3993" s="3"/>
      <c r="B3993" s="135">
        <v>40701000</v>
      </c>
      <c r="C3993" s="263" t="s">
        <v>3928</v>
      </c>
      <c r="D3993" s="264"/>
      <c r="E3993" s="264"/>
      <c r="F3993" s="264"/>
      <c r="G3993" s="264"/>
      <c r="H3993" s="264"/>
      <c r="I3993" s="264"/>
      <c r="J3993" s="264"/>
      <c r="K3993" s="264"/>
      <c r="L3993" s="264"/>
      <c r="M3993" s="287"/>
      <c r="N3993" s="264"/>
      <c r="O3993" s="264"/>
      <c r="P3993" s="264"/>
      <c r="Q3993" s="265"/>
    </row>
    <row r="3994" spans="1:17">
      <c r="A3994" s="1" t="s">
        <v>4760</v>
      </c>
      <c r="B3994" s="1">
        <v>40701018</v>
      </c>
      <c r="C3994" s="3" t="s">
        <v>3253</v>
      </c>
      <c r="D3994" s="4" t="s">
        <v>3672</v>
      </c>
      <c r="E3994" s="7"/>
      <c r="F3994" s="8">
        <f>VLOOKUP(D3994,'Parâmetro - Portes e Uco'!$A$8:$D$49,4,0)</f>
        <v>47.295359999999995</v>
      </c>
      <c r="G3994" s="36"/>
      <c r="H3994" s="15"/>
      <c r="I3994" s="9"/>
      <c r="J3994" s="16">
        <v>0.36</v>
      </c>
      <c r="K3994" s="8">
        <f>J3994*'Parâmetro - Portes e Uco'!$H$3</f>
        <v>8.758799999999999</v>
      </c>
      <c r="L3994" s="17">
        <v>5.8390000000000004</v>
      </c>
      <c r="M3994" s="2">
        <v>80</v>
      </c>
      <c r="N3994" s="8">
        <f>(('Parâmetro - Portes e Uco'!$H$4*'TABELA HONORÁRIOS MÉDICOS201819'!M3994)/100)*'TABELA HONORÁRIOS MÉDICOS201819'!L3994</f>
        <v>68.292944000000006</v>
      </c>
      <c r="O3994" s="15">
        <v>0</v>
      </c>
      <c r="P3994" s="15"/>
      <c r="Q3994" s="41">
        <f t="shared" ref="Q3994:Q4006" si="228">F3994+H3994+K3994+N3994+P3994</f>
        <v>124.347104</v>
      </c>
    </row>
    <row r="3995" spans="1:17" ht="22.5">
      <c r="A3995" s="1" t="s">
        <v>4760</v>
      </c>
      <c r="B3995" s="1">
        <v>40701034</v>
      </c>
      <c r="C3995" s="3" t="s">
        <v>3254</v>
      </c>
      <c r="D3995" s="4" t="s">
        <v>3677</v>
      </c>
      <c r="E3995" s="7"/>
      <c r="F3995" s="8">
        <f>VLOOKUP(D3995,'Parâmetro - Portes e Uco'!$A$8:$D$49,4,0)</f>
        <v>128.82192000000001</v>
      </c>
      <c r="G3995" s="36"/>
      <c r="H3995" s="15"/>
      <c r="I3995" s="9"/>
      <c r="J3995" s="16">
        <v>0.56999999999999995</v>
      </c>
      <c r="K3995" s="8">
        <f>J3995*'Parâmetro - Portes e Uco'!$H$3</f>
        <v>13.868099999999998</v>
      </c>
      <c r="L3995" s="17">
        <v>13.595000000000001</v>
      </c>
      <c r="M3995" s="2">
        <v>80</v>
      </c>
      <c r="N3995" s="8">
        <f>(('Parâmetro - Portes e Uco'!$H$4*'TABELA HONORÁRIOS MÉDICOS201819'!M3995)/100)*'TABELA HONORÁRIOS MÉDICOS201819'!L3995</f>
        <v>159.00712000000001</v>
      </c>
      <c r="O3995" s="15">
        <v>0</v>
      </c>
      <c r="P3995" s="15"/>
      <c r="Q3995" s="41">
        <f t="shared" si="228"/>
        <v>301.69713999999999</v>
      </c>
    </row>
    <row r="3996" spans="1:17" ht="22.5">
      <c r="A3996" s="1" t="s">
        <v>4760</v>
      </c>
      <c r="B3996" s="1">
        <v>40701042</v>
      </c>
      <c r="C3996" s="3" t="s">
        <v>3255</v>
      </c>
      <c r="D3996" s="4" t="s">
        <v>3673</v>
      </c>
      <c r="E3996" s="7"/>
      <c r="F3996" s="8">
        <f>VLOOKUP(D3996,'Parâmetro - Portes e Uco'!$A$8:$D$49,4,0)</f>
        <v>147.55727999999999</v>
      </c>
      <c r="G3996" s="36"/>
      <c r="H3996" s="15"/>
      <c r="I3996" s="9"/>
      <c r="J3996" s="16">
        <v>0.38</v>
      </c>
      <c r="K3996" s="8">
        <f>J3996*'Parâmetro - Portes e Uco'!$H$3</f>
        <v>9.2454000000000001</v>
      </c>
      <c r="L3996" s="17">
        <v>53.015999999999998</v>
      </c>
      <c r="M3996" s="2">
        <v>80</v>
      </c>
      <c r="N3996" s="8">
        <f>(('Parâmetro - Portes e Uco'!$H$4*'TABELA HONORÁRIOS MÉDICOS201819'!M3996)/100)*'TABELA HONORÁRIOS MÉDICOS201819'!L3996</f>
        <v>620.07513599999993</v>
      </c>
      <c r="O3996" s="15">
        <v>0</v>
      </c>
      <c r="P3996" s="15"/>
      <c r="Q3996" s="41">
        <f t="shared" si="228"/>
        <v>776.87781599999994</v>
      </c>
    </row>
    <row r="3997" spans="1:17">
      <c r="A3997" s="1" t="s">
        <v>4760</v>
      </c>
      <c r="B3997" s="1">
        <v>40701050</v>
      </c>
      <c r="C3997" s="3" t="s">
        <v>3256</v>
      </c>
      <c r="D3997" s="4" t="s">
        <v>3681</v>
      </c>
      <c r="E3997" s="7"/>
      <c r="F3997" s="8">
        <f>VLOOKUP(D3997,'Parâmetro - Portes e Uco'!$A$8:$D$49,4,0)</f>
        <v>73.782719999999998</v>
      </c>
      <c r="G3997" s="36"/>
      <c r="H3997" s="15"/>
      <c r="I3997" s="9"/>
      <c r="J3997" s="16">
        <v>0.38</v>
      </c>
      <c r="K3997" s="8">
        <f>J3997*'Parâmetro - Portes e Uco'!$H$3</f>
        <v>9.2454000000000001</v>
      </c>
      <c r="L3997" s="17">
        <v>16.986999999999998</v>
      </c>
      <c r="M3997" s="2">
        <v>80</v>
      </c>
      <c r="N3997" s="8">
        <f>(('Parâmetro - Portes e Uco'!$H$4*'TABELA HONORÁRIOS MÉDICOS201819'!M3997)/100)*'TABELA HONORÁRIOS MÉDICOS201819'!L3997</f>
        <v>198.67995199999999</v>
      </c>
      <c r="O3997" s="15">
        <v>0</v>
      </c>
      <c r="P3997" s="15"/>
      <c r="Q3997" s="41">
        <f t="shared" si="228"/>
        <v>281.70807200000002</v>
      </c>
    </row>
    <row r="3998" spans="1:17">
      <c r="A3998" s="1" t="s">
        <v>4760</v>
      </c>
      <c r="B3998" s="1">
        <v>40701069</v>
      </c>
      <c r="C3998" s="3" t="s">
        <v>3259</v>
      </c>
      <c r="D3998" s="4" t="s">
        <v>3677</v>
      </c>
      <c r="E3998" s="7"/>
      <c r="F3998" s="8">
        <f>VLOOKUP(D3998,'Parâmetro - Portes e Uco'!$A$8:$D$49,4,0)</f>
        <v>128.82192000000001</v>
      </c>
      <c r="G3998" s="36"/>
      <c r="H3998" s="15"/>
      <c r="I3998" s="9"/>
      <c r="J3998" s="16">
        <v>0.56999999999999995</v>
      </c>
      <c r="K3998" s="8">
        <f>J3998*'Parâmetro - Portes e Uco'!$H$3</f>
        <v>13.868099999999998</v>
      </c>
      <c r="L3998" s="17">
        <v>19.425999999999998</v>
      </c>
      <c r="M3998" s="2">
        <v>80</v>
      </c>
      <c r="N3998" s="8">
        <f>(('Parâmetro - Portes e Uco'!$H$4*'TABELA HONORÁRIOS MÉDICOS201819'!M3998)/100)*'TABELA HONORÁRIOS MÉDICOS201819'!L3998</f>
        <v>227.20649599999999</v>
      </c>
      <c r="O3998" s="15">
        <v>0</v>
      </c>
      <c r="P3998" s="15"/>
      <c r="Q3998" s="41">
        <f t="shared" si="228"/>
        <v>369.89651600000002</v>
      </c>
    </row>
    <row r="3999" spans="1:17" ht="22.5">
      <c r="A3999" s="1" t="s">
        <v>4760</v>
      </c>
      <c r="B3999" s="1">
        <v>40701077</v>
      </c>
      <c r="C3999" s="3" t="s">
        <v>3260</v>
      </c>
      <c r="D3999" s="4" t="s">
        <v>3671</v>
      </c>
      <c r="E3999" s="7"/>
      <c r="F3999" s="8">
        <f>VLOOKUP(D3999,'Parâmetro - Portes e Uco'!$A$8:$D$49,4,0)</f>
        <v>100.81679999999999</v>
      </c>
      <c r="G3999" s="36"/>
      <c r="H3999" s="15"/>
      <c r="I3999" s="9"/>
      <c r="J3999" s="16">
        <v>0.76</v>
      </c>
      <c r="K3999" s="8">
        <f>J3999*'Parâmetro - Portes e Uco'!$H$3</f>
        <v>18.4908</v>
      </c>
      <c r="L3999" s="17">
        <v>17.576000000000001</v>
      </c>
      <c r="M3999" s="2">
        <v>80</v>
      </c>
      <c r="N3999" s="8">
        <f>(('Parâmetro - Portes e Uco'!$H$4*'TABELA HONORÁRIOS MÉDICOS201819'!M3999)/100)*'TABELA HONORÁRIOS MÉDICOS201819'!L3999</f>
        <v>205.568896</v>
      </c>
      <c r="O3999" s="15">
        <v>0</v>
      </c>
      <c r="P3999" s="15"/>
      <c r="Q3999" s="41">
        <f t="shared" si="228"/>
        <v>324.87649599999997</v>
      </c>
    </row>
    <row r="4000" spans="1:17" ht="22.5">
      <c r="A4000" s="1" t="s">
        <v>4760</v>
      </c>
      <c r="B4000" s="1">
        <v>40701085</v>
      </c>
      <c r="C4000" s="3" t="s">
        <v>3261</v>
      </c>
      <c r="D4000" s="4" t="s">
        <v>3670</v>
      </c>
      <c r="E4000" s="7"/>
      <c r="F4000" s="8">
        <f>VLOOKUP(D4000,'Parâmetro - Portes e Uco'!$A$8:$D$49,4,0)</f>
        <v>62.342399999999998</v>
      </c>
      <c r="G4000" s="36"/>
      <c r="H4000" s="15"/>
      <c r="I4000" s="9"/>
      <c r="J4000" s="16">
        <v>0.38</v>
      </c>
      <c r="K4000" s="8">
        <f>J4000*'Parâmetro - Portes e Uco'!$H$3</f>
        <v>9.2454000000000001</v>
      </c>
      <c r="L4000" s="17">
        <v>13.595000000000001</v>
      </c>
      <c r="M4000" s="2">
        <v>80</v>
      </c>
      <c r="N4000" s="8">
        <f>(('Parâmetro - Portes e Uco'!$H$4*'TABELA HONORÁRIOS MÉDICOS201819'!M4000)/100)*'TABELA HONORÁRIOS MÉDICOS201819'!L4000</f>
        <v>159.00712000000001</v>
      </c>
      <c r="O4000" s="15">
        <v>0</v>
      </c>
      <c r="P4000" s="15"/>
      <c r="Q4000" s="41">
        <f t="shared" si="228"/>
        <v>230.59492</v>
      </c>
    </row>
    <row r="4001" spans="1:17">
      <c r="A4001" s="1" t="s">
        <v>4760</v>
      </c>
      <c r="B4001" s="1">
        <v>40701093</v>
      </c>
      <c r="C4001" s="3" t="s">
        <v>3262</v>
      </c>
      <c r="D4001" s="4" t="s">
        <v>3672</v>
      </c>
      <c r="E4001" s="7"/>
      <c r="F4001" s="8">
        <f>VLOOKUP(D4001,'Parâmetro - Portes e Uco'!$A$8:$D$49,4,0)</f>
        <v>47.295359999999995</v>
      </c>
      <c r="G4001" s="36"/>
      <c r="H4001" s="15"/>
      <c r="I4001" s="9"/>
      <c r="J4001" s="16">
        <v>0.48</v>
      </c>
      <c r="K4001" s="8">
        <f>J4001*'Parâmetro - Portes e Uco'!$H$3</f>
        <v>11.678399999999998</v>
      </c>
      <c r="L4001" s="17">
        <v>6.5730000000000004</v>
      </c>
      <c r="M4001" s="2">
        <v>80</v>
      </c>
      <c r="N4001" s="8">
        <f>(('Parâmetro - Portes e Uco'!$H$4*'TABELA HONORÁRIOS MÉDICOS201819'!M4001)/100)*'TABELA HONORÁRIOS MÉDICOS201819'!L4001</f>
        <v>76.877808000000002</v>
      </c>
      <c r="O4001" s="15">
        <v>0</v>
      </c>
      <c r="P4001" s="15"/>
      <c r="Q4001" s="41">
        <f t="shared" si="228"/>
        <v>135.85156799999999</v>
      </c>
    </row>
    <row r="4002" spans="1:17">
      <c r="A4002" s="1" t="s">
        <v>4760</v>
      </c>
      <c r="B4002" s="1">
        <v>40701107</v>
      </c>
      <c r="C4002" s="3" t="s">
        <v>3263</v>
      </c>
      <c r="D4002" s="4" t="s">
        <v>3681</v>
      </c>
      <c r="E4002" s="7"/>
      <c r="F4002" s="8">
        <f>VLOOKUP(D4002,'Parâmetro - Portes e Uco'!$A$8:$D$49,4,0)</f>
        <v>73.782719999999998</v>
      </c>
      <c r="G4002" s="36"/>
      <c r="H4002" s="15"/>
      <c r="I4002" s="9"/>
      <c r="J4002" s="16">
        <v>0.56999999999999995</v>
      </c>
      <c r="K4002" s="8">
        <f>J4002*'Parâmetro - Portes e Uco'!$H$3</f>
        <v>13.868099999999998</v>
      </c>
      <c r="L4002" s="17">
        <v>13.372</v>
      </c>
      <c r="M4002" s="2">
        <v>80</v>
      </c>
      <c r="N4002" s="8">
        <f>(('Parâmetro - Portes e Uco'!$H$4*'TABELA HONORÁRIOS MÉDICOS201819'!M4002)/100)*'TABELA HONORÁRIOS MÉDICOS201819'!L4002</f>
        <v>156.398912</v>
      </c>
      <c r="O4002" s="15">
        <v>0</v>
      </c>
      <c r="P4002" s="15"/>
      <c r="Q4002" s="41">
        <f t="shared" si="228"/>
        <v>244.04973200000001</v>
      </c>
    </row>
    <row r="4003" spans="1:17">
      <c r="A4003" s="1" t="s">
        <v>4760</v>
      </c>
      <c r="B4003" s="1">
        <v>40701115</v>
      </c>
      <c r="C4003" s="3" t="s">
        <v>3264</v>
      </c>
      <c r="D4003" s="4" t="s">
        <v>3681</v>
      </c>
      <c r="E4003" s="7"/>
      <c r="F4003" s="8">
        <f>VLOOKUP(D4003,'Parâmetro - Portes e Uco'!$A$8:$D$49,4,0)</f>
        <v>73.782719999999998</v>
      </c>
      <c r="G4003" s="36"/>
      <c r="H4003" s="15"/>
      <c r="I4003" s="9"/>
      <c r="J4003" s="16">
        <v>0.56999999999999995</v>
      </c>
      <c r="K4003" s="8">
        <f>J4003*'Parâmetro - Portes e Uco'!$H$3</f>
        <v>13.868099999999998</v>
      </c>
      <c r="L4003" s="17">
        <v>14.706</v>
      </c>
      <c r="M4003" s="2">
        <v>80</v>
      </c>
      <c r="N4003" s="8">
        <f>(('Parâmetro - Portes e Uco'!$H$4*'TABELA HONORÁRIOS MÉDICOS201819'!M4003)/100)*'TABELA HONORÁRIOS MÉDICOS201819'!L4003</f>
        <v>172.00137599999999</v>
      </c>
      <c r="O4003" s="15">
        <v>0</v>
      </c>
      <c r="P4003" s="15"/>
      <c r="Q4003" s="41">
        <f t="shared" si="228"/>
        <v>259.652196</v>
      </c>
    </row>
    <row r="4004" spans="1:17">
      <c r="A4004" s="1" t="s">
        <v>4760</v>
      </c>
      <c r="B4004" s="1">
        <v>40701123</v>
      </c>
      <c r="C4004" s="3" t="s">
        <v>3265</v>
      </c>
      <c r="D4004" s="4" t="s">
        <v>3681</v>
      </c>
      <c r="E4004" s="7"/>
      <c r="F4004" s="8">
        <f>VLOOKUP(D4004,'Parâmetro - Portes e Uco'!$A$8:$D$49,4,0)</f>
        <v>73.782719999999998</v>
      </c>
      <c r="G4004" s="36"/>
      <c r="H4004" s="15"/>
      <c r="I4004" s="9"/>
      <c r="J4004" s="16">
        <v>0.56999999999999995</v>
      </c>
      <c r="K4004" s="8">
        <f>J4004*'Parâmetro - Portes e Uco'!$H$3</f>
        <v>13.868099999999998</v>
      </c>
      <c r="L4004" s="17">
        <v>13.143000000000001</v>
      </c>
      <c r="M4004" s="2">
        <v>80</v>
      </c>
      <c r="N4004" s="8">
        <f>(('Parâmetro - Portes e Uco'!$H$4*'TABELA HONORÁRIOS MÉDICOS201819'!M4004)/100)*'TABELA HONORÁRIOS MÉDICOS201819'!L4004</f>
        <v>153.720528</v>
      </c>
      <c r="O4004" s="15">
        <v>0</v>
      </c>
      <c r="P4004" s="15"/>
      <c r="Q4004" s="41">
        <f t="shared" si="228"/>
        <v>241.37134800000001</v>
      </c>
    </row>
    <row r="4005" spans="1:17" ht="22.5">
      <c r="A4005" s="1" t="s">
        <v>4760</v>
      </c>
      <c r="B4005" s="1">
        <v>40701131</v>
      </c>
      <c r="C4005" s="3" t="s">
        <v>3257</v>
      </c>
      <c r="D4005" s="4" t="s">
        <v>3677</v>
      </c>
      <c r="E4005" s="7"/>
      <c r="F4005" s="8">
        <f>VLOOKUP(D4005,'Parâmetro - Portes e Uco'!$A$8:$D$49,4,0)</f>
        <v>128.82192000000001</v>
      </c>
      <c r="G4005" s="36"/>
      <c r="H4005" s="15"/>
      <c r="I4005" s="9"/>
      <c r="J4005" s="16">
        <v>0.56999999999999995</v>
      </c>
      <c r="K4005" s="8">
        <f>J4005*'Parâmetro - Portes e Uco'!$H$3</f>
        <v>13.868099999999998</v>
      </c>
      <c r="L4005" s="17">
        <v>19.425999999999998</v>
      </c>
      <c r="M4005" s="2">
        <v>80</v>
      </c>
      <c r="N4005" s="8">
        <f>(('Parâmetro - Portes e Uco'!$H$4*'TABELA HONORÁRIOS MÉDICOS201819'!M4005)/100)*'TABELA HONORÁRIOS MÉDICOS201819'!L4005</f>
        <v>227.20649599999999</v>
      </c>
      <c r="O4005" s="15">
        <v>0</v>
      </c>
      <c r="P4005" s="15"/>
      <c r="Q4005" s="41">
        <f t="shared" si="228"/>
        <v>369.89651600000002</v>
      </c>
    </row>
    <row r="4006" spans="1:17">
      <c r="A4006" s="1" t="s">
        <v>4760</v>
      </c>
      <c r="B4006" s="1">
        <v>40701140</v>
      </c>
      <c r="C4006" s="3" t="s">
        <v>3258</v>
      </c>
      <c r="D4006" s="4" t="s">
        <v>3677</v>
      </c>
      <c r="E4006" s="7"/>
      <c r="F4006" s="8">
        <f>VLOOKUP(D4006,'Parâmetro - Portes e Uco'!$A$8:$D$49,4,0)</f>
        <v>128.82192000000001</v>
      </c>
      <c r="G4006" s="36"/>
      <c r="H4006" s="15"/>
      <c r="I4006" s="9"/>
      <c r="J4006" s="16">
        <v>0.56999999999999995</v>
      </c>
      <c r="K4006" s="8">
        <f>J4006*'Parâmetro - Portes e Uco'!$H$3</f>
        <v>13.868099999999998</v>
      </c>
      <c r="L4006" s="17">
        <v>19.425999999999998</v>
      </c>
      <c r="M4006" s="2">
        <v>80</v>
      </c>
      <c r="N4006" s="8">
        <f>(('Parâmetro - Portes e Uco'!$H$4*'TABELA HONORÁRIOS MÉDICOS201819'!M4006)/100)*'TABELA HONORÁRIOS MÉDICOS201819'!L4006</f>
        <v>227.20649599999999</v>
      </c>
      <c r="O4006" s="15">
        <v>0</v>
      </c>
      <c r="P4006" s="15"/>
      <c r="Q4006" s="41">
        <f t="shared" si="228"/>
        <v>369.89651600000002</v>
      </c>
    </row>
    <row r="4007" spans="1:17">
      <c r="A4007" s="3"/>
      <c r="B4007" s="135">
        <v>40701999</v>
      </c>
      <c r="C4007" s="263" t="s">
        <v>4183</v>
      </c>
      <c r="D4007" s="264"/>
      <c r="E4007" s="264"/>
      <c r="F4007" s="264"/>
      <c r="G4007" s="264"/>
      <c r="H4007" s="264"/>
      <c r="I4007" s="264"/>
      <c r="J4007" s="264"/>
      <c r="K4007" s="264"/>
      <c r="L4007" s="264"/>
      <c r="M4007" s="264"/>
      <c r="N4007" s="264"/>
      <c r="O4007" s="264"/>
      <c r="P4007" s="264"/>
      <c r="Q4007" s="265"/>
    </row>
    <row r="4008" spans="1:17">
      <c r="A4008" s="3"/>
      <c r="B4008" s="259" t="s">
        <v>3929</v>
      </c>
      <c r="C4008" s="260"/>
      <c r="D4008" s="260"/>
      <c r="E4008" s="260"/>
      <c r="F4008" s="260"/>
      <c r="G4008" s="260"/>
      <c r="H4008" s="260"/>
      <c r="I4008" s="260"/>
      <c r="J4008" s="260"/>
      <c r="K4008" s="260"/>
      <c r="L4008" s="260"/>
      <c r="M4008" s="260"/>
      <c r="N4008" s="260"/>
      <c r="O4008" s="260"/>
      <c r="P4008" s="260"/>
      <c r="Q4008" s="262"/>
    </row>
    <row r="4009" spans="1:17">
      <c r="A4009" s="3"/>
      <c r="B4009" s="135">
        <v>40702006</v>
      </c>
      <c r="C4009" s="263" t="s">
        <v>3930</v>
      </c>
      <c r="D4009" s="264"/>
      <c r="E4009" s="264"/>
      <c r="F4009" s="264"/>
      <c r="G4009" s="264"/>
      <c r="H4009" s="264"/>
      <c r="I4009" s="264"/>
      <c r="J4009" s="264"/>
      <c r="K4009" s="264"/>
      <c r="L4009" s="264"/>
      <c r="M4009" s="264"/>
      <c r="N4009" s="264"/>
      <c r="O4009" s="264"/>
      <c r="P4009" s="264"/>
      <c r="Q4009" s="265"/>
    </row>
    <row r="4010" spans="1:17" ht="22.5">
      <c r="A4010" s="1" t="s">
        <v>4760</v>
      </c>
      <c r="B4010" s="1">
        <v>40702014</v>
      </c>
      <c r="C4010" s="3" t="s">
        <v>3266</v>
      </c>
      <c r="D4010" s="4" t="s">
        <v>3670</v>
      </c>
      <c r="E4010" s="7"/>
      <c r="F4010" s="8">
        <f>VLOOKUP(D4010,'Parâmetro - Portes e Uco'!$A$8:$D$49,4,0)</f>
        <v>62.342399999999998</v>
      </c>
      <c r="G4010" s="36"/>
      <c r="H4010" s="15"/>
      <c r="I4010" s="9"/>
      <c r="J4010" s="16">
        <v>0.48</v>
      </c>
      <c r="K4010" s="8">
        <f>J4010*'Parâmetro - Portes e Uco'!$H$3</f>
        <v>11.678399999999998</v>
      </c>
      <c r="L4010" s="17">
        <v>12.750999999999999</v>
      </c>
      <c r="M4010" s="2">
        <v>80</v>
      </c>
      <c r="N4010" s="8">
        <f>(('Parâmetro - Portes e Uco'!$H$4*'TABELA HONORÁRIOS MÉDICOS201819'!M4010)/100)*'TABELA HONORÁRIOS MÉDICOS201819'!L4010</f>
        <v>149.135696</v>
      </c>
      <c r="O4010" s="15">
        <v>0</v>
      </c>
      <c r="P4010" s="15"/>
      <c r="Q4010" s="41">
        <f t="shared" ref="Q4010:Q4020" si="229">F4010+H4010+K4010+N4010+P4010</f>
        <v>223.156496</v>
      </c>
    </row>
    <row r="4011" spans="1:17">
      <c r="A4011" s="1" t="s">
        <v>4760</v>
      </c>
      <c r="B4011" s="1">
        <v>40702022</v>
      </c>
      <c r="C4011" s="3" t="s">
        <v>3267</v>
      </c>
      <c r="D4011" s="4" t="s">
        <v>3672</v>
      </c>
      <c r="E4011" s="7"/>
      <c r="F4011" s="8">
        <f>VLOOKUP(D4011,'Parâmetro - Portes e Uco'!$A$8:$D$49,4,0)</f>
        <v>47.295359999999995</v>
      </c>
      <c r="G4011" s="36"/>
      <c r="H4011" s="15"/>
      <c r="I4011" s="9"/>
      <c r="J4011" s="16">
        <v>0.56999999999999995</v>
      </c>
      <c r="K4011" s="8">
        <f>J4011*'Parâmetro - Portes e Uco'!$H$3</f>
        <v>13.868099999999998</v>
      </c>
      <c r="L4011" s="17">
        <v>12.797000000000001</v>
      </c>
      <c r="M4011" s="2">
        <v>80</v>
      </c>
      <c r="N4011" s="8">
        <f>(('Parâmetro - Portes e Uco'!$H$4*'TABELA HONORÁRIOS MÉDICOS201819'!M4011)/100)*'TABELA HONORÁRIOS MÉDICOS201819'!L4011</f>
        <v>149.67371199999999</v>
      </c>
      <c r="O4011" s="15">
        <v>0</v>
      </c>
      <c r="P4011" s="15"/>
      <c r="Q4011" s="41">
        <f t="shared" si="229"/>
        <v>210.83717199999998</v>
      </c>
    </row>
    <row r="4012" spans="1:17">
      <c r="A4012" s="1" t="s">
        <v>4760</v>
      </c>
      <c r="B4012" s="1">
        <v>40702030</v>
      </c>
      <c r="C4012" s="3" t="s">
        <v>3268</v>
      </c>
      <c r="D4012" s="4" t="s">
        <v>3681</v>
      </c>
      <c r="E4012" s="7"/>
      <c r="F4012" s="8">
        <f>VLOOKUP(D4012,'Parâmetro - Portes e Uco'!$A$8:$D$49,4,0)</f>
        <v>73.782719999999998</v>
      </c>
      <c r="G4012" s="36"/>
      <c r="H4012" s="15"/>
      <c r="I4012" s="9"/>
      <c r="J4012" s="16">
        <v>0.95</v>
      </c>
      <c r="K4012" s="8">
        <f>J4012*'Parâmetro - Portes e Uco'!$H$3</f>
        <v>23.113499999999998</v>
      </c>
      <c r="L4012" s="17">
        <v>17.484999999999999</v>
      </c>
      <c r="M4012" s="2">
        <v>80</v>
      </c>
      <c r="N4012" s="8">
        <f>(('Parâmetro - Portes e Uco'!$H$4*'TABELA HONORÁRIOS MÉDICOS201819'!M4012)/100)*'TABELA HONORÁRIOS MÉDICOS201819'!L4012</f>
        <v>204.50456</v>
      </c>
      <c r="O4012" s="15">
        <v>0</v>
      </c>
      <c r="P4012" s="15"/>
      <c r="Q4012" s="41">
        <f t="shared" si="229"/>
        <v>301.40078</v>
      </c>
    </row>
    <row r="4013" spans="1:17" ht="22.5">
      <c r="A4013" s="1" t="s">
        <v>4760</v>
      </c>
      <c r="B4013" s="1">
        <v>40702049</v>
      </c>
      <c r="C4013" s="3" t="s">
        <v>3269</v>
      </c>
      <c r="D4013" s="4" t="s">
        <v>3670</v>
      </c>
      <c r="E4013" s="7"/>
      <c r="F4013" s="8">
        <f>VLOOKUP(D4013,'Parâmetro - Portes e Uco'!$A$8:$D$49,4,0)</f>
        <v>62.342399999999998</v>
      </c>
      <c r="G4013" s="36"/>
      <c r="H4013" s="15"/>
      <c r="I4013" s="9"/>
      <c r="J4013" s="16">
        <v>0.56999999999999995</v>
      </c>
      <c r="K4013" s="8">
        <f>J4013*'Parâmetro - Portes e Uco'!$H$3</f>
        <v>13.868099999999998</v>
      </c>
      <c r="L4013" s="17">
        <v>16.103000000000002</v>
      </c>
      <c r="M4013" s="2">
        <v>80</v>
      </c>
      <c r="N4013" s="8">
        <f>(('Parâmetro - Portes e Uco'!$H$4*'TABELA HONORÁRIOS MÉDICOS201819'!M4013)/100)*'TABELA HONORÁRIOS MÉDICOS201819'!L4013</f>
        <v>188.340688</v>
      </c>
      <c r="O4013" s="15">
        <v>0</v>
      </c>
      <c r="P4013" s="15"/>
      <c r="Q4013" s="41">
        <f t="shared" si="229"/>
        <v>264.55118800000002</v>
      </c>
    </row>
    <row r="4014" spans="1:17" ht="22.5">
      <c r="A4014" s="1" t="s">
        <v>4760</v>
      </c>
      <c r="B4014" s="1">
        <v>40702057</v>
      </c>
      <c r="C4014" s="3" t="s">
        <v>3270</v>
      </c>
      <c r="D4014" s="4" t="s">
        <v>3671</v>
      </c>
      <c r="E4014" s="7"/>
      <c r="F4014" s="8">
        <f>VLOOKUP(D4014,'Parâmetro - Portes e Uco'!$A$8:$D$49,4,0)</f>
        <v>100.81679999999999</v>
      </c>
      <c r="G4014" s="36"/>
      <c r="H4014" s="15"/>
      <c r="I4014" s="9"/>
      <c r="J4014" s="16">
        <v>0.95</v>
      </c>
      <c r="K4014" s="8">
        <f>J4014*'Parâmetro - Portes e Uco'!$H$3</f>
        <v>23.113499999999998</v>
      </c>
      <c r="L4014" s="17">
        <v>31.678999999999998</v>
      </c>
      <c r="M4014" s="2">
        <v>80</v>
      </c>
      <c r="N4014" s="8">
        <f>(('Parâmetro - Portes e Uco'!$H$4*'TABELA HONORÁRIOS MÉDICOS201819'!M4014)/100)*'TABELA HONORÁRIOS MÉDICOS201819'!L4014</f>
        <v>370.517584</v>
      </c>
      <c r="O4014" s="15">
        <v>0</v>
      </c>
      <c r="P4014" s="15"/>
      <c r="Q4014" s="41">
        <f t="shared" si="229"/>
        <v>494.44788399999999</v>
      </c>
    </row>
    <row r="4015" spans="1:17" ht="22.5">
      <c r="A4015" s="1" t="s">
        <v>4760</v>
      </c>
      <c r="B4015" s="1">
        <v>40702065</v>
      </c>
      <c r="C4015" s="3" t="s">
        <v>3271</v>
      </c>
      <c r="D4015" s="4" t="s">
        <v>3670</v>
      </c>
      <c r="E4015" s="7"/>
      <c r="F4015" s="8">
        <f>VLOOKUP(D4015,'Parâmetro - Portes e Uco'!$A$8:$D$49,4,0)</f>
        <v>62.342399999999998</v>
      </c>
      <c r="G4015" s="36"/>
      <c r="H4015" s="15"/>
      <c r="I4015" s="9"/>
      <c r="J4015" s="16">
        <v>0.76</v>
      </c>
      <c r="K4015" s="8">
        <f>J4015*'Parâmetro - Portes e Uco'!$H$3</f>
        <v>18.4908</v>
      </c>
      <c r="L4015" s="17">
        <v>7.3739999999999997</v>
      </c>
      <c r="M4015" s="2">
        <v>80</v>
      </c>
      <c r="N4015" s="8">
        <f>(('Parâmetro - Portes e Uco'!$H$4*'TABELA HONORÁRIOS MÉDICOS201819'!M4015)/100)*'TABELA HONORÁRIOS MÉDICOS201819'!L4015</f>
        <v>86.246303999999995</v>
      </c>
      <c r="O4015" s="15">
        <v>0</v>
      </c>
      <c r="P4015" s="15"/>
      <c r="Q4015" s="41">
        <f t="shared" si="229"/>
        <v>167.07950399999999</v>
      </c>
    </row>
    <row r="4016" spans="1:17" ht="22.5">
      <c r="A4016" s="1" t="s">
        <v>4760</v>
      </c>
      <c r="B4016" s="1">
        <v>40702073</v>
      </c>
      <c r="C4016" s="3" t="s">
        <v>3272</v>
      </c>
      <c r="D4016" s="4" t="s">
        <v>3670</v>
      </c>
      <c r="E4016" s="7"/>
      <c r="F4016" s="8">
        <f>VLOOKUP(D4016,'Parâmetro - Portes e Uco'!$A$8:$D$49,4,0)</f>
        <v>62.342399999999998</v>
      </c>
      <c r="G4016" s="36"/>
      <c r="H4016" s="15"/>
      <c r="I4016" s="9"/>
      <c r="J4016" s="16">
        <v>0.76</v>
      </c>
      <c r="K4016" s="8">
        <f>J4016*'Parâmetro - Portes e Uco'!$H$3</f>
        <v>18.4908</v>
      </c>
      <c r="L4016" s="17">
        <v>4.7329999999999997</v>
      </c>
      <c r="M4016" s="2">
        <v>80</v>
      </c>
      <c r="N4016" s="8">
        <f>(('Parâmetro - Portes e Uco'!$H$4*'TABELA HONORÁRIOS MÉDICOS201819'!M4016)/100)*'TABELA HONORÁRIOS MÉDICOS201819'!L4016</f>
        <v>55.357167999999994</v>
      </c>
      <c r="O4016" s="15">
        <v>0</v>
      </c>
      <c r="P4016" s="15"/>
      <c r="Q4016" s="41">
        <f t="shared" si="229"/>
        <v>136.19036800000001</v>
      </c>
    </row>
    <row r="4017" spans="1:17" ht="22.5">
      <c r="A4017" s="1" t="s">
        <v>4760</v>
      </c>
      <c r="B4017" s="1">
        <v>40702081</v>
      </c>
      <c r="C4017" s="3" t="s">
        <v>3273</v>
      </c>
      <c r="D4017" s="4" t="s">
        <v>3670</v>
      </c>
      <c r="E4017" s="7"/>
      <c r="F4017" s="8">
        <f>VLOOKUP(D4017,'Parâmetro - Portes e Uco'!$A$8:$D$49,4,0)</f>
        <v>62.342399999999998</v>
      </c>
      <c r="G4017" s="36"/>
      <c r="H4017" s="15"/>
      <c r="I4017" s="9"/>
      <c r="J4017" s="16">
        <v>0.76</v>
      </c>
      <c r="K4017" s="8">
        <f>J4017*'Parâmetro - Portes e Uco'!$H$3</f>
        <v>18.4908</v>
      </c>
      <c r="L4017" s="17">
        <v>4.7549999999999999</v>
      </c>
      <c r="M4017" s="2">
        <v>80</v>
      </c>
      <c r="N4017" s="8">
        <f>(('Parâmetro - Portes e Uco'!$H$4*'TABELA HONORÁRIOS MÉDICOS201819'!M4017)/100)*'TABELA HONORÁRIOS MÉDICOS201819'!L4017</f>
        <v>55.61448</v>
      </c>
      <c r="O4017" s="15">
        <v>0</v>
      </c>
      <c r="P4017" s="15"/>
      <c r="Q4017" s="41">
        <f t="shared" si="229"/>
        <v>136.44767999999999</v>
      </c>
    </row>
    <row r="4018" spans="1:17">
      <c r="A4018" s="1" t="s">
        <v>4760</v>
      </c>
      <c r="B4018" s="1">
        <v>40702090</v>
      </c>
      <c r="C4018" s="3" t="s">
        <v>3274</v>
      </c>
      <c r="D4018" s="4" t="s">
        <v>3681</v>
      </c>
      <c r="E4018" s="7"/>
      <c r="F4018" s="8">
        <f>VLOOKUP(D4018,'Parâmetro - Portes e Uco'!$A$8:$D$49,4,0)</f>
        <v>73.782719999999998</v>
      </c>
      <c r="G4018" s="36"/>
      <c r="H4018" s="15"/>
      <c r="I4018" s="9"/>
      <c r="J4018" s="16">
        <v>0.56999999999999995</v>
      </c>
      <c r="K4018" s="8">
        <f>J4018*'Parâmetro - Portes e Uco'!$H$3</f>
        <v>13.868099999999998</v>
      </c>
      <c r="L4018" s="17">
        <v>12.811</v>
      </c>
      <c r="M4018" s="2">
        <v>80</v>
      </c>
      <c r="N4018" s="8">
        <f>(('Parâmetro - Portes e Uco'!$H$4*'TABELA HONORÁRIOS MÉDICOS201819'!M4018)/100)*'TABELA HONORÁRIOS MÉDICOS201819'!L4018</f>
        <v>149.837456</v>
      </c>
      <c r="O4018" s="15">
        <v>0</v>
      </c>
      <c r="P4018" s="15"/>
      <c r="Q4018" s="41">
        <f t="shared" si="229"/>
        <v>237.48827599999998</v>
      </c>
    </row>
    <row r="4019" spans="1:17" ht="22.5">
      <c r="A4019" s="1" t="s">
        <v>4760</v>
      </c>
      <c r="B4019" s="1">
        <v>40702103</v>
      </c>
      <c r="C4019" s="3" t="s">
        <v>3275</v>
      </c>
      <c r="D4019" s="4" t="s">
        <v>3670</v>
      </c>
      <c r="E4019" s="7"/>
      <c r="F4019" s="8">
        <f>VLOOKUP(D4019,'Parâmetro - Portes e Uco'!$A$8:$D$49,4,0)</f>
        <v>62.342399999999998</v>
      </c>
      <c r="G4019" s="36"/>
      <c r="H4019" s="15"/>
      <c r="I4019" s="9"/>
      <c r="J4019" s="16">
        <v>0.76</v>
      </c>
      <c r="K4019" s="8">
        <f>J4019*'Parâmetro - Portes e Uco'!$H$3</f>
        <v>18.4908</v>
      </c>
      <c r="L4019" s="17">
        <v>6.6870000000000003</v>
      </c>
      <c r="M4019" s="2">
        <v>80</v>
      </c>
      <c r="N4019" s="8">
        <f>(('Parâmetro - Portes e Uco'!$H$4*'TABELA HONORÁRIOS MÉDICOS201819'!M4019)/100)*'TABELA HONORÁRIOS MÉDICOS201819'!L4019</f>
        <v>78.211151999999998</v>
      </c>
      <c r="O4019" s="15">
        <v>0</v>
      </c>
      <c r="P4019" s="15"/>
      <c r="Q4019" s="41">
        <f t="shared" si="229"/>
        <v>159.044352</v>
      </c>
    </row>
    <row r="4020" spans="1:17">
      <c r="A4020" s="1" t="s">
        <v>4760</v>
      </c>
      <c r="B4020" s="1">
        <v>40702111</v>
      </c>
      <c r="C4020" s="3" t="s">
        <v>3276</v>
      </c>
      <c r="D4020" s="4" t="s">
        <v>3678</v>
      </c>
      <c r="E4020" s="7"/>
      <c r="F4020" s="8">
        <f>VLOOKUP(D4020,'Parâmetro - Portes e Uco'!$A$8:$D$49,4,0)</f>
        <v>35.471519999999998</v>
      </c>
      <c r="G4020" s="36"/>
      <c r="H4020" s="15"/>
      <c r="I4020" s="9"/>
      <c r="J4020" s="16">
        <v>0.48</v>
      </c>
      <c r="K4020" s="8">
        <f>J4020*'Parâmetro - Portes e Uco'!$H$3</f>
        <v>11.678399999999998</v>
      </c>
      <c r="L4020" s="17">
        <v>4.782</v>
      </c>
      <c r="M4020" s="2">
        <v>80</v>
      </c>
      <c r="N4020" s="8">
        <f>(('Parâmetro - Portes e Uco'!$H$4*'TABELA HONORÁRIOS MÉDICOS201819'!M4020)/100)*'TABELA HONORÁRIOS MÉDICOS201819'!L4020</f>
        <v>55.930272000000002</v>
      </c>
      <c r="O4020" s="15">
        <v>0</v>
      </c>
      <c r="P4020" s="15"/>
      <c r="Q4020" s="41">
        <f t="shared" si="229"/>
        <v>103.080192</v>
      </c>
    </row>
    <row r="4021" spans="1:17">
      <c r="A4021" s="3"/>
      <c r="B4021" s="135">
        <v>40703002</v>
      </c>
      <c r="C4021" s="263" t="s">
        <v>3931</v>
      </c>
      <c r="D4021" s="264"/>
      <c r="E4021" s="264"/>
      <c r="F4021" s="264"/>
      <c r="G4021" s="264"/>
      <c r="H4021" s="264"/>
      <c r="I4021" s="264"/>
      <c r="J4021" s="264"/>
      <c r="K4021" s="264"/>
      <c r="L4021" s="264"/>
      <c r="M4021" s="264"/>
      <c r="N4021" s="264"/>
      <c r="O4021" s="264"/>
      <c r="P4021" s="264"/>
      <c r="Q4021" s="265"/>
    </row>
    <row r="4022" spans="1:17">
      <c r="A4022" s="1" t="s">
        <v>4760</v>
      </c>
      <c r="B4022" s="1">
        <v>40703010</v>
      </c>
      <c r="C4022" s="3" t="s">
        <v>3277</v>
      </c>
      <c r="D4022" s="4" t="s">
        <v>3670</v>
      </c>
      <c r="E4022" s="7"/>
      <c r="F4022" s="8">
        <f>VLOOKUP(D4022,'Parâmetro - Portes e Uco'!$A$8:$D$49,4,0)</f>
        <v>62.342399999999998</v>
      </c>
      <c r="G4022" s="36"/>
      <c r="H4022" s="15"/>
      <c r="I4022" s="9"/>
      <c r="J4022" s="16">
        <v>0.19</v>
      </c>
      <c r="K4022" s="8">
        <f>J4022*'Parâmetro - Portes e Uco'!$H$3</f>
        <v>4.6227</v>
      </c>
      <c r="L4022" s="17">
        <v>12.617000000000001</v>
      </c>
      <c r="M4022" s="2">
        <v>80</v>
      </c>
      <c r="N4022" s="8">
        <f>(('Parâmetro - Portes e Uco'!$H$4*'TABELA HONORÁRIOS MÉDICOS201819'!M4022)/100)*'TABELA HONORÁRIOS MÉDICOS201819'!L4022</f>
        <v>147.568432</v>
      </c>
      <c r="O4022" s="15">
        <v>0</v>
      </c>
      <c r="P4022" s="15"/>
      <c r="Q4022" s="41">
        <f t="shared" ref="Q4022:Q4029" si="230">F4022+H4022+K4022+N4022+P4022</f>
        <v>214.53353199999998</v>
      </c>
    </row>
    <row r="4023" spans="1:17">
      <c r="A4023" s="1" t="s">
        <v>4760</v>
      </c>
      <c r="B4023" s="1">
        <v>40703029</v>
      </c>
      <c r="C4023" s="3" t="s">
        <v>3278</v>
      </c>
      <c r="D4023" s="4" t="s">
        <v>3670</v>
      </c>
      <c r="E4023" s="7"/>
      <c r="F4023" s="8">
        <f>VLOOKUP(D4023,'Parâmetro - Portes e Uco'!$A$8:$D$49,4,0)</f>
        <v>62.342399999999998</v>
      </c>
      <c r="G4023" s="36"/>
      <c r="H4023" s="15"/>
      <c r="I4023" s="9"/>
      <c r="J4023" s="16">
        <v>0.19</v>
      </c>
      <c r="K4023" s="8">
        <f>J4023*'Parâmetro - Portes e Uco'!$H$3</f>
        <v>4.6227</v>
      </c>
      <c r="L4023" s="17">
        <v>12.617000000000001</v>
      </c>
      <c r="M4023" s="2">
        <v>80</v>
      </c>
      <c r="N4023" s="8">
        <f>(('Parâmetro - Portes e Uco'!$H$4*'TABELA HONORÁRIOS MÉDICOS201819'!M4023)/100)*'TABELA HONORÁRIOS MÉDICOS201819'!L4023</f>
        <v>147.568432</v>
      </c>
      <c r="O4023" s="15">
        <v>0</v>
      </c>
      <c r="P4023" s="15"/>
      <c r="Q4023" s="41">
        <f t="shared" si="230"/>
        <v>214.53353199999998</v>
      </c>
    </row>
    <row r="4024" spans="1:17" ht="22.5">
      <c r="A4024" s="1" t="s">
        <v>4760</v>
      </c>
      <c r="B4024" s="1">
        <v>40703037</v>
      </c>
      <c r="C4024" s="3" t="s">
        <v>3279</v>
      </c>
      <c r="D4024" s="4" t="s">
        <v>3670</v>
      </c>
      <c r="E4024" s="7"/>
      <c r="F4024" s="8">
        <f>VLOOKUP(D4024,'Parâmetro - Portes e Uco'!$A$8:$D$49,4,0)</f>
        <v>62.342399999999998</v>
      </c>
      <c r="G4024" s="36"/>
      <c r="H4024" s="15"/>
      <c r="I4024" s="9"/>
      <c r="J4024" s="16">
        <v>0.19</v>
      </c>
      <c r="K4024" s="8">
        <f>J4024*'Parâmetro - Portes e Uco'!$H$3</f>
        <v>4.6227</v>
      </c>
      <c r="L4024" s="17">
        <v>8.9269999999999996</v>
      </c>
      <c r="M4024" s="2">
        <v>80</v>
      </c>
      <c r="N4024" s="8">
        <f>(('Parâmetro - Portes e Uco'!$H$4*'TABELA HONORÁRIOS MÉDICOS201819'!M4024)/100)*'TABELA HONORÁRIOS MÉDICOS201819'!L4024</f>
        <v>104.410192</v>
      </c>
      <c r="O4024" s="15">
        <v>0</v>
      </c>
      <c r="P4024" s="15"/>
      <c r="Q4024" s="41">
        <f t="shared" si="230"/>
        <v>171.375292</v>
      </c>
    </row>
    <row r="4025" spans="1:17">
      <c r="A4025" s="1" t="s">
        <v>4760</v>
      </c>
      <c r="B4025" s="1">
        <v>40703045</v>
      </c>
      <c r="C4025" s="3" t="s">
        <v>3280</v>
      </c>
      <c r="D4025" s="4" t="s">
        <v>3670</v>
      </c>
      <c r="E4025" s="7"/>
      <c r="F4025" s="8">
        <f>VLOOKUP(D4025,'Parâmetro - Portes e Uco'!$A$8:$D$49,4,0)</f>
        <v>62.342399999999998</v>
      </c>
      <c r="G4025" s="36"/>
      <c r="H4025" s="15"/>
      <c r="I4025" s="9"/>
      <c r="J4025" s="16">
        <v>0.56999999999999995</v>
      </c>
      <c r="K4025" s="8">
        <f>J4025*'Parâmetro - Portes e Uco'!$H$3</f>
        <v>13.868099999999998</v>
      </c>
      <c r="L4025" s="17">
        <v>24.663</v>
      </c>
      <c r="M4025" s="2">
        <v>80</v>
      </c>
      <c r="N4025" s="8">
        <f>(('Parâmetro - Portes e Uco'!$H$4*'TABELA HONORÁRIOS MÉDICOS201819'!M4025)/100)*'TABELA HONORÁRIOS MÉDICOS201819'!L4025</f>
        <v>288.45844799999998</v>
      </c>
      <c r="O4025" s="15">
        <v>0</v>
      </c>
      <c r="P4025" s="15"/>
      <c r="Q4025" s="41">
        <f t="shared" si="230"/>
        <v>364.668948</v>
      </c>
    </row>
    <row r="4026" spans="1:17" ht="22.5">
      <c r="A4026" s="1" t="s">
        <v>4760</v>
      </c>
      <c r="B4026" s="1">
        <v>40703053</v>
      </c>
      <c r="C4026" s="3" t="s">
        <v>3281</v>
      </c>
      <c r="D4026" s="4" t="s">
        <v>3671</v>
      </c>
      <c r="E4026" s="7"/>
      <c r="F4026" s="8">
        <f>VLOOKUP(D4026,'Parâmetro - Portes e Uco'!$A$8:$D$49,4,0)</f>
        <v>100.81679999999999</v>
      </c>
      <c r="G4026" s="36"/>
      <c r="H4026" s="15"/>
      <c r="I4026" s="9"/>
      <c r="J4026" s="16">
        <v>0.95</v>
      </c>
      <c r="K4026" s="8">
        <f>J4026*'Parâmetro - Portes e Uco'!$H$3</f>
        <v>23.113499999999998</v>
      </c>
      <c r="L4026" s="17">
        <v>37.466000000000001</v>
      </c>
      <c r="M4026" s="2">
        <v>80</v>
      </c>
      <c r="N4026" s="8">
        <f>(('Parâmetro - Portes e Uco'!$H$4*'TABELA HONORÁRIOS MÉDICOS201819'!M4026)/100)*'TABELA HONORÁRIOS MÉDICOS201819'!L4026</f>
        <v>438.202336</v>
      </c>
      <c r="O4026" s="15">
        <v>0</v>
      </c>
      <c r="P4026" s="15"/>
      <c r="Q4026" s="41">
        <f t="shared" si="230"/>
        <v>562.13263600000005</v>
      </c>
    </row>
    <row r="4027" spans="1:17">
      <c r="A4027" s="1" t="s">
        <v>4760</v>
      </c>
      <c r="B4027" s="1">
        <v>40703061</v>
      </c>
      <c r="C4027" s="3" t="s">
        <v>3282</v>
      </c>
      <c r="D4027" s="4" t="s">
        <v>3670</v>
      </c>
      <c r="E4027" s="7"/>
      <c r="F4027" s="8">
        <f>VLOOKUP(D4027,'Parâmetro - Portes e Uco'!$A$8:$D$49,4,0)</f>
        <v>62.342399999999998</v>
      </c>
      <c r="G4027" s="36"/>
      <c r="H4027" s="15"/>
      <c r="I4027" s="9"/>
      <c r="J4027" s="16">
        <v>0.19</v>
      </c>
      <c r="K4027" s="8">
        <f>J4027*'Parâmetro - Portes e Uco'!$H$3</f>
        <v>4.6227</v>
      </c>
      <c r="L4027" s="17">
        <v>7.5129999999999999</v>
      </c>
      <c r="M4027" s="2">
        <v>80</v>
      </c>
      <c r="N4027" s="8">
        <f>(('Parâmetro - Portes e Uco'!$H$4*'TABELA HONORÁRIOS MÉDICOS201819'!M4027)/100)*'TABELA HONORÁRIOS MÉDICOS201819'!L4027</f>
        <v>87.872047999999992</v>
      </c>
      <c r="O4027" s="15">
        <v>0</v>
      </c>
      <c r="P4027" s="15"/>
      <c r="Q4027" s="41">
        <f t="shared" si="230"/>
        <v>154.83714799999998</v>
      </c>
    </row>
    <row r="4028" spans="1:17">
      <c r="A4028" s="1" t="s">
        <v>4760</v>
      </c>
      <c r="B4028" s="1">
        <v>40703070</v>
      </c>
      <c r="C4028" s="3" t="s">
        <v>3283</v>
      </c>
      <c r="D4028" s="4" t="s">
        <v>3670</v>
      </c>
      <c r="E4028" s="7"/>
      <c r="F4028" s="8">
        <f>VLOOKUP(D4028,'Parâmetro - Portes e Uco'!$A$8:$D$49,4,0)</f>
        <v>62.342399999999998</v>
      </c>
      <c r="G4028" s="36"/>
      <c r="H4028" s="15"/>
      <c r="I4028" s="9"/>
      <c r="J4028" s="16">
        <v>0.19</v>
      </c>
      <c r="K4028" s="8">
        <f>J4028*'Parâmetro - Portes e Uco'!$H$3</f>
        <v>4.6227</v>
      </c>
      <c r="L4028" s="17">
        <v>4.5599999999999996</v>
      </c>
      <c r="M4028" s="2">
        <v>80</v>
      </c>
      <c r="N4028" s="8">
        <f>(('Parâmetro - Portes e Uco'!$H$4*'TABELA HONORÁRIOS MÉDICOS201819'!M4028)/100)*'TABELA HONORÁRIOS MÉDICOS201819'!L4028</f>
        <v>53.333759999999991</v>
      </c>
      <c r="O4028" s="15">
        <v>0</v>
      </c>
      <c r="P4028" s="15"/>
      <c r="Q4028" s="41">
        <f t="shared" si="230"/>
        <v>120.29885999999999</v>
      </c>
    </row>
    <row r="4029" spans="1:17">
      <c r="A4029" s="1" t="s">
        <v>4760</v>
      </c>
      <c r="B4029" s="1">
        <v>40703088</v>
      </c>
      <c r="C4029" s="3" t="s">
        <v>3284</v>
      </c>
      <c r="D4029" s="4" t="s">
        <v>3670</v>
      </c>
      <c r="E4029" s="7"/>
      <c r="F4029" s="8">
        <f>VLOOKUP(D4029,'Parâmetro - Portes e Uco'!$A$8:$D$49,4,0)</f>
        <v>62.342399999999998</v>
      </c>
      <c r="G4029" s="36"/>
      <c r="H4029" s="15"/>
      <c r="I4029" s="9"/>
      <c r="J4029" s="16">
        <v>0</v>
      </c>
      <c r="K4029" s="16"/>
      <c r="L4029" s="17">
        <v>3.9319999999999999</v>
      </c>
      <c r="M4029" s="2">
        <v>80</v>
      </c>
      <c r="N4029" s="8">
        <f>(('Parâmetro - Portes e Uco'!$H$4*'TABELA HONORÁRIOS MÉDICOS201819'!M4029)/100)*'TABELA HONORÁRIOS MÉDICOS201819'!L4029</f>
        <v>45.988672000000001</v>
      </c>
      <c r="O4029" s="15">
        <v>0</v>
      </c>
      <c r="P4029" s="15"/>
      <c r="Q4029" s="41">
        <f t="shared" si="230"/>
        <v>108.33107200000001</v>
      </c>
    </row>
    <row r="4030" spans="1:17">
      <c r="A4030" s="3"/>
      <c r="B4030" s="135">
        <v>40704009</v>
      </c>
      <c r="C4030" s="263" t="s">
        <v>3932</v>
      </c>
      <c r="D4030" s="264"/>
      <c r="E4030" s="264"/>
      <c r="F4030" s="264"/>
      <c r="G4030" s="264"/>
      <c r="H4030" s="264"/>
      <c r="I4030" s="264"/>
      <c r="J4030" s="264"/>
      <c r="K4030" s="264"/>
      <c r="L4030" s="264"/>
      <c r="M4030" s="264"/>
      <c r="N4030" s="264"/>
      <c r="O4030" s="264"/>
      <c r="P4030" s="264"/>
      <c r="Q4030" s="265"/>
    </row>
    <row r="4031" spans="1:17">
      <c r="A4031" s="1" t="s">
        <v>4760</v>
      </c>
      <c r="B4031" s="1">
        <v>40704017</v>
      </c>
      <c r="C4031" s="3" t="s">
        <v>3285</v>
      </c>
      <c r="D4031" s="4" t="s">
        <v>3681</v>
      </c>
      <c r="E4031" s="7"/>
      <c r="F4031" s="8">
        <f>VLOOKUP(D4031,'Parâmetro - Portes e Uco'!$A$8:$D$49,4,0)</f>
        <v>73.782719999999998</v>
      </c>
      <c r="G4031" s="36"/>
      <c r="H4031" s="15"/>
      <c r="I4031" s="9"/>
      <c r="J4031" s="16">
        <v>0.56999999999999995</v>
      </c>
      <c r="K4031" s="8">
        <f>J4031*'Parâmetro - Portes e Uco'!$H$3</f>
        <v>13.868099999999998</v>
      </c>
      <c r="L4031" s="17">
        <v>13.201000000000001</v>
      </c>
      <c r="M4031" s="2">
        <v>80</v>
      </c>
      <c r="N4031" s="8">
        <f>(('Parâmetro - Portes e Uco'!$H$4*'TABELA HONORÁRIOS MÉDICOS201819'!M4031)/100)*'TABELA HONORÁRIOS MÉDICOS201819'!L4031</f>
        <v>154.39889600000001</v>
      </c>
      <c r="O4031" s="15">
        <v>0</v>
      </c>
      <c r="P4031" s="15"/>
      <c r="Q4031" s="41">
        <f t="shared" ref="Q4031:Q4038" si="231">F4031+H4031+K4031+N4031+P4031</f>
        <v>242.04971599999999</v>
      </c>
    </row>
    <row r="4032" spans="1:17">
      <c r="A4032" s="1" t="s">
        <v>4760</v>
      </c>
      <c r="B4032" s="1">
        <v>40704025</v>
      </c>
      <c r="C4032" s="3" t="s">
        <v>3286</v>
      </c>
      <c r="D4032" s="4" t="s">
        <v>3681</v>
      </c>
      <c r="E4032" s="7"/>
      <c r="F4032" s="8">
        <f>VLOOKUP(D4032,'Parâmetro - Portes e Uco'!$A$8:$D$49,4,0)</f>
        <v>73.782719999999998</v>
      </c>
      <c r="G4032" s="36"/>
      <c r="H4032" s="15"/>
      <c r="I4032" s="9"/>
      <c r="J4032" s="16">
        <v>0.76</v>
      </c>
      <c r="K4032" s="8">
        <f>J4032*'Parâmetro - Portes e Uco'!$H$3</f>
        <v>18.4908</v>
      </c>
      <c r="L4032" s="17">
        <v>21.190999999999999</v>
      </c>
      <c r="M4032" s="2">
        <v>80</v>
      </c>
      <c r="N4032" s="8">
        <f>(('Parâmetro - Portes e Uco'!$H$4*'TABELA HONORÁRIOS MÉDICOS201819'!M4032)/100)*'TABELA HONORÁRIOS MÉDICOS201819'!L4032</f>
        <v>247.84993599999999</v>
      </c>
      <c r="O4032" s="15">
        <v>0</v>
      </c>
      <c r="P4032" s="15"/>
      <c r="Q4032" s="41">
        <f t="shared" si="231"/>
        <v>340.12345599999998</v>
      </c>
    </row>
    <row r="4033" spans="1:17">
      <c r="A4033" s="1" t="s">
        <v>4760</v>
      </c>
      <c r="B4033" s="1">
        <v>40704033</v>
      </c>
      <c r="C4033" s="3" t="s">
        <v>3287</v>
      </c>
      <c r="D4033" s="4" t="s">
        <v>3681</v>
      </c>
      <c r="E4033" s="7"/>
      <c r="F4033" s="8">
        <f>VLOOKUP(D4033,'Parâmetro - Portes e Uco'!$A$8:$D$49,4,0)</f>
        <v>73.782719999999998</v>
      </c>
      <c r="G4033" s="36"/>
      <c r="H4033" s="15"/>
      <c r="I4033" s="9"/>
      <c r="J4033" s="16">
        <v>0</v>
      </c>
      <c r="K4033" s="16"/>
      <c r="L4033" s="17">
        <v>11.747</v>
      </c>
      <c r="M4033" s="2">
        <v>80</v>
      </c>
      <c r="N4033" s="8">
        <f>(('Parâmetro - Portes e Uco'!$H$4*'TABELA HONORÁRIOS MÉDICOS201819'!M4033)/100)*'TABELA HONORÁRIOS MÉDICOS201819'!L4033</f>
        <v>137.392912</v>
      </c>
      <c r="O4033" s="15">
        <v>0</v>
      </c>
      <c r="P4033" s="15"/>
      <c r="Q4033" s="41">
        <f t="shared" si="231"/>
        <v>211.17563200000001</v>
      </c>
    </row>
    <row r="4034" spans="1:17">
      <c r="A4034" s="1" t="s">
        <v>4760</v>
      </c>
      <c r="B4034" s="1">
        <v>40704041</v>
      </c>
      <c r="C4034" s="3" t="s">
        <v>3288</v>
      </c>
      <c r="D4034" s="4" t="s">
        <v>3681</v>
      </c>
      <c r="E4034" s="7"/>
      <c r="F4034" s="8">
        <f>VLOOKUP(D4034,'Parâmetro - Portes e Uco'!$A$8:$D$49,4,0)</f>
        <v>73.782719999999998</v>
      </c>
      <c r="G4034" s="36"/>
      <c r="H4034" s="15"/>
      <c r="I4034" s="9"/>
      <c r="J4034" s="16">
        <v>0.77</v>
      </c>
      <c r="K4034" s="8">
        <f>J4034*'Parâmetro - Portes e Uco'!$H$3</f>
        <v>18.734099999999998</v>
      </c>
      <c r="L4034" s="17">
        <v>8.9459999999999997</v>
      </c>
      <c r="M4034" s="2">
        <v>80</v>
      </c>
      <c r="N4034" s="8">
        <f>(('Parâmetro - Portes e Uco'!$H$4*'TABELA HONORÁRIOS MÉDICOS201819'!M4034)/100)*'TABELA HONORÁRIOS MÉDICOS201819'!L4034</f>
        <v>104.63241599999999</v>
      </c>
      <c r="O4034" s="15">
        <v>0</v>
      </c>
      <c r="P4034" s="15"/>
      <c r="Q4034" s="41">
        <f t="shared" si="231"/>
        <v>197.14923599999997</v>
      </c>
    </row>
    <row r="4035" spans="1:17">
      <c r="A4035" s="1" t="s">
        <v>4760</v>
      </c>
      <c r="B4035" s="1">
        <v>40704050</v>
      </c>
      <c r="C4035" s="3" t="s">
        <v>3289</v>
      </c>
      <c r="D4035" s="4" t="s">
        <v>3681</v>
      </c>
      <c r="E4035" s="7"/>
      <c r="F4035" s="8">
        <f>VLOOKUP(D4035,'Parâmetro - Portes e Uco'!$A$8:$D$49,4,0)</f>
        <v>73.782719999999998</v>
      </c>
      <c r="G4035" s="36"/>
      <c r="H4035" s="15"/>
      <c r="I4035" s="9"/>
      <c r="J4035" s="16">
        <v>0.76</v>
      </c>
      <c r="K4035" s="8">
        <f>J4035*'Parâmetro - Portes e Uco'!$H$3</f>
        <v>18.4908</v>
      </c>
      <c r="L4035" s="17">
        <v>11.786</v>
      </c>
      <c r="M4035" s="2">
        <v>80</v>
      </c>
      <c r="N4035" s="8">
        <f>(('Parâmetro - Portes e Uco'!$H$4*'TABELA HONORÁRIOS MÉDICOS201819'!M4035)/100)*'TABELA HONORÁRIOS MÉDICOS201819'!L4035</f>
        <v>137.84905599999999</v>
      </c>
      <c r="O4035" s="15">
        <v>0</v>
      </c>
      <c r="P4035" s="15"/>
      <c r="Q4035" s="41">
        <f t="shared" si="231"/>
        <v>230.12257599999998</v>
      </c>
    </row>
    <row r="4036" spans="1:17">
      <c r="A4036" s="1" t="s">
        <v>4760</v>
      </c>
      <c r="B4036" s="1">
        <v>40704068</v>
      </c>
      <c r="C4036" s="3" t="s">
        <v>3290</v>
      </c>
      <c r="D4036" s="4" t="s">
        <v>3670</v>
      </c>
      <c r="E4036" s="7"/>
      <c r="F4036" s="8">
        <f>VLOOKUP(D4036,'Parâmetro - Portes e Uco'!$A$8:$D$49,4,0)</f>
        <v>62.342399999999998</v>
      </c>
      <c r="G4036" s="36"/>
      <c r="H4036" s="15"/>
      <c r="I4036" s="9"/>
      <c r="J4036" s="16">
        <v>0.76</v>
      </c>
      <c r="K4036" s="8">
        <f>J4036*'Parâmetro - Portes e Uco'!$H$3</f>
        <v>18.4908</v>
      </c>
      <c r="L4036" s="17">
        <v>10.435</v>
      </c>
      <c r="M4036" s="2">
        <v>80</v>
      </c>
      <c r="N4036" s="8">
        <f>(('Parâmetro - Portes e Uco'!$H$4*'TABELA HONORÁRIOS MÉDICOS201819'!M4036)/100)*'TABELA HONORÁRIOS MÉDICOS201819'!L4036</f>
        <v>122.04776</v>
      </c>
      <c r="O4036" s="15">
        <v>0</v>
      </c>
      <c r="P4036" s="15"/>
      <c r="Q4036" s="41">
        <f t="shared" si="231"/>
        <v>202.88096000000002</v>
      </c>
    </row>
    <row r="4037" spans="1:17">
      <c r="A4037" s="1" t="s">
        <v>4760</v>
      </c>
      <c r="B4037" s="1">
        <v>40704076</v>
      </c>
      <c r="C4037" s="3" t="s">
        <v>3291</v>
      </c>
      <c r="D4037" s="4" t="s">
        <v>3678</v>
      </c>
      <c r="E4037" s="7"/>
      <c r="F4037" s="8">
        <f>VLOOKUP(D4037,'Parâmetro - Portes e Uco'!$A$8:$D$49,4,0)</f>
        <v>35.471519999999998</v>
      </c>
      <c r="G4037" s="36"/>
      <c r="H4037" s="15"/>
      <c r="I4037" s="9"/>
      <c r="J4037" s="16">
        <v>0</v>
      </c>
      <c r="K4037" s="16"/>
      <c r="L4037" s="17">
        <v>2.5390000000000001</v>
      </c>
      <c r="M4037" s="2">
        <v>80</v>
      </c>
      <c r="N4037" s="8">
        <f>(('Parâmetro - Portes e Uco'!$H$4*'TABELA HONORÁRIOS MÉDICOS201819'!M4037)/100)*'TABELA HONORÁRIOS MÉDICOS201819'!L4037</f>
        <v>29.696144</v>
      </c>
      <c r="O4037" s="15">
        <v>0</v>
      </c>
      <c r="P4037" s="15"/>
      <c r="Q4037" s="41">
        <f t="shared" si="231"/>
        <v>65.167664000000002</v>
      </c>
    </row>
    <row r="4038" spans="1:17">
      <c r="A4038" s="1" t="s">
        <v>4760</v>
      </c>
      <c r="B4038" s="1">
        <v>40704084</v>
      </c>
      <c r="C4038" s="3" t="s">
        <v>3292</v>
      </c>
      <c r="D4038" s="4" t="s">
        <v>3678</v>
      </c>
      <c r="E4038" s="7"/>
      <c r="F4038" s="8">
        <f>VLOOKUP(D4038,'Parâmetro - Portes e Uco'!$A$8:$D$49,4,0)</f>
        <v>35.471519999999998</v>
      </c>
      <c r="G4038" s="36"/>
      <c r="H4038" s="15"/>
      <c r="I4038" s="9"/>
      <c r="J4038" s="16">
        <v>0</v>
      </c>
      <c r="K4038" s="16"/>
      <c r="L4038" s="17">
        <v>2.5390000000000001</v>
      </c>
      <c r="M4038" s="2">
        <v>80</v>
      </c>
      <c r="N4038" s="8">
        <f>(('Parâmetro - Portes e Uco'!$H$4*'TABELA HONORÁRIOS MÉDICOS201819'!M4038)/100)*'TABELA HONORÁRIOS MÉDICOS201819'!L4038</f>
        <v>29.696144</v>
      </c>
      <c r="O4038" s="15">
        <v>0</v>
      </c>
      <c r="P4038" s="15"/>
      <c r="Q4038" s="41">
        <f t="shared" si="231"/>
        <v>65.167664000000002</v>
      </c>
    </row>
    <row r="4039" spans="1:17">
      <c r="A4039" s="3"/>
      <c r="B4039" s="135">
        <v>40705005</v>
      </c>
      <c r="C4039" s="263" t="s">
        <v>3933</v>
      </c>
      <c r="D4039" s="264"/>
      <c r="E4039" s="264"/>
      <c r="F4039" s="264"/>
      <c r="G4039" s="264"/>
      <c r="H4039" s="264"/>
      <c r="I4039" s="264"/>
      <c r="J4039" s="264"/>
      <c r="K4039" s="264"/>
      <c r="L4039" s="264"/>
      <c r="M4039" s="264"/>
      <c r="N4039" s="264"/>
      <c r="O4039" s="264"/>
      <c r="P4039" s="264"/>
      <c r="Q4039" s="265"/>
    </row>
    <row r="4040" spans="1:17" ht="22.5">
      <c r="A4040" s="1" t="s">
        <v>4760</v>
      </c>
      <c r="B4040" s="1">
        <v>40705013</v>
      </c>
      <c r="C4040" s="3" t="s">
        <v>3293</v>
      </c>
      <c r="D4040" s="4" t="s">
        <v>3681</v>
      </c>
      <c r="E4040" s="7"/>
      <c r="F4040" s="8">
        <f>VLOOKUP(D4040,'Parâmetro - Portes e Uco'!$A$8:$D$49,4,0)</f>
        <v>73.782719999999998</v>
      </c>
      <c r="G4040" s="36"/>
      <c r="H4040" s="15"/>
      <c r="I4040" s="9"/>
      <c r="J4040" s="16">
        <v>0.56999999999999995</v>
      </c>
      <c r="K4040" s="8">
        <f>J4040*'Parâmetro - Portes e Uco'!$H$3</f>
        <v>13.868099999999998</v>
      </c>
      <c r="L4040" s="17">
        <v>5.234</v>
      </c>
      <c r="M4040" s="2">
        <v>80</v>
      </c>
      <c r="N4040" s="8">
        <f>(('Parâmetro - Portes e Uco'!$H$4*'TABELA HONORÁRIOS MÉDICOS201819'!M4040)/100)*'TABELA HONORÁRIOS MÉDICOS201819'!L4040</f>
        <v>61.216864000000001</v>
      </c>
      <c r="O4040" s="15">
        <v>0</v>
      </c>
      <c r="P4040" s="15"/>
      <c r="Q4040" s="41">
        <f t="shared" ref="Q4040:Q4045" si="232">F4040+H4040+K4040+N4040+P4040</f>
        <v>148.867684</v>
      </c>
    </row>
    <row r="4041" spans="1:17">
      <c r="A4041" s="1" t="s">
        <v>4760</v>
      </c>
      <c r="B4041" s="1">
        <v>40705021</v>
      </c>
      <c r="C4041" s="3" t="s">
        <v>3294</v>
      </c>
      <c r="D4041" s="4" t="s">
        <v>3672</v>
      </c>
      <c r="E4041" s="7"/>
      <c r="F4041" s="8">
        <f>VLOOKUP(D4041,'Parâmetro - Portes e Uco'!$A$8:$D$49,4,0)</f>
        <v>47.295359999999995</v>
      </c>
      <c r="G4041" s="36"/>
      <c r="H4041" s="15"/>
      <c r="I4041" s="9"/>
      <c r="J4041" s="16">
        <v>0.56999999999999995</v>
      </c>
      <c r="K4041" s="8">
        <f>J4041*'Parâmetro - Portes e Uco'!$H$3</f>
        <v>13.868099999999998</v>
      </c>
      <c r="L4041" s="17">
        <v>4.2430000000000003</v>
      </c>
      <c r="M4041" s="2">
        <v>80</v>
      </c>
      <c r="N4041" s="8">
        <f>(('Parâmetro - Portes e Uco'!$H$4*'TABELA HONORÁRIOS MÉDICOS201819'!M4041)/100)*'TABELA HONORÁRIOS MÉDICOS201819'!L4041</f>
        <v>49.626128000000001</v>
      </c>
      <c r="O4041" s="15">
        <v>0</v>
      </c>
      <c r="P4041" s="15"/>
      <c r="Q4041" s="41">
        <f t="shared" si="232"/>
        <v>110.78958799999999</v>
      </c>
    </row>
    <row r="4042" spans="1:17">
      <c r="A4042" s="1" t="s">
        <v>4760</v>
      </c>
      <c r="B4042" s="1">
        <v>40705030</v>
      </c>
      <c r="C4042" s="3" t="s">
        <v>3295</v>
      </c>
      <c r="D4042" s="4" t="s">
        <v>3678</v>
      </c>
      <c r="E4042" s="7"/>
      <c r="F4042" s="8">
        <f>VLOOKUP(D4042,'Parâmetro - Portes e Uco'!$A$8:$D$49,4,0)</f>
        <v>35.471519999999998</v>
      </c>
      <c r="G4042" s="36"/>
      <c r="H4042" s="15"/>
      <c r="I4042" s="9"/>
      <c r="J4042" s="16">
        <v>0</v>
      </c>
      <c r="K4042" s="16"/>
      <c r="L4042" s="17">
        <v>2.7130000000000001</v>
      </c>
      <c r="M4042" s="2">
        <v>80</v>
      </c>
      <c r="N4042" s="8">
        <f>(('Parâmetro - Portes e Uco'!$H$4*'TABELA HONORÁRIOS MÉDICOS201819'!M4042)/100)*'TABELA HONORÁRIOS MÉDICOS201819'!L4042</f>
        <v>31.731248000000001</v>
      </c>
      <c r="O4042" s="15">
        <v>0</v>
      </c>
      <c r="P4042" s="15"/>
      <c r="Q4042" s="41">
        <f t="shared" si="232"/>
        <v>67.202767999999992</v>
      </c>
    </row>
    <row r="4043" spans="1:17">
      <c r="A4043" s="1" t="s">
        <v>4760</v>
      </c>
      <c r="B4043" s="1">
        <v>40705048</v>
      </c>
      <c r="C4043" s="3" t="s">
        <v>3296</v>
      </c>
      <c r="D4043" s="4" t="s">
        <v>3678</v>
      </c>
      <c r="E4043" s="7"/>
      <c r="F4043" s="8">
        <f>VLOOKUP(D4043,'Parâmetro - Portes e Uco'!$A$8:$D$49,4,0)</f>
        <v>35.471519999999998</v>
      </c>
      <c r="G4043" s="36"/>
      <c r="H4043" s="15"/>
      <c r="I4043" s="9"/>
      <c r="J4043" s="16">
        <v>0</v>
      </c>
      <c r="K4043" s="16"/>
      <c r="L4043" s="17">
        <v>0.89500000000000002</v>
      </c>
      <c r="M4043" s="2">
        <v>80</v>
      </c>
      <c r="N4043" s="8">
        <f>(('Parâmetro - Portes e Uco'!$H$4*'TABELA HONORÁRIOS MÉDICOS201819'!M4043)/100)*'TABELA HONORÁRIOS MÉDICOS201819'!L4043</f>
        <v>10.467919999999999</v>
      </c>
      <c r="O4043" s="15">
        <v>0</v>
      </c>
      <c r="P4043" s="15"/>
      <c r="Q4043" s="41">
        <f t="shared" si="232"/>
        <v>45.939439999999998</v>
      </c>
    </row>
    <row r="4044" spans="1:17">
      <c r="A4044" s="1" t="s">
        <v>4760</v>
      </c>
      <c r="B4044" s="1">
        <v>40705056</v>
      </c>
      <c r="C4044" s="3" t="s">
        <v>3297</v>
      </c>
      <c r="D4044" s="4" t="s">
        <v>3678</v>
      </c>
      <c r="E4044" s="7"/>
      <c r="F4044" s="8">
        <f>VLOOKUP(D4044,'Parâmetro - Portes e Uco'!$A$8:$D$49,4,0)</f>
        <v>35.471519999999998</v>
      </c>
      <c r="G4044" s="36"/>
      <c r="H4044" s="15"/>
      <c r="I4044" s="9"/>
      <c r="J4044" s="16">
        <v>0</v>
      </c>
      <c r="K4044" s="16"/>
      <c r="L4044" s="17">
        <v>0.89500000000000002</v>
      </c>
      <c r="M4044" s="2">
        <v>80</v>
      </c>
      <c r="N4044" s="8">
        <f>(('Parâmetro - Portes e Uco'!$H$4*'TABELA HONORÁRIOS MÉDICOS201819'!M4044)/100)*'TABELA HONORÁRIOS MÉDICOS201819'!L4044</f>
        <v>10.467919999999999</v>
      </c>
      <c r="O4044" s="15">
        <v>0</v>
      </c>
      <c r="P4044" s="15"/>
      <c r="Q4044" s="41">
        <f t="shared" si="232"/>
        <v>45.939439999999998</v>
      </c>
    </row>
    <row r="4045" spans="1:17" ht="22.5">
      <c r="A4045" s="1" t="s">
        <v>4760</v>
      </c>
      <c r="B4045" s="1">
        <v>40705064</v>
      </c>
      <c r="C4045" s="3" t="s">
        <v>3298</v>
      </c>
      <c r="D4045" s="4" t="s">
        <v>3678</v>
      </c>
      <c r="E4045" s="7"/>
      <c r="F4045" s="8">
        <f>VLOOKUP(D4045,'Parâmetro - Portes e Uco'!$A$8:$D$49,4,0)</f>
        <v>35.471519999999998</v>
      </c>
      <c r="G4045" s="36"/>
      <c r="H4045" s="15"/>
      <c r="I4045" s="9"/>
      <c r="J4045" s="16">
        <v>0</v>
      </c>
      <c r="K4045" s="16"/>
      <c r="L4045" s="17">
        <v>0.89500000000000002</v>
      </c>
      <c r="M4045" s="2">
        <v>80</v>
      </c>
      <c r="N4045" s="8">
        <f>(('Parâmetro - Portes e Uco'!$H$4*'TABELA HONORÁRIOS MÉDICOS201819'!M4045)/100)*'TABELA HONORÁRIOS MÉDICOS201819'!L4045</f>
        <v>10.467919999999999</v>
      </c>
      <c r="O4045" s="15">
        <v>0</v>
      </c>
      <c r="P4045" s="15"/>
      <c r="Q4045" s="41">
        <f t="shared" si="232"/>
        <v>45.939439999999998</v>
      </c>
    </row>
    <row r="4046" spans="1:17">
      <c r="A4046" s="3"/>
      <c r="B4046" s="135">
        <v>40706001</v>
      </c>
      <c r="C4046" s="263" t="s">
        <v>3934</v>
      </c>
      <c r="D4046" s="264"/>
      <c r="E4046" s="264"/>
      <c r="F4046" s="264"/>
      <c r="G4046" s="264"/>
      <c r="H4046" s="264"/>
      <c r="I4046" s="264"/>
      <c r="J4046" s="264"/>
      <c r="K4046" s="264"/>
      <c r="L4046" s="264"/>
      <c r="M4046" s="264"/>
      <c r="N4046" s="264"/>
      <c r="O4046" s="264"/>
      <c r="P4046" s="264"/>
      <c r="Q4046" s="265"/>
    </row>
    <row r="4047" spans="1:17">
      <c r="A4047" s="1" t="s">
        <v>4760</v>
      </c>
      <c r="B4047" s="1">
        <v>40706010</v>
      </c>
      <c r="C4047" s="3" t="s">
        <v>3299</v>
      </c>
      <c r="D4047" s="4" t="s">
        <v>3681</v>
      </c>
      <c r="E4047" s="7"/>
      <c r="F4047" s="8">
        <f>VLOOKUP(D4047,'Parâmetro - Portes e Uco'!$A$8:$D$49,4,0)</f>
        <v>73.782719999999998</v>
      </c>
      <c r="G4047" s="36"/>
      <c r="H4047" s="15"/>
      <c r="I4047" s="9"/>
      <c r="J4047" s="16">
        <v>0.95</v>
      </c>
      <c r="K4047" s="8">
        <f>J4047*'Parâmetro - Portes e Uco'!$H$3</f>
        <v>23.113499999999998</v>
      </c>
      <c r="L4047" s="17">
        <v>13.643000000000001</v>
      </c>
      <c r="M4047" s="2">
        <v>80</v>
      </c>
      <c r="N4047" s="8">
        <f>(('Parâmetro - Portes e Uco'!$H$4*'TABELA HONORÁRIOS MÉDICOS201819'!M4047)/100)*'TABELA HONORÁRIOS MÉDICOS201819'!L4047</f>
        <v>159.56852800000001</v>
      </c>
      <c r="O4047" s="15">
        <v>0</v>
      </c>
      <c r="P4047" s="15"/>
      <c r="Q4047" s="41">
        <f>F4047+H4047+K4047+N4047+P4047</f>
        <v>256.46474799999999</v>
      </c>
    </row>
    <row r="4048" spans="1:17">
      <c r="A4048" s="1" t="s">
        <v>4760</v>
      </c>
      <c r="B4048" s="1">
        <v>40706028</v>
      </c>
      <c r="C4048" s="3" t="s">
        <v>3300</v>
      </c>
      <c r="D4048" s="4" t="s">
        <v>3678</v>
      </c>
      <c r="E4048" s="7"/>
      <c r="F4048" s="8">
        <f>VLOOKUP(D4048,'Parâmetro - Portes e Uco'!$A$8:$D$49,4,0)</f>
        <v>35.471519999999998</v>
      </c>
      <c r="G4048" s="36"/>
      <c r="H4048" s="15"/>
      <c r="I4048" s="9"/>
      <c r="J4048" s="16">
        <v>0.38</v>
      </c>
      <c r="K4048" s="8">
        <f>J4048*'Parâmetro - Portes e Uco'!$H$3</f>
        <v>9.2454000000000001</v>
      </c>
      <c r="L4048" s="17">
        <v>3.419</v>
      </c>
      <c r="M4048" s="2">
        <v>80</v>
      </c>
      <c r="N4048" s="8">
        <f>(('Parâmetro - Portes e Uco'!$H$4*'TABELA HONORÁRIOS MÉDICOS201819'!M4048)/100)*'TABELA HONORÁRIOS MÉDICOS201819'!L4048</f>
        <v>39.988624000000002</v>
      </c>
      <c r="O4048" s="15">
        <v>0</v>
      </c>
      <c r="P4048" s="15"/>
      <c r="Q4048" s="41">
        <f>F4048+H4048+K4048+N4048+P4048</f>
        <v>84.705544000000003</v>
      </c>
    </row>
    <row r="4049" spans="1:17">
      <c r="A4049" s="3"/>
      <c r="B4049" s="135">
        <v>40707008</v>
      </c>
      <c r="C4049" s="263" t="s">
        <v>3935</v>
      </c>
      <c r="D4049" s="264"/>
      <c r="E4049" s="264"/>
      <c r="F4049" s="264"/>
      <c r="G4049" s="264"/>
      <c r="H4049" s="264"/>
      <c r="I4049" s="264"/>
      <c r="J4049" s="264"/>
      <c r="K4049" s="264"/>
      <c r="L4049" s="264"/>
      <c r="M4049" s="264"/>
      <c r="N4049" s="264"/>
      <c r="O4049" s="264"/>
      <c r="P4049" s="264"/>
      <c r="Q4049" s="265"/>
    </row>
    <row r="4050" spans="1:17">
      <c r="A4050" s="1" t="s">
        <v>4760</v>
      </c>
      <c r="B4050" s="1">
        <v>40707016</v>
      </c>
      <c r="C4050" s="3" t="s">
        <v>3301</v>
      </c>
      <c r="D4050" s="4" t="s">
        <v>3672</v>
      </c>
      <c r="E4050" s="7"/>
      <c r="F4050" s="8">
        <f>VLOOKUP(D4050,'Parâmetro - Portes e Uco'!$A$8:$D$49,4,0)</f>
        <v>47.295359999999995</v>
      </c>
      <c r="G4050" s="36"/>
      <c r="H4050" s="15"/>
      <c r="I4050" s="9"/>
      <c r="J4050" s="16">
        <v>0.56999999999999995</v>
      </c>
      <c r="K4050" s="8">
        <f>J4050*'Parâmetro - Portes e Uco'!$H$3</f>
        <v>13.868099999999998</v>
      </c>
      <c r="L4050" s="17">
        <v>9.2360000000000007</v>
      </c>
      <c r="M4050" s="2">
        <v>80</v>
      </c>
      <c r="N4050" s="8">
        <f>(('Parâmetro - Portes e Uco'!$H$4*'TABELA HONORÁRIOS MÉDICOS201819'!M4050)/100)*'TABELA HONORÁRIOS MÉDICOS201819'!L4050</f>
        <v>108.02425600000001</v>
      </c>
      <c r="O4050" s="15">
        <v>0</v>
      </c>
      <c r="P4050" s="15"/>
      <c r="Q4050" s="41">
        <f t="shared" ref="Q4050:Q4056" si="233">F4050+H4050+K4050+N4050+P4050</f>
        <v>169.18771599999999</v>
      </c>
    </row>
    <row r="4051" spans="1:17">
      <c r="A4051" s="1" t="s">
        <v>4760</v>
      </c>
      <c r="B4051" s="1">
        <v>40707032</v>
      </c>
      <c r="C4051" s="3" t="s">
        <v>3302</v>
      </c>
      <c r="D4051" s="4" t="s">
        <v>3677</v>
      </c>
      <c r="E4051" s="7"/>
      <c r="F4051" s="8">
        <f>VLOOKUP(D4051,'Parâmetro - Portes e Uco'!$A$8:$D$49,4,0)</f>
        <v>128.82192000000001</v>
      </c>
      <c r="G4051" s="36"/>
      <c r="H4051" s="15"/>
      <c r="I4051" s="9"/>
      <c r="J4051" s="16">
        <v>0.56999999999999995</v>
      </c>
      <c r="K4051" s="8">
        <f>J4051*'Parâmetro - Portes e Uco'!$H$3</f>
        <v>13.868099999999998</v>
      </c>
      <c r="L4051" s="17">
        <v>13.997</v>
      </c>
      <c r="M4051" s="2">
        <v>80</v>
      </c>
      <c r="N4051" s="8">
        <f>(('Parâmetro - Portes e Uco'!$H$4*'TABELA HONORÁRIOS MÉDICOS201819'!M4051)/100)*'TABELA HONORÁRIOS MÉDICOS201819'!L4051</f>
        <v>163.708912</v>
      </c>
      <c r="O4051" s="15">
        <v>0</v>
      </c>
      <c r="P4051" s="15"/>
      <c r="Q4051" s="41">
        <f t="shared" si="233"/>
        <v>306.398932</v>
      </c>
    </row>
    <row r="4052" spans="1:17">
      <c r="A4052" s="1" t="s">
        <v>4760</v>
      </c>
      <c r="B4052" s="1">
        <v>40707040</v>
      </c>
      <c r="C4052" s="3" t="s">
        <v>3303</v>
      </c>
      <c r="D4052" s="4" t="s">
        <v>3677</v>
      </c>
      <c r="E4052" s="7"/>
      <c r="F4052" s="8">
        <f>VLOOKUP(D4052,'Parâmetro - Portes e Uco'!$A$8:$D$49,4,0)</f>
        <v>128.82192000000001</v>
      </c>
      <c r="G4052" s="36"/>
      <c r="H4052" s="15"/>
      <c r="I4052" s="9"/>
      <c r="J4052" s="16">
        <v>0.95</v>
      </c>
      <c r="K4052" s="8">
        <f>J4052*'Parâmetro - Portes e Uco'!$H$3</f>
        <v>23.113499999999998</v>
      </c>
      <c r="L4052" s="17">
        <v>32.534999999999997</v>
      </c>
      <c r="M4052" s="2">
        <v>80</v>
      </c>
      <c r="N4052" s="8">
        <f>(('Parâmetro - Portes e Uco'!$H$4*'TABELA HONORÁRIOS MÉDICOS201819'!M4052)/100)*'TABELA HONORÁRIOS MÉDICOS201819'!L4052</f>
        <v>380.52935999999994</v>
      </c>
      <c r="O4052" s="15">
        <v>0</v>
      </c>
      <c r="P4052" s="15"/>
      <c r="Q4052" s="41">
        <f t="shared" si="233"/>
        <v>532.46477999999991</v>
      </c>
    </row>
    <row r="4053" spans="1:17">
      <c r="A4053" s="1" t="s">
        <v>4760</v>
      </c>
      <c r="B4053" s="1">
        <v>40707059</v>
      </c>
      <c r="C4053" s="3" t="s">
        <v>3304</v>
      </c>
      <c r="D4053" s="4" t="s">
        <v>3677</v>
      </c>
      <c r="E4053" s="7"/>
      <c r="F4053" s="8">
        <f>VLOOKUP(D4053,'Parâmetro - Portes e Uco'!$A$8:$D$49,4,0)</f>
        <v>128.82192000000001</v>
      </c>
      <c r="G4053" s="36"/>
      <c r="H4053" s="15"/>
      <c r="I4053" s="9"/>
      <c r="J4053" s="16">
        <v>0.95</v>
      </c>
      <c r="K4053" s="8">
        <f>J4053*'Parâmetro - Portes e Uco'!$H$3</f>
        <v>23.113499999999998</v>
      </c>
      <c r="L4053" s="17">
        <v>32.534999999999997</v>
      </c>
      <c r="M4053" s="2">
        <v>80</v>
      </c>
      <c r="N4053" s="8">
        <f>(('Parâmetro - Portes e Uco'!$H$4*'TABELA HONORÁRIOS MÉDICOS201819'!M4053)/100)*'TABELA HONORÁRIOS MÉDICOS201819'!L4053</f>
        <v>380.52935999999994</v>
      </c>
      <c r="O4053" s="15">
        <v>0</v>
      </c>
      <c r="P4053" s="15"/>
      <c r="Q4053" s="41">
        <f t="shared" si="233"/>
        <v>532.46477999999991</v>
      </c>
    </row>
    <row r="4054" spans="1:17">
      <c r="A4054" s="1" t="s">
        <v>4760</v>
      </c>
      <c r="B4054" s="1">
        <v>40707067</v>
      </c>
      <c r="C4054" s="3" t="s">
        <v>3305</v>
      </c>
      <c r="D4054" s="4" t="s">
        <v>3678</v>
      </c>
      <c r="E4054" s="7"/>
      <c r="F4054" s="8">
        <f>VLOOKUP(D4054,'Parâmetro - Portes e Uco'!$A$8:$D$49,4,0)</f>
        <v>35.471519999999998</v>
      </c>
      <c r="G4054" s="36"/>
      <c r="H4054" s="15"/>
      <c r="I4054" s="9"/>
      <c r="J4054" s="16">
        <v>0.38</v>
      </c>
      <c r="K4054" s="8">
        <f>J4054*'Parâmetro - Portes e Uco'!$H$3</f>
        <v>9.2454000000000001</v>
      </c>
      <c r="L4054" s="17">
        <v>4.2960000000000003</v>
      </c>
      <c r="M4054" s="2">
        <v>80</v>
      </c>
      <c r="N4054" s="8">
        <f>(('Parâmetro - Portes e Uco'!$H$4*'TABELA HONORÁRIOS MÉDICOS201819'!M4054)/100)*'TABELA HONORÁRIOS MÉDICOS201819'!L4054</f>
        <v>50.246016000000004</v>
      </c>
      <c r="O4054" s="15">
        <v>0</v>
      </c>
      <c r="P4054" s="15"/>
      <c r="Q4054" s="41">
        <f t="shared" si="233"/>
        <v>94.962936000000013</v>
      </c>
    </row>
    <row r="4055" spans="1:17">
      <c r="A4055" s="1" t="s">
        <v>4760</v>
      </c>
      <c r="B4055" s="1">
        <v>40707075</v>
      </c>
      <c r="C4055" s="3" t="s">
        <v>3306</v>
      </c>
      <c r="D4055" s="4" t="s">
        <v>3677</v>
      </c>
      <c r="E4055" s="7"/>
      <c r="F4055" s="8">
        <f>VLOOKUP(D4055,'Parâmetro - Portes e Uco'!$A$8:$D$49,4,0)</f>
        <v>128.82192000000001</v>
      </c>
      <c r="G4055" s="36"/>
      <c r="H4055" s="15"/>
      <c r="I4055" s="9"/>
      <c r="J4055" s="16">
        <v>0.95</v>
      </c>
      <c r="K4055" s="8">
        <f>J4055*'Parâmetro - Portes e Uco'!$H$3</f>
        <v>23.113499999999998</v>
      </c>
      <c r="L4055" s="17">
        <v>14.087</v>
      </c>
      <c r="M4055" s="2">
        <v>80</v>
      </c>
      <c r="N4055" s="8">
        <f>(('Parâmetro - Portes e Uco'!$H$4*'TABELA HONORÁRIOS MÉDICOS201819'!M4055)/100)*'TABELA HONORÁRIOS MÉDICOS201819'!L4055</f>
        <v>164.76155199999999</v>
      </c>
      <c r="O4055" s="15">
        <v>0</v>
      </c>
      <c r="P4055" s="15"/>
      <c r="Q4055" s="41">
        <f t="shared" si="233"/>
        <v>316.69697199999996</v>
      </c>
    </row>
    <row r="4056" spans="1:17">
      <c r="A4056" s="1" t="s">
        <v>4760</v>
      </c>
      <c r="B4056" s="1">
        <v>40707083</v>
      </c>
      <c r="C4056" s="3" t="s">
        <v>3307</v>
      </c>
      <c r="D4056" s="4" t="s">
        <v>3677</v>
      </c>
      <c r="E4056" s="7"/>
      <c r="F4056" s="8">
        <f>VLOOKUP(D4056,'Parâmetro - Portes e Uco'!$A$8:$D$49,4,0)</f>
        <v>128.82192000000001</v>
      </c>
      <c r="G4056" s="36"/>
      <c r="H4056" s="15"/>
      <c r="I4056" s="9"/>
      <c r="J4056" s="16">
        <v>0.95</v>
      </c>
      <c r="K4056" s="8">
        <f>J4056*'Parâmetro - Portes e Uco'!$H$3</f>
        <v>23.113499999999998</v>
      </c>
      <c r="L4056" s="17">
        <v>14.087</v>
      </c>
      <c r="M4056" s="2">
        <v>80</v>
      </c>
      <c r="N4056" s="8">
        <f>(('Parâmetro - Portes e Uco'!$H$4*'TABELA HONORÁRIOS MÉDICOS201819'!M4056)/100)*'TABELA HONORÁRIOS MÉDICOS201819'!L4056</f>
        <v>164.76155199999999</v>
      </c>
      <c r="O4056" s="15">
        <v>0</v>
      </c>
      <c r="P4056" s="15"/>
      <c r="Q4056" s="41">
        <f t="shared" si="233"/>
        <v>316.69697199999996</v>
      </c>
    </row>
    <row r="4057" spans="1:17">
      <c r="A4057" s="3"/>
      <c r="B4057" s="135">
        <v>40708004</v>
      </c>
      <c r="C4057" s="263" t="s">
        <v>3936</v>
      </c>
      <c r="D4057" s="264"/>
      <c r="E4057" s="264"/>
      <c r="F4057" s="264"/>
      <c r="G4057" s="264"/>
      <c r="H4057" s="264"/>
      <c r="I4057" s="264"/>
      <c r="J4057" s="264"/>
      <c r="K4057" s="264"/>
      <c r="L4057" s="264"/>
      <c r="M4057" s="264"/>
      <c r="N4057" s="264"/>
      <c r="O4057" s="264"/>
      <c r="P4057" s="264"/>
      <c r="Q4057" s="265"/>
    </row>
    <row r="4058" spans="1:17">
      <c r="A4058" s="1" t="s">
        <v>4760</v>
      </c>
      <c r="B4058" s="1">
        <v>40708012</v>
      </c>
      <c r="C4058" s="3" t="s">
        <v>3308</v>
      </c>
      <c r="D4058" s="4" t="s">
        <v>3671</v>
      </c>
      <c r="E4058" s="7"/>
      <c r="F4058" s="8">
        <f>VLOOKUP(D4058,'Parâmetro - Portes e Uco'!$A$8:$D$49,4,0)</f>
        <v>100.81679999999999</v>
      </c>
      <c r="G4058" s="36"/>
      <c r="H4058" s="15"/>
      <c r="I4058" s="9"/>
      <c r="J4058" s="16">
        <v>0.95</v>
      </c>
      <c r="K4058" s="8">
        <f>J4058*'Parâmetro - Portes e Uco'!$H$3</f>
        <v>23.113499999999998</v>
      </c>
      <c r="L4058" s="17">
        <v>18.48</v>
      </c>
      <c r="M4058" s="2">
        <v>80</v>
      </c>
      <c r="N4058" s="8">
        <f>(('Parâmetro - Portes e Uco'!$H$4*'TABELA HONORÁRIOS MÉDICOS201819'!M4058)/100)*'TABELA HONORÁRIOS MÉDICOS201819'!L4058</f>
        <v>216.14207999999999</v>
      </c>
      <c r="O4058" s="15">
        <v>0</v>
      </c>
      <c r="P4058" s="15"/>
      <c r="Q4058" s="41">
        <f t="shared" ref="Q4058:Q4068" si="234">F4058+H4058+K4058+N4058+P4058</f>
        <v>340.07237999999995</v>
      </c>
    </row>
    <row r="4059" spans="1:17">
      <c r="A4059" s="1" t="s">
        <v>4760</v>
      </c>
      <c r="B4059" s="1">
        <v>40708020</v>
      </c>
      <c r="C4059" s="3" t="s">
        <v>3309</v>
      </c>
      <c r="D4059" s="4" t="s">
        <v>3671</v>
      </c>
      <c r="E4059" s="7"/>
      <c r="F4059" s="8">
        <f>VLOOKUP(D4059,'Parâmetro - Portes e Uco'!$A$8:$D$49,4,0)</f>
        <v>100.81679999999999</v>
      </c>
      <c r="G4059" s="36"/>
      <c r="H4059" s="15"/>
      <c r="I4059" s="9"/>
      <c r="J4059" s="16">
        <v>0.95</v>
      </c>
      <c r="K4059" s="8">
        <f>J4059*'Parâmetro - Portes e Uco'!$H$3</f>
        <v>23.113499999999998</v>
      </c>
      <c r="L4059" s="17">
        <v>22.812999999999999</v>
      </c>
      <c r="M4059" s="2">
        <v>80</v>
      </c>
      <c r="N4059" s="8">
        <f>(('Parâmetro - Portes e Uco'!$H$4*'TABELA HONORÁRIOS MÉDICOS201819'!M4059)/100)*'TABELA HONORÁRIOS MÉDICOS201819'!L4059</f>
        <v>266.82084799999996</v>
      </c>
      <c r="O4059" s="15">
        <v>0</v>
      </c>
      <c r="P4059" s="15"/>
      <c r="Q4059" s="41">
        <f t="shared" si="234"/>
        <v>390.75114799999994</v>
      </c>
    </row>
    <row r="4060" spans="1:17">
      <c r="A4060" s="1" t="s">
        <v>4760</v>
      </c>
      <c r="B4060" s="1">
        <v>40708039</v>
      </c>
      <c r="C4060" s="3" t="s">
        <v>3310</v>
      </c>
      <c r="D4060" s="4" t="s">
        <v>3671</v>
      </c>
      <c r="E4060" s="7"/>
      <c r="F4060" s="8">
        <f>VLOOKUP(D4060,'Parâmetro - Portes e Uco'!$A$8:$D$49,4,0)</f>
        <v>100.81679999999999</v>
      </c>
      <c r="G4060" s="36"/>
      <c r="H4060" s="15"/>
      <c r="I4060" s="9"/>
      <c r="J4060" s="16">
        <v>0</v>
      </c>
      <c r="K4060" s="16"/>
      <c r="L4060" s="17">
        <v>19.956</v>
      </c>
      <c r="M4060" s="2">
        <v>80</v>
      </c>
      <c r="N4060" s="8">
        <f>(('Parâmetro - Portes e Uco'!$H$4*'TABELA HONORÁRIOS MÉDICOS201819'!M4060)/100)*'TABELA HONORÁRIOS MÉDICOS201819'!L4060</f>
        <v>233.40537599999999</v>
      </c>
      <c r="O4060" s="15">
        <v>0</v>
      </c>
      <c r="P4060" s="15"/>
      <c r="Q4060" s="41">
        <f t="shared" si="234"/>
        <v>334.22217599999999</v>
      </c>
    </row>
    <row r="4061" spans="1:17">
      <c r="A4061" s="1" t="s">
        <v>4760</v>
      </c>
      <c r="B4061" s="1">
        <v>40708047</v>
      </c>
      <c r="C4061" s="3" t="s">
        <v>3311</v>
      </c>
      <c r="D4061" s="4" t="s">
        <v>3671</v>
      </c>
      <c r="E4061" s="7"/>
      <c r="F4061" s="8">
        <f>VLOOKUP(D4061,'Parâmetro - Portes e Uco'!$A$8:$D$49,4,0)</f>
        <v>100.81679999999999</v>
      </c>
      <c r="G4061" s="36"/>
      <c r="H4061" s="15"/>
      <c r="I4061" s="9"/>
      <c r="J4061" s="16">
        <v>0.95</v>
      </c>
      <c r="K4061" s="8">
        <f>J4061*'Parâmetro - Portes e Uco'!$H$3</f>
        <v>23.113499999999998</v>
      </c>
      <c r="L4061" s="17">
        <v>26.422999999999998</v>
      </c>
      <c r="M4061" s="2">
        <v>80</v>
      </c>
      <c r="N4061" s="8">
        <f>(('Parâmetro - Portes e Uco'!$H$4*'TABELA HONORÁRIOS MÉDICOS201819'!M4061)/100)*'TABELA HONORÁRIOS MÉDICOS201819'!L4061</f>
        <v>309.043408</v>
      </c>
      <c r="O4061" s="15">
        <v>0</v>
      </c>
      <c r="P4061" s="15"/>
      <c r="Q4061" s="41">
        <f t="shared" si="234"/>
        <v>432.97370799999999</v>
      </c>
    </row>
    <row r="4062" spans="1:17">
      <c r="A4062" s="1" t="s">
        <v>4760</v>
      </c>
      <c r="B4062" s="1">
        <v>40708063</v>
      </c>
      <c r="C4062" s="3" t="s">
        <v>3312</v>
      </c>
      <c r="D4062" s="4" t="s">
        <v>3681</v>
      </c>
      <c r="E4062" s="7"/>
      <c r="F4062" s="8">
        <f>VLOOKUP(D4062,'Parâmetro - Portes e Uco'!$A$8:$D$49,4,0)</f>
        <v>73.782719999999998</v>
      </c>
      <c r="G4062" s="36"/>
      <c r="H4062" s="15"/>
      <c r="I4062" s="9"/>
      <c r="J4062" s="16">
        <v>0</v>
      </c>
      <c r="K4062" s="16"/>
      <c r="L4062" s="17">
        <v>24.613</v>
      </c>
      <c r="M4062" s="2">
        <v>80</v>
      </c>
      <c r="N4062" s="8">
        <f>(('Parâmetro - Portes e Uco'!$H$4*'TABELA HONORÁRIOS MÉDICOS201819'!M4062)/100)*'TABELA HONORÁRIOS MÉDICOS201819'!L4062</f>
        <v>287.873648</v>
      </c>
      <c r="O4062" s="15">
        <v>0</v>
      </c>
      <c r="P4062" s="15"/>
      <c r="Q4062" s="41">
        <f t="shared" si="234"/>
        <v>361.65636799999999</v>
      </c>
    </row>
    <row r="4063" spans="1:17">
      <c r="A4063" s="1" t="s">
        <v>4760</v>
      </c>
      <c r="B4063" s="1">
        <v>40708071</v>
      </c>
      <c r="C4063" s="3" t="s">
        <v>3313</v>
      </c>
      <c r="D4063" s="4" t="s">
        <v>3681</v>
      </c>
      <c r="E4063" s="7"/>
      <c r="F4063" s="8">
        <f>VLOOKUP(D4063,'Parâmetro - Portes e Uco'!$A$8:$D$49,4,0)</f>
        <v>73.782719999999998</v>
      </c>
      <c r="G4063" s="36"/>
      <c r="H4063" s="15"/>
      <c r="I4063" s="9"/>
      <c r="J4063" s="16">
        <v>0</v>
      </c>
      <c r="K4063" s="16"/>
      <c r="L4063" s="17">
        <v>14.347</v>
      </c>
      <c r="M4063" s="2">
        <v>80</v>
      </c>
      <c r="N4063" s="8">
        <f>(('Parâmetro - Portes e Uco'!$H$4*'TABELA HONORÁRIOS MÉDICOS201819'!M4063)/100)*'TABELA HONORÁRIOS MÉDICOS201819'!L4063</f>
        <v>167.80251199999998</v>
      </c>
      <c r="O4063" s="15">
        <v>0</v>
      </c>
      <c r="P4063" s="15"/>
      <c r="Q4063" s="41">
        <f t="shared" si="234"/>
        <v>241.58523199999996</v>
      </c>
    </row>
    <row r="4064" spans="1:17" ht="22.5">
      <c r="A4064" s="1" t="s">
        <v>4760</v>
      </c>
      <c r="B4064" s="1">
        <v>40708080</v>
      </c>
      <c r="C4064" s="3" t="s">
        <v>3314</v>
      </c>
      <c r="D4064" s="4" t="s">
        <v>3689</v>
      </c>
      <c r="E4064" s="7"/>
      <c r="F4064" s="8">
        <f>VLOOKUP(D4064,'Parâmetro - Portes e Uco'!$A$8:$D$49,4,0)</f>
        <v>291.99743999999998</v>
      </c>
      <c r="G4064" s="36"/>
      <c r="H4064" s="15"/>
      <c r="I4064" s="9"/>
      <c r="J4064" s="16">
        <v>0</v>
      </c>
      <c r="K4064" s="16"/>
      <c r="L4064" s="17">
        <v>14.347</v>
      </c>
      <c r="M4064" s="2">
        <v>80</v>
      </c>
      <c r="N4064" s="8">
        <f>(('Parâmetro - Portes e Uco'!$H$4*'TABELA HONORÁRIOS MÉDICOS201819'!M4064)/100)*'TABELA HONORÁRIOS MÉDICOS201819'!L4064</f>
        <v>167.80251199999998</v>
      </c>
      <c r="O4064" s="15">
        <v>0</v>
      </c>
      <c r="P4064" s="15"/>
      <c r="Q4064" s="41">
        <f t="shared" si="234"/>
        <v>459.79995199999996</v>
      </c>
    </row>
    <row r="4065" spans="1:17" ht="22.5">
      <c r="A4065" s="1" t="s">
        <v>4760</v>
      </c>
      <c r="B4065" s="1">
        <v>40708098</v>
      </c>
      <c r="C4065" s="3" t="s">
        <v>3315</v>
      </c>
      <c r="D4065" s="4" t="s">
        <v>3689</v>
      </c>
      <c r="E4065" s="7"/>
      <c r="F4065" s="8">
        <f>VLOOKUP(D4065,'Parâmetro - Portes e Uco'!$A$8:$D$49,4,0)</f>
        <v>291.99743999999998</v>
      </c>
      <c r="G4065" s="36"/>
      <c r="H4065" s="15"/>
      <c r="I4065" s="9"/>
      <c r="J4065" s="16">
        <v>0</v>
      </c>
      <c r="K4065" s="16"/>
      <c r="L4065" s="17">
        <v>14.347</v>
      </c>
      <c r="M4065" s="2">
        <v>80</v>
      </c>
      <c r="N4065" s="8">
        <f>(('Parâmetro - Portes e Uco'!$H$4*'TABELA HONORÁRIOS MÉDICOS201819'!M4065)/100)*'TABELA HONORÁRIOS MÉDICOS201819'!L4065</f>
        <v>167.80251199999998</v>
      </c>
      <c r="O4065" s="15">
        <v>0</v>
      </c>
      <c r="P4065" s="15"/>
      <c r="Q4065" s="41">
        <f t="shared" si="234"/>
        <v>459.79995199999996</v>
      </c>
    </row>
    <row r="4066" spans="1:17">
      <c r="A4066" s="1" t="s">
        <v>4760</v>
      </c>
      <c r="B4066" s="1">
        <v>40708101</v>
      </c>
      <c r="C4066" s="3" t="s">
        <v>3316</v>
      </c>
      <c r="D4066" s="4" t="s">
        <v>3681</v>
      </c>
      <c r="E4066" s="7"/>
      <c r="F4066" s="8">
        <f>VLOOKUP(D4066,'Parâmetro - Portes e Uco'!$A$8:$D$49,4,0)</f>
        <v>73.782719999999998</v>
      </c>
      <c r="G4066" s="36"/>
      <c r="H4066" s="15"/>
      <c r="I4066" s="9"/>
      <c r="J4066" s="16">
        <v>0.56999999999999995</v>
      </c>
      <c r="K4066" s="8">
        <f>J4066*'Parâmetro - Portes e Uco'!$H$3</f>
        <v>13.868099999999998</v>
      </c>
      <c r="L4066" s="17">
        <v>7.8769999999999998</v>
      </c>
      <c r="M4066" s="2">
        <v>80</v>
      </c>
      <c r="N4066" s="8">
        <f>(('Parâmetro - Portes e Uco'!$H$4*'TABELA HONORÁRIOS MÉDICOS201819'!M4066)/100)*'TABELA HONORÁRIOS MÉDICOS201819'!L4066</f>
        <v>92.129391999999996</v>
      </c>
      <c r="O4066" s="15">
        <v>0</v>
      </c>
      <c r="P4066" s="15"/>
      <c r="Q4066" s="41">
        <f t="shared" si="234"/>
        <v>179.78021200000001</v>
      </c>
    </row>
    <row r="4067" spans="1:17">
      <c r="A4067" s="1" t="s">
        <v>4760</v>
      </c>
      <c r="B4067" s="1">
        <v>40708110</v>
      </c>
      <c r="C4067" s="3" t="s">
        <v>3318</v>
      </c>
      <c r="D4067" s="4" t="s">
        <v>3670</v>
      </c>
      <c r="E4067" s="7"/>
      <c r="F4067" s="8">
        <f>VLOOKUP(D4067,'Parâmetro - Portes e Uco'!$A$8:$D$49,4,0)</f>
        <v>62.342399999999998</v>
      </c>
      <c r="G4067" s="36"/>
      <c r="H4067" s="15"/>
      <c r="I4067" s="9"/>
      <c r="J4067" s="16">
        <v>0.56999999999999995</v>
      </c>
      <c r="K4067" s="8">
        <f>J4067*'Parâmetro - Portes e Uco'!$H$3</f>
        <v>13.868099999999998</v>
      </c>
      <c r="L4067" s="17">
        <v>13.608000000000001</v>
      </c>
      <c r="M4067" s="2">
        <v>80</v>
      </c>
      <c r="N4067" s="8">
        <f>(('Parâmetro - Portes e Uco'!$H$4*'TABELA HONORÁRIOS MÉDICOS201819'!M4067)/100)*'TABELA HONORÁRIOS MÉDICOS201819'!L4067</f>
        <v>159.15916799999999</v>
      </c>
      <c r="O4067" s="15">
        <v>0</v>
      </c>
      <c r="P4067" s="15"/>
      <c r="Q4067" s="41">
        <f t="shared" si="234"/>
        <v>235.36966799999999</v>
      </c>
    </row>
    <row r="4068" spans="1:17">
      <c r="A4068" s="1" t="s">
        <v>4760</v>
      </c>
      <c r="B4068" s="1">
        <v>40708128</v>
      </c>
      <c r="C4068" s="3" t="s">
        <v>3317</v>
      </c>
      <c r="D4068" s="4" t="s">
        <v>3689</v>
      </c>
      <c r="E4068" s="7"/>
      <c r="F4068" s="8">
        <f>VLOOKUP(D4068,'Parâmetro - Portes e Uco'!$A$8:$D$49,4,0)</f>
        <v>291.99743999999998</v>
      </c>
      <c r="G4068" s="36"/>
      <c r="H4068" s="15"/>
      <c r="I4068" s="9"/>
      <c r="J4068" s="16">
        <v>2.5</v>
      </c>
      <c r="K4068" s="8">
        <f>J4068*'Parâmetro - Portes e Uco'!$H$3</f>
        <v>60.824999999999996</v>
      </c>
      <c r="L4068" s="17">
        <v>127.4</v>
      </c>
      <c r="M4068" s="2">
        <v>80</v>
      </c>
      <c r="N4068" s="8">
        <f>(('Parâmetro - Portes e Uco'!$H$4*'TABELA HONORÁRIOS MÉDICOS201819'!M4068)/100)*'TABELA HONORÁRIOS MÉDICOS201819'!L4068</f>
        <v>1490.0704000000001</v>
      </c>
      <c r="O4068" s="15">
        <v>0</v>
      </c>
      <c r="P4068" s="15"/>
      <c r="Q4068" s="41">
        <f t="shared" si="234"/>
        <v>1842.89284</v>
      </c>
    </row>
    <row r="4069" spans="1:17">
      <c r="A4069" s="3"/>
      <c r="B4069" s="135">
        <v>40708993</v>
      </c>
      <c r="C4069" s="263" t="s">
        <v>3750</v>
      </c>
      <c r="D4069" s="264"/>
      <c r="E4069" s="264"/>
      <c r="F4069" s="264"/>
      <c r="G4069" s="264"/>
      <c r="H4069" s="264"/>
      <c r="I4069" s="264"/>
      <c r="J4069" s="264"/>
      <c r="K4069" s="264"/>
      <c r="L4069" s="264"/>
      <c r="M4069" s="264"/>
      <c r="N4069" s="264"/>
      <c r="O4069" s="264"/>
      <c r="P4069" s="264"/>
      <c r="Q4069" s="265"/>
    </row>
    <row r="4070" spans="1:17">
      <c r="A4070" s="3"/>
      <c r="B4070" s="259" t="s">
        <v>4421</v>
      </c>
      <c r="C4070" s="260"/>
      <c r="D4070" s="260"/>
      <c r="E4070" s="260"/>
      <c r="F4070" s="260"/>
      <c r="G4070" s="260"/>
      <c r="H4070" s="260"/>
      <c r="I4070" s="260"/>
      <c r="J4070" s="260"/>
      <c r="K4070" s="260"/>
      <c r="L4070" s="260"/>
      <c r="M4070" s="260"/>
      <c r="N4070" s="260"/>
      <c r="O4070" s="260"/>
      <c r="P4070" s="260"/>
      <c r="Q4070" s="262"/>
    </row>
    <row r="4071" spans="1:17">
      <c r="A4071" s="3"/>
      <c r="B4071" s="135">
        <v>40709000</v>
      </c>
      <c r="C4071" s="263" t="s">
        <v>3937</v>
      </c>
      <c r="D4071" s="264"/>
      <c r="E4071" s="264"/>
      <c r="F4071" s="264"/>
      <c r="G4071" s="264"/>
      <c r="H4071" s="264"/>
      <c r="I4071" s="264"/>
      <c r="J4071" s="264"/>
      <c r="K4071" s="264"/>
      <c r="L4071" s="264"/>
      <c r="M4071" s="264"/>
      <c r="N4071" s="264"/>
      <c r="O4071" s="264"/>
      <c r="P4071" s="264"/>
      <c r="Q4071" s="265"/>
    </row>
    <row r="4072" spans="1:17">
      <c r="A4072" s="1" t="s">
        <v>4760</v>
      </c>
      <c r="B4072" s="1">
        <v>40709019</v>
      </c>
      <c r="C4072" s="3" t="s">
        <v>3319</v>
      </c>
      <c r="D4072" s="4" t="s">
        <v>3672</v>
      </c>
      <c r="E4072" s="7"/>
      <c r="F4072" s="8">
        <f>VLOOKUP(D4072,'Parâmetro - Portes e Uco'!$A$8:$D$49,4,0)</f>
        <v>47.295359999999995</v>
      </c>
      <c r="G4072" s="36"/>
      <c r="H4072" s="15"/>
      <c r="I4072" s="9"/>
      <c r="J4072" s="16">
        <v>0.56999999999999995</v>
      </c>
      <c r="K4072" s="8">
        <f>J4072*'Parâmetro - Portes e Uco'!$H$3</f>
        <v>13.868099999999998</v>
      </c>
      <c r="L4072" s="17">
        <v>4.79</v>
      </c>
      <c r="M4072" s="2">
        <v>80</v>
      </c>
      <c r="N4072" s="8">
        <f>(('Parâmetro - Portes e Uco'!$H$4*'TABELA HONORÁRIOS MÉDICOS201819'!M4072)/100)*'TABELA HONORÁRIOS MÉDICOS201819'!L4072</f>
        <v>56.02384</v>
      </c>
      <c r="O4072" s="15">
        <v>0</v>
      </c>
      <c r="P4072" s="15"/>
      <c r="Q4072" s="41">
        <f>F4072+H4072+K4072+N4072+P4072</f>
        <v>117.18729999999999</v>
      </c>
    </row>
    <row r="4073" spans="1:17">
      <c r="A4073" s="1" t="s">
        <v>4760</v>
      </c>
      <c r="B4073" s="1">
        <v>40709027</v>
      </c>
      <c r="C4073" s="3" t="s">
        <v>3320</v>
      </c>
      <c r="D4073" s="4" t="s">
        <v>3681</v>
      </c>
      <c r="E4073" s="7"/>
      <c r="F4073" s="8">
        <f>VLOOKUP(D4073,'Parâmetro - Portes e Uco'!$A$8:$D$49,4,0)</f>
        <v>73.782719999999998</v>
      </c>
      <c r="G4073" s="36"/>
      <c r="H4073" s="15"/>
      <c r="I4073" s="9"/>
      <c r="J4073" s="16">
        <v>0.56999999999999995</v>
      </c>
      <c r="K4073" s="8">
        <f>J4073*'Parâmetro - Portes e Uco'!$H$3</f>
        <v>13.868099999999998</v>
      </c>
      <c r="L4073" s="17">
        <v>10.66</v>
      </c>
      <c r="M4073" s="2">
        <v>80</v>
      </c>
      <c r="N4073" s="8">
        <f>(('Parâmetro - Portes e Uco'!$H$4*'TABELA HONORÁRIOS MÉDICOS201819'!M4073)/100)*'TABELA HONORÁRIOS MÉDICOS201819'!L4073</f>
        <v>124.67936</v>
      </c>
      <c r="O4073" s="15">
        <v>0</v>
      </c>
      <c r="P4073" s="15"/>
      <c r="Q4073" s="41">
        <f>F4073+H4073+K4073+N4073+P4073</f>
        <v>212.33017999999998</v>
      </c>
    </row>
    <row r="4074" spans="1:17">
      <c r="A4074" s="1" t="s">
        <v>4760</v>
      </c>
      <c r="B4074" s="1">
        <v>40709035</v>
      </c>
      <c r="C4074" s="3" t="s">
        <v>3321</v>
      </c>
      <c r="D4074" s="4" t="s">
        <v>3681</v>
      </c>
      <c r="E4074" s="7"/>
      <c r="F4074" s="8">
        <f>VLOOKUP(D4074,'Parâmetro - Portes e Uco'!$A$8:$D$49,4,0)</f>
        <v>73.782719999999998</v>
      </c>
      <c r="G4074" s="36"/>
      <c r="H4074" s="15"/>
      <c r="I4074" s="9"/>
      <c r="J4074" s="16">
        <v>0.56999999999999995</v>
      </c>
      <c r="K4074" s="8">
        <f>J4074*'Parâmetro - Portes e Uco'!$H$3</f>
        <v>13.868099999999998</v>
      </c>
      <c r="L4074" s="17">
        <v>8.8529999999999998</v>
      </c>
      <c r="M4074" s="2">
        <v>80</v>
      </c>
      <c r="N4074" s="8">
        <f>(('Parâmetro - Portes e Uco'!$H$4*'TABELA HONORÁRIOS MÉDICOS201819'!M4074)/100)*'TABELA HONORÁRIOS MÉDICOS201819'!L4074</f>
        <v>103.54468799999999</v>
      </c>
      <c r="O4074" s="15">
        <v>0</v>
      </c>
      <c r="P4074" s="15"/>
      <c r="Q4074" s="41">
        <f>F4074+H4074+K4074+N4074+P4074</f>
        <v>191.19550799999999</v>
      </c>
    </row>
    <row r="4075" spans="1:17">
      <c r="A4075" s="3"/>
      <c r="B4075" s="135">
        <v>40710009</v>
      </c>
      <c r="C4075" s="263" t="s">
        <v>3938</v>
      </c>
      <c r="D4075" s="264"/>
      <c r="E4075" s="264"/>
      <c r="F4075" s="264"/>
      <c r="G4075" s="264"/>
      <c r="H4075" s="264"/>
      <c r="I4075" s="264"/>
      <c r="J4075" s="264"/>
      <c r="K4075" s="264"/>
      <c r="L4075" s="264"/>
      <c r="M4075" s="266"/>
      <c r="N4075" s="264"/>
      <c r="O4075" s="264"/>
      <c r="P4075" s="264"/>
      <c r="Q4075" s="265"/>
    </row>
    <row r="4076" spans="1:17" ht="22.5">
      <c r="A4076" s="1" t="s">
        <v>4760</v>
      </c>
      <c r="B4076" s="1">
        <v>40710017</v>
      </c>
      <c r="C4076" s="3" t="s">
        <v>3322</v>
      </c>
      <c r="D4076" s="4" t="s">
        <v>3681</v>
      </c>
      <c r="E4076" s="7"/>
      <c r="F4076" s="8">
        <f>VLOOKUP(D4076,'Parâmetro - Portes e Uco'!$A$8:$D$49,4,0)</f>
        <v>73.782719999999998</v>
      </c>
      <c r="G4076" s="36"/>
      <c r="H4076" s="15"/>
      <c r="I4076" s="9"/>
      <c r="J4076" s="16">
        <v>0</v>
      </c>
      <c r="K4076" s="16"/>
      <c r="L4076" s="17"/>
      <c r="M4076" s="2"/>
      <c r="N4076" s="8"/>
      <c r="O4076" s="15">
        <v>0</v>
      </c>
      <c r="P4076" s="15"/>
      <c r="Q4076" s="41">
        <f t="shared" ref="Q4076:Q4084" si="235">F4076+H4076+K4076+N4076+P4076</f>
        <v>73.782719999999998</v>
      </c>
    </row>
    <row r="4077" spans="1:17">
      <c r="A4077" s="1" t="s">
        <v>4760</v>
      </c>
      <c r="B4077" s="1">
        <v>40710025</v>
      </c>
      <c r="C4077" s="3" t="s">
        <v>3323</v>
      </c>
      <c r="D4077" s="4" t="s">
        <v>3694</v>
      </c>
      <c r="E4077" s="7"/>
      <c r="F4077" s="8">
        <f>VLOOKUP(D4077,'Parâmetro - Portes e Uco'!$A$8:$D$49,4,0)</f>
        <v>233.80031999999997</v>
      </c>
      <c r="G4077" s="36"/>
      <c r="H4077" s="15"/>
      <c r="I4077" s="9"/>
      <c r="J4077" s="16">
        <v>0</v>
      </c>
      <c r="K4077" s="16"/>
      <c r="L4077" s="17">
        <v>16.085999999999999</v>
      </c>
      <c r="M4077" s="2">
        <v>80</v>
      </c>
      <c r="N4077" s="8">
        <f>(('Parâmetro - Portes e Uco'!$H$4*'TABELA HONORÁRIOS MÉDICOS201819'!M4077)/100)*'TABELA HONORÁRIOS MÉDICOS201819'!L4077</f>
        <v>188.14185599999999</v>
      </c>
      <c r="O4077" s="15">
        <v>0</v>
      </c>
      <c r="P4077" s="15"/>
      <c r="Q4077" s="41">
        <f t="shared" si="235"/>
        <v>421.94217599999996</v>
      </c>
    </row>
    <row r="4078" spans="1:17">
      <c r="A4078" s="1" t="s">
        <v>4758</v>
      </c>
      <c r="B4078" s="1">
        <v>40710033</v>
      </c>
      <c r="C4078" s="3" t="s">
        <v>3324</v>
      </c>
      <c r="D4078" s="4" t="s">
        <v>3677</v>
      </c>
      <c r="E4078" s="7">
        <v>0</v>
      </c>
      <c r="F4078" s="8">
        <f>VLOOKUP(D4078,'Parâmetro - Portes e Uco'!$A$8:$D$49,4,0)</f>
        <v>128.82192000000001</v>
      </c>
      <c r="G4078" s="36"/>
      <c r="H4078" s="15"/>
      <c r="I4078" s="9"/>
      <c r="J4078" s="16">
        <v>0</v>
      </c>
      <c r="K4078" s="16"/>
      <c r="L4078" s="17">
        <v>2.173</v>
      </c>
      <c r="M4078" s="2">
        <v>80</v>
      </c>
      <c r="N4078" s="8">
        <f>(('Parâmetro - Portes e Uco'!$H$4*'TABELA HONORÁRIOS MÉDICOS201819'!M4078)/100)*'TABELA HONORÁRIOS MÉDICOS201819'!L4078</f>
        <v>25.415407999999999</v>
      </c>
      <c r="O4078" s="15" t="s">
        <v>3721</v>
      </c>
      <c r="P4078" s="15"/>
      <c r="Q4078" s="41">
        <f t="shared" si="235"/>
        <v>154.23732799999999</v>
      </c>
    </row>
    <row r="4079" spans="1:17">
      <c r="A4079" s="1" t="s">
        <v>4760</v>
      </c>
      <c r="B4079" s="1">
        <v>40710041</v>
      </c>
      <c r="C4079" s="3" t="s">
        <v>3325</v>
      </c>
      <c r="D4079" s="4" t="s">
        <v>3694</v>
      </c>
      <c r="E4079" s="7"/>
      <c r="F4079" s="8">
        <f>VLOOKUP(D4079,'Parâmetro - Portes e Uco'!$A$8:$D$49,4,0)</f>
        <v>233.80031999999997</v>
      </c>
      <c r="G4079" s="36"/>
      <c r="H4079" s="15"/>
      <c r="I4079" s="9"/>
      <c r="J4079" s="16">
        <v>0</v>
      </c>
      <c r="K4079" s="16"/>
      <c r="L4079" s="17">
        <v>21.739000000000001</v>
      </c>
      <c r="M4079" s="2">
        <v>80</v>
      </c>
      <c r="N4079" s="8">
        <f>(('Parâmetro - Portes e Uco'!$H$4*'TABELA HONORÁRIOS MÉDICOS201819'!M4079)/100)*'TABELA HONORÁRIOS MÉDICOS201819'!L4079</f>
        <v>254.259344</v>
      </c>
      <c r="O4079" s="15">
        <v>0</v>
      </c>
      <c r="P4079" s="15"/>
      <c r="Q4079" s="41">
        <f t="shared" si="235"/>
        <v>488.059664</v>
      </c>
    </row>
    <row r="4080" spans="1:17" ht="22.5">
      <c r="A4080" s="1" t="s">
        <v>4760</v>
      </c>
      <c r="B4080" s="1">
        <v>40710050</v>
      </c>
      <c r="C4080" s="3" t="s">
        <v>3326</v>
      </c>
      <c r="D4080" s="4" t="s">
        <v>3677</v>
      </c>
      <c r="E4080" s="7"/>
      <c r="F4080" s="8">
        <f>VLOOKUP(D4080,'Parâmetro - Portes e Uco'!$A$8:$D$49,4,0)</f>
        <v>128.82192000000001</v>
      </c>
      <c r="G4080" s="36"/>
      <c r="H4080" s="15"/>
      <c r="I4080" s="9"/>
      <c r="J4080" s="16">
        <v>0</v>
      </c>
      <c r="K4080" s="16"/>
      <c r="L4080" s="17">
        <v>3.9129999999999998</v>
      </c>
      <c r="M4080" s="2">
        <v>80</v>
      </c>
      <c r="N4080" s="8">
        <f>(('Parâmetro - Portes e Uco'!$H$4*'TABELA HONORÁRIOS MÉDICOS201819'!M4080)/100)*'TABELA HONORÁRIOS MÉDICOS201819'!L4080</f>
        <v>45.766447999999997</v>
      </c>
      <c r="O4080" s="15">
        <v>0</v>
      </c>
      <c r="P4080" s="15"/>
      <c r="Q4080" s="41">
        <f t="shared" si="235"/>
        <v>174.588368</v>
      </c>
    </row>
    <row r="4081" spans="1:17" ht="22.5">
      <c r="A4081" s="1" t="s">
        <v>4760</v>
      </c>
      <c r="B4081" s="1">
        <v>40710068</v>
      </c>
      <c r="C4081" s="3" t="s">
        <v>3327</v>
      </c>
      <c r="D4081" s="4" t="s">
        <v>3677</v>
      </c>
      <c r="E4081" s="7"/>
      <c r="F4081" s="8">
        <f>VLOOKUP(D4081,'Parâmetro - Portes e Uco'!$A$8:$D$49,4,0)</f>
        <v>128.82192000000001</v>
      </c>
      <c r="G4081" s="36"/>
      <c r="H4081" s="15"/>
      <c r="I4081" s="9"/>
      <c r="J4081" s="16">
        <v>0</v>
      </c>
      <c r="K4081" s="16"/>
      <c r="L4081" s="17">
        <v>3.9129999999999998</v>
      </c>
      <c r="M4081" s="2">
        <v>80</v>
      </c>
      <c r="N4081" s="8">
        <f>(('Parâmetro - Portes e Uco'!$H$4*'TABELA HONORÁRIOS MÉDICOS201819'!M4081)/100)*'TABELA HONORÁRIOS MÉDICOS201819'!L4081</f>
        <v>45.766447999999997</v>
      </c>
      <c r="O4081" s="15">
        <v>0</v>
      </c>
      <c r="P4081" s="15"/>
      <c r="Q4081" s="41">
        <f t="shared" si="235"/>
        <v>174.588368</v>
      </c>
    </row>
    <row r="4082" spans="1:17">
      <c r="A4082" s="1" t="s">
        <v>4760</v>
      </c>
      <c r="B4082" s="1">
        <v>40710076</v>
      </c>
      <c r="C4082" s="3" t="s">
        <v>3328</v>
      </c>
      <c r="D4082" s="4" t="s">
        <v>3677</v>
      </c>
      <c r="E4082" s="7"/>
      <c r="F4082" s="8">
        <f>VLOOKUP(D4082,'Parâmetro - Portes e Uco'!$A$8:$D$49,4,0)</f>
        <v>128.82192000000001</v>
      </c>
      <c r="G4082" s="36"/>
      <c r="H4082" s="15"/>
      <c r="I4082" s="9"/>
      <c r="J4082" s="16">
        <v>0</v>
      </c>
      <c r="K4082" s="16"/>
      <c r="L4082" s="17">
        <v>9.4339999999999993</v>
      </c>
      <c r="M4082" s="2">
        <v>80</v>
      </c>
      <c r="N4082" s="8">
        <f>(('Parâmetro - Portes e Uco'!$H$4*'TABELA HONORÁRIOS MÉDICOS201819'!M4082)/100)*'TABELA HONORÁRIOS MÉDICOS201819'!L4082</f>
        <v>110.34006399999998</v>
      </c>
      <c r="O4082" s="15">
        <v>0</v>
      </c>
      <c r="P4082" s="15"/>
      <c r="Q4082" s="41">
        <f t="shared" si="235"/>
        <v>239.16198399999999</v>
      </c>
    </row>
    <row r="4083" spans="1:17">
      <c r="A4083" s="1" t="s">
        <v>4760</v>
      </c>
      <c r="B4083" s="1">
        <v>40710084</v>
      </c>
      <c r="C4083" s="3" t="s">
        <v>3329</v>
      </c>
      <c r="D4083" s="4" t="s">
        <v>3677</v>
      </c>
      <c r="E4083" s="7"/>
      <c r="F4083" s="8">
        <f>VLOOKUP(D4083,'Parâmetro - Portes e Uco'!$A$8:$D$49,4,0)</f>
        <v>128.82192000000001</v>
      </c>
      <c r="G4083" s="36"/>
      <c r="H4083" s="15"/>
      <c r="I4083" s="9"/>
      <c r="J4083" s="16">
        <v>0</v>
      </c>
      <c r="K4083" s="16"/>
      <c r="L4083" s="17">
        <v>9.4339999999999993</v>
      </c>
      <c r="M4083" s="2">
        <v>80</v>
      </c>
      <c r="N4083" s="8">
        <f>(('Parâmetro - Portes e Uco'!$H$4*'TABELA HONORÁRIOS MÉDICOS201819'!M4083)/100)*'TABELA HONORÁRIOS MÉDICOS201819'!L4083</f>
        <v>110.34006399999998</v>
      </c>
      <c r="O4083" s="15">
        <v>0</v>
      </c>
      <c r="P4083" s="15"/>
      <c r="Q4083" s="41">
        <f t="shared" si="235"/>
        <v>239.16198399999999</v>
      </c>
    </row>
    <row r="4084" spans="1:17">
      <c r="A4084" s="1" t="s">
        <v>4760</v>
      </c>
      <c r="B4084" s="1">
        <v>40710092</v>
      </c>
      <c r="C4084" s="3" t="s">
        <v>4008</v>
      </c>
      <c r="D4084" s="4" t="s">
        <v>3694</v>
      </c>
      <c r="E4084" s="7"/>
      <c r="F4084" s="8">
        <f>VLOOKUP(D4084,'Parâmetro - Portes e Uco'!$A$8:$D$49,4,0)</f>
        <v>233.80031999999997</v>
      </c>
      <c r="G4084" s="36"/>
      <c r="H4084" s="15"/>
      <c r="I4084" s="9"/>
      <c r="J4084" s="16">
        <v>0</v>
      </c>
      <c r="K4084" s="16"/>
      <c r="L4084" s="17">
        <v>16.079999999999998</v>
      </c>
      <c r="M4084" s="2">
        <v>80</v>
      </c>
      <c r="N4084" s="8">
        <f>(('Parâmetro - Portes e Uco'!$H$4*'TABELA HONORÁRIOS MÉDICOS201819'!M4084)/100)*'TABELA HONORÁRIOS MÉDICOS201819'!L4084</f>
        <v>188.07167999999999</v>
      </c>
      <c r="O4084" s="15">
        <v>0</v>
      </c>
      <c r="P4084" s="15"/>
      <c r="Q4084" s="41">
        <f t="shared" si="235"/>
        <v>421.87199999999996</v>
      </c>
    </row>
    <row r="4085" spans="1:17">
      <c r="A4085" s="3"/>
      <c r="B4085" s="135">
        <v>40711005</v>
      </c>
      <c r="C4085" s="263" t="s">
        <v>4422</v>
      </c>
      <c r="D4085" s="264"/>
      <c r="E4085" s="264"/>
      <c r="F4085" s="264"/>
      <c r="G4085" s="264"/>
      <c r="H4085" s="264"/>
      <c r="I4085" s="264"/>
      <c r="J4085" s="264"/>
      <c r="K4085" s="264"/>
      <c r="L4085" s="264"/>
      <c r="M4085" s="266"/>
      <c r="N4085" s="264"/>
      <c r="O4085" s="264"/>
      <c r="P4085" s="264"/>
      <c r="Q4085" s="265"/>
    </row>
    <row r="4086" spans="1:17">
      <c r="A4086" s="1" t="s">
        <v>4760</v>
      </c>
      <c r="B4086" s="1">
        <v>40711021</v>
      </c>
      <c r="C4086" s="3" t="s">
        <v>3330</v>
      </c>
      <c r="D4086" s="4" t="s">
        <v>3671</v>
      </c>
      <c r="E4086" s="7"/>
      <c r="F4086" s="8">
        <f>VLOOKUP(D4086,'Parâmetro - Portes e Uco'!$A$8:$D$49,4,0)</f>
        <v>100.81679999999999</v>
      </c>
      <c r="G4086" s="36"/>
      <c r="H4086" s="15"/>
      <c r="I4086" s="9"/>
      <c r="J4086" s="16">
        <v>0.95</v>
      </c>
      <c r="K4086" s="8">
        <f>J4086*'Parâmetro - Portes e Uco'!$H$3</f>
        <v>23.113499999999998</v>
      </c>
      <c r="L4086" s="17">
        <v>21.913</v>
      </c>
      <c r="M4086" s="2">
        <v>80</v>
      </c>
      <c r="N4086" s="8">
        <f>(('Parâmetro - Portes e Uco'!$H$4*'TABELA HONORÁRIOS MÉDICOS201819'!M4086)/100)*'TABELA HONORÁRIOS MÉDICOS201819'!L4086</f>
        <v>256.29444799999999</v>
      </c>
      <c r="O4086" s="15">
        <v>0</v>
      </c>
      <c r="P4086" s="15"/>
      <c r="Q4086" s="41">
        <f>F4086+H4086+K4086+N4086+P4086</f>
        <v>380.22474799999998</v>
      </c>
    </row>
    <row r="4087" spans="1:17">
      <c r="A4087" s="3"/>
      <c r="B4087" s="135">
        <v>40799000</v>
      </c>
      <c r="C4087" s="263" t="s">
        <v>3746</v>
      </c>
      <c r="D4087" s="264"/>
      <c r="E4087" s="264"/>
      <c r="F4087" s="264"/>
      <c r="G4087" s="264"/>
      <c r="H4087" s="264"/>
      <c r="I4087" s="264"/>
      <c r="J4087" s="264"/>
      <c r="K4087" s="264"/>
      <c r="L4087" s="264"/>
      <c r="M4087" s="264"/>
      <c r="N4087" s="264"/>
      <c r="O4087" s="264"/>
      <c r="P4087" s="264"/>
      <c r="Q4087" s="265"/>
    </row>
    <row r="4088" spans="1:17">
      <c r="A4088" s="3"/>
      <c r="B4088" s="259" t="s">
        <v>3940</v>
      </c>
      <c r="C4088" s="260"/>
      <c r="D4088" s="260"/>
      <c r="E4088" s="260"/>
      <c r="F4088" s="260"/>
      <c r="G4088" s="260"/>
      <c r="H4088" s="260"/>
      <c r="I4088" s="260"/>
      <c r="J4088" s="260"/>
      <c r="K4088" s="260"/>
      <c r="L4088" s="260"/>
      <c r="M4088" s="260"/>
      <c r="N4088" s="260"/>
      <c r="O4088" s="260"/>
      <c r="P4088" s="260"/>
      <c r="Q4088" s="262"/>
    </row>
    <row r="4089" spans="1:17">
      <c r="A4089" s="3"/>
      <c r="B4089" s="259" t="s">
        <v>3941</v>
      </c>
      <c r="C4089" s="260"/>
      <c r="D4089" s="260"/>
      <c r="E4089" s="260"/>
      <c r="F4089" s="260"/>
      <c r="G4089" s="260"/>
      <c r="H4089" s="260"/>
      <c r="I4089" s="260"/>
      <c r="J4089" s="260"/>
      <c r="K4089" s="260"/>
      <c r="L4089" s="260"/>
      <c r="M4089" s="260"/>
      <c r="N4089" s="260"/>
      <c r="O4089" s="260"/>
      <c r="P4089" s="260"/>
      <c r="Q4089" s="262"/>
    </row>
    <row r="4090" spans="1:17">
      <c r="A4090" s="3"/>
      <c r="B4090" s="259" t="s">
        <v>4423</v>
      </c>
      <c r="C4090" s="260"/>
      <c r="D4090" s="260"/>
      <c r="E4090" s="260"/>
      <c r="F4090" s="260"/>
      <c r="G4090" s="260"/>
      <c r="H4090" s="260"/>
      <c r="I4090" s="260"/>
      <c r="J4090" s="260"/>
      <c r="K4090" s="260"/>
      <c r="L4090" s="260"/>
      <c r="M4090" s="260"/>
      <c r="N4090" s="260"/>
      <c r="O4090" s="260"/>
      <c r="P4090" s="260"/>
      <c r="Q4090" s="262"/>
    </row>
    <row r="4091" spans="1:17">
      <c r="A4091" s="3"/>
      <c r="B4091" s="259" t="s">
        <v>4424</v>
      </c>
      <c r="C4091" s="260"/>
      <c r="D4091" s="260"/>
      <c r="E4091" s="260"/>
      <c r="F4091" s="260"/>
      <c r="G4091" s="260"/>
      <c r="H4091" s="260"/>
      <c r="I4091" s="260"/>
      <c r="J4091" s="260"/>
      <c r="K4091" s="260"/>
      <c r="L4091" s="260"/>
      <c r="M4091" s="260"/>
      <c r="N4091" s="260"/>
      <c r="O4091" s="260"/>
      <c r="P4091" s="260"/>
      <c r="Q4091" s="262"/>
    </row>
    <row r="4092" spans="1:17">
      <c r="A4092" s="3"/>
      <c r="B4092" s="259" t="s">
        <v>3942</v>
      </c>
      <c r="C4092" s="260"/>
      <c r="D4092" s="260"/>
      <c r="E4092" s="260"/>
      <c r="F4092" s="260"/>
      <c r="G4092" s="260"/>
      <c r="H4092" s="260"/>
      <c r="I4092" s="260"/>
      <c r="J4092" s="260"/>
      <c r="K4092" s="260"/>
      <c r="L4092" s="260"/>
      <c r="M4092" s="260"/>
      <c r="N4092" s="260"/>
      <c r="O4092" s="260"/>
      <c r="P4092" s="260"/>
      <c r="Q4092" s="262"/>
    </row>
    <row r="4093" spans="1:17">
      <c r="A4093" s="3"/>
      <c r="B4093" s="259" t="s">
        <v>4425</v>
      </c>
      <c r="C4093" s="260"/>
      <c r="D4093" s="260"/>
      <c r="E4093" s="260"/>
      <c r="F4093" s="260"/>
      <c r="G4093" s="260"/>
      <c r="H4093" s="260"/>
      <c r="I4093" s="260"/>
      <c r="J4093" s="260"/>
      <c r="K4093" s="260"/>
      <c r="L4093" s="260"/>
      <c r="M4093" s="260"/>
      <c r="N4093" s="260"/>
      <c r="O4093" s="260"/>
      <c r="P4093" s="260"/>
      <c r="Q4093" s="262"/>
    </row>
    <row r="4094" spans="1:17">
      <c r="A4094" s="3"/>
      <c r="B4094" s="259" t="s">
        <v>4426</v>
      </c>
      <c r="C4094" s="260"/>
      <c r="D4094" s="260"/>
      <c r="E4094" s="260"/>
      <c r="F4094" s="260"/>
      <c r="G4094" s="260"/>
      <c r="H4094" s="260"/>
      <c r="I4094" s="260"/>
      <c r="J4094" s="260"/>
      <c r="K4094" s="260"/>
      <c r="L4094" s="260"/>
      <c r="M4094" s="260"/>
      <c r="N4094" s="260"/>
      <c r="O4094" s="260"/>
      <c r="P4094" s="260"/>
      <c r="Q4094" s="262"/>
    </row>
    <row r="4095" spans="1:17">
      <c r="A4095" s="3"/>
      <c r="B4095" s="259" t="s">
        <v>4427</v>
      </c>
      <c r="C4095" s="260"/>
      <c r="D4095" s="260"/>
      <c r="E4095" s="260"/>
      <c r="F4095" s="260"/>
      <c r="G4095" s="260"/>
      <c r="H4095" s="260"/>
      <c r="I4095" s="260"/>
      <c r="J4095" s="260"/>
      <c r="K4095" s="260"/>
      <c r="L4095" s="260"/>
      <c r="M4095" s="260"/>
      <c r="N4095" s="260"/>
      <c r="O4095" s="260"/>
      <c r="P4095" s="260"/>
      <c r="Q4095" s="262"/>
    </row>
    <row r="4096" spans="1:17">
      <c r="A4096" s="3"/>
      <c r="B4096" s="135">
        <v>40801004</v>
      </c>
      <c r="C4096" s="263" t="s">
        <v>3939</v>
      </c>
      <c r="D4096" s="264"/>
      <c r="E4096" s="264"/>
      <c r="F4096" s="264"/>
      <c r="G4096" s="264"/>
      <c r="H4096" s="264"/>
      <c r="I4096" s="264"/>
      <c r="J4096" s="264"/>
      <c r="K4096" s="264"/>
      <c r="L4096" s="264"/>
      <c r="M4096" s="264"/>
      <c r="N4096" s="264"/>
      <c r="O4096" s="264"/>
      <c r="P4096" s="264"/>
      <c r="Q4096" s="265"/>
    </row>
    <row r="4097" spans="1:17">
      <c r="A4097" s="1" t="s">
        <v>4760</v>
      </c>
      <c r="B4097" s="1">
        <v>40801012</v>
      </c>
      <c r="C4097" s="3" t="s">
        <v>4428</v>
      </c>
      <c r="D4097" s="4" t="s">
        <v>3680</v>
      </c>
      <c r="E4097" s="7"/>
      <c r="F4097" s="8">
        <f>VLOOKUP(D4097,'Parâmetro - Portes e Uco'!$A$8:$D$49,4,0)</f>
        <v>23.639519999999997</v>
      </c>
      <c r="G4097" s="36"/>
      <c r="H4097" s="15"/>
      <c r="I4097" s="9">
        <v>2</v>
      </c>
      <c r="J4097" s="16">
        <v>0.14399999999999999</v>
      </c>
      <c r="K4097" s="8">
        <f>J4097*'Parâmetro - Portes e Uco'!$H$3</f>
        <v>3.5035199999999995</v>
      </c>
      <c r="L4097" s="17">
        <v>1.31</v>
      </c>
      <c r="M4097" s="2">
        <v>70</v>
      </c>
      <c r="N4097" s="8">
        <f>(('Parâmetro - Portes e Uco'!$H$4*'TABELA HONORÁRIOS MÉDICOS201819'!M4097)/100)*'TABELA HONORÁRIOS MÉDICOS201819'!L4097</f>
        <v>13.40654</v>
      </c>
      <c r="O4097" s="15">
        <v>0</v>
      </c>
      <c r="P4097" s="15"/>
      <c r="Q4097" s="41">
        <f t="shared" ref="Q4097:Q4114" si="236">F4097+H4097+K4097+N4097+P4097</f>
        <v>40.549579999999992</v>
      </c>
    </row>
    <row r="4098" spans="1:17">
      <c r="A4098" s="1" t="s">
        <v>4760</v>
      </c>
      <c r="B4098" s="1">
        <v>40801020</v>
      </c>
      <c r="C4098" s="3" t="s">
        <v>4429</v>
      </c>
      <c r="D4098" s="4" t="s">
        <v>3680</v>
      </c>
      <c r="E4098" s="7"/>
      <c r="F4098" s="8">
        <f>VLOOKUP(D4098,'Parâmetro - Portes e Uco'!$A$8:$D$49,4,0)</f>
        <v>23.639519999999997</v>
      </c>
      <c r="G4098" s="36"/>
      <c r="H4098" s="15"/>
      <c r="I4098" s="9">
        <v>3</v>
      </c>
      <c r="J4098" s="16">
        <v>0.216</v>
      </c>
      <c r="K4098" s="8">
        <f>J4098*'Parâmetro - Portes e Uco'!$H$3</f>
        <v>5.25528</v>
      </c>
      <c r="L4098" s="17">
        <v>1.47</v>
      </c>
      <c r="M4098" s="2">
        <v>70</v>
      </c>
      <c r="N4098" s="8">
        <f>(('Parâmetro - Portes e Uco'!$H$4*'TABELA HONORÁRIOS MÉDICOS201819'!M4098)/100)*'TABELA HONORÁRIOS MÉDICOS201819'!L4098</f>
        <v>15.043979999999999</v>
      </c>
      <c r="O4098" s="15">
        <v>0</v>
      </c>
      <c r="P4098" s="15"/>
      <c r="Q4098" s="41">
        <f t="shared" si="236"/>
        <v>43.938779999999994</v>
      </c>
    </row>
    <row r="4099" spans="1:17">
      <c r="A4099" s="1" t="s">
        <v>4760</v>
      </c>
      <c r="B4099" s="1">
        <v>40801039</v>
      </c>
      <c r="C4099" s="3" t="s">
        <v>4430</v>
      </c>
      <c r="D4099" s="4" t="s">
        <v>3678</v>
      </c>
      <c r="E4099" s="7"/>
      <c r="F4099" s="8">
        <f>VLOOKUP(D4099,'Parâmetro - Portes e Uco'!$A$8:$D$49,4,0)</f>
        <v>35.471519999999998</v>
      </c>
      <c r="G4099" s="36"/>
      <c r="H4099" s="15"/>
      <c r="I4099" s="9">
        <v>4</v>
      </c>
      <c r="J4099" s="16">
        <v>0.28799999999999998</v>
      </c>
      <c r="K4099" s="8">
        <f>J4099*'Parâmetro - Portes e Uco'!$H$3</f>
        <v>7.007039999999999</v>
      </c>
      <c r="L4099" s="17">
        <v>1.58</v>
      </c>
      <c r="M4099" s="2">
        <v>70</v>
      </c>
      <c r="N4099" s="8">
        <f>(('Parâmetro - Portes e Uco'!$H$4*'TABELA HONORÁRIOS MÉDICOS201819'!M4099)/100)*'TABELA HONORÁRIOS MÉDICOS201819'!L4099</f>
        <v>16.169720000000002</v>
      </c>
      <c r="O4099" s="15">
        <v>0</v>
      </c>
      <c r="P4099" s="15"/>
      <c r="Q4099" s="41">
        <f t="shared" si="236"/>
        <v>58.64828</v>
      </c>
    </row>
    <row r="4100" spans="1:17">
      <c r="A4100" s="1" t="s">
        <v>4760</v>
      </c>
      <c r="B4100" s="1">
        <v>40801047</v>
      </c>
      <c r="C4100" s="3" t="s">
        <v>4431</v>
      </c>
      <c r="D4100" s="4" t="s">
        <v>3678</v>
      </c>
      <c r="E4100" s="7"/>
      <c r="F4100" s="8">
        <f>VLOOKUP(D4100,'Parâmetro - Portes e Uco'!$A$8:$D$49,4,0)</f>
        <v>35.471519999999998</v>
      </c>
      <c r="G4100" s="36"/>
      <c r="H4100" s="15"/>
      <c r="I4100" s="9">
        <v>8</v>
      </c>
      <c r="J4100" s="16">
        <v>0.25919999999999999</v>
      </c>
      <c r="K4100" s="8">
        <f>J4100*'Parâmetro - Portes e Uco'!$H$3</f>
        <v>6.3063359999999991</v>
      </c>
      <c r="L4100" s="17">
        <v>1.79</v>
      </c>
      <c r="M4100" s="2">
        <v>70</v>
      </c>
      <c r="N4100" s="8">
        <f>(('Parâmetro - Portes e Uco'!$H$4*'TABELA HONORÁRIOS MÉDICOS201819'!M4100)/100)*'TABELA HONORÁRIOS MÉDICOS201819'!L4100</f>
        <v>18.318860000000001</v>
      </c>
      <c r="O4100" s="15">
        <v>0</v>
      </c>
      <c r="P4100" s="15"/>
      <c r="Q4100" s="41">
        <f t="shared" si="236"/>
        <v>60.096716000000001</v>
      </c>
    </row>
    <row r="4101" spans="1:17">
      <c r="A4101" s="1" t="s">
        <v>4760</v>
      </c>
      <c r="B4101" s="1">
        <v>40801055</v>
      </c>
      <c r="C4101" s="3" t="s">
        <v>4432</v>
      </c>
      <c r="D4101" s="4" t="s">
        <v>3680</v>
      </c>
      <c r="E4101" s="7"/>
      <c r="F4101" s="8">
        <f>VLOOKUP(D4101,'Parâmetro - Portes e Uco'!$A$8:$D$49,4,0)</f>
        <v>23.639519999999997</v>
      </c>
      <c r="G4101" s="36"/>
      <c r="H4101" s="15"/>
      <c r="I4101" s="9">
        <v>4</v>
      </c>
      <c r="J4101" s="16">
        <v>0.17280000000000001</v>
      </c>
      <c r="K4101" s="8">
        <f>J4101*'Parâmetro - Portes e Uco'!$H$3</f>
        <v>4.204224</v>
      </c>
      <c r="L4101" s="17">
        <v>1.58</v>
      </c>
      <c r="M4101" s="2">
        <v>70</v>
      </c>
      <c r="N4101" s="8">
        <f>(('Parâmetro - Portes e Uco'!$H$4*'TABELA HONORÁRIOS MÉDICOS201819'!M4101)/100)*'TABELA HONORÁRIOS MÉDICOS201819'!L4101</f>
        <v>16.169720000000002</v>
      </c>
      <c r="O4101" s="15">
        <v>0</v>
      </c>
      <c r="P4101" s="15"/>
      <c r="Q4101" s="41">
        <f t="shared" si="236"/>
        <v>44.013463999999999</v>
      </c>
    </row>
    <row r="4102" spans="1:17">
      <c r="A4102" s="1" t="s">
        <v>4760</v>
      </c>
      <c r="B4102" s="1">
        <v>40801063</v>
      </c>
      <c r="C4102" s="3" t="s">
        <v>4433</v>
      </c>
      <c r="D4102" s="4" t="s">
        <v>3680</v>
      </c>
      <c r="E4102" s="7"/>
      <c r="F4102" s="8">
        <f>VLOOKUP(D4102,'Parâmetro - Portes e Uco'!$A$8:$D$49,4,0)</f>
        <v>23.639519999999997</v>
      </c>
      <c r="G4102" s="36"/>
      <c r="H4102" s="15"/>
      <c r="I4102" s="9">
        <v>3</v>
      </c>
      <c r="J4102" s="16">
        <v>0.12959999999999999</v>
      </c>
      <c r="K4102" s="8">
        <f>J4102*'Parâmetro - Portes e Uco'!$H$3</f>
        <v>3.1531679999999995</v>
      </c>
      <c r="L4102" s="17">
        <v>1.47</v>
      </c>
      <c r="M4102" s="2">
        <v>70</v>
      </c>
      <c r="N4102" s="8">
        <f>(('Parâmetro - Portes e Uco'!$H$4*'TABELA HONORÁRIOS MÉDICOS201819'!M4102)/100)*'TABELA HONORÁRIOS MÉDICOS201819'!L4102</f>
        <v>15.043979999999999</v>
      </c>
      <c r="O4102" s="15">
        <v>0</v>
      </c>
      <c r="P4102" s="15"/>
      <c r="Q4102" s="41">
        <f t="shared" si="236"/>
        <v>41.836667999999996</v>
      </c>
    </row>
    <row r="4103" spans="1:17">
      <c r="A4103" s="1" t="s">
        <v>4760</v>
      </c>
      <c r="B4103" s="1">
        <v>40801071</v>
      </c>
      <c r="C4103" s="3" t="s">
        <v>4434</v>
      </c>
      <c r="D4103" s="4" t="s">
        <v>3680</v>
      </c>
      <c r="E4103" s="7"/>
      <c r="F4103" s="8">
        <f>VLOOKUP(D4103,'Parâmetro - Portes e Uco'!$A$8:$D$49,4,0)</f>
        <v>23.639519999999997</v>
      </c>
      <c r="G4103" s="36"/>
      <c r="H4103" s="15"/>
      <c r="I4103" s="9">
        <v>3</v>
      </c>
      <c r="J4103" s="16">
        <v>0.12959999999999999</v>
      </c>
      <c r="K4103" s="8">
        <f>J4103*'Parâmetro - Portes e Uco'!$H$3</f>
        <v>3.1531679999999995</v>
      </c>
      <c r="L4103" s="17">
        <v>1.34</v>
      </c>
      <c r="M4103" s="2">
        <v>70</v>
      </c>
      <c r="N4103" s="8">
        <f>(('Parâmetro - Portes e Uco'!$H$4*'TABELA HONORÁRIOS MÉDICOS201819'!M4103)/100)*'TABELA HONORÁRIOS MÉDICOS201819'!L4103</f>
        <v>13.713560000000001</v>
      </c>
      <c r="O4103" s="15">
        <v>0</v>
      </c>
      <c r="P4103" s="15"/>
      <c r="Q4103" s="41">
        <f t="shared" si="236"/>
        <v>40.506247999999999</v>
      </c>
    </row>
    <row r="4104" spans="1:17">
      <c r="A4104" s="1" t="s">
        <v>4760</v>
      </c>
      <c r="B4104" s="1">
        <v>40801080</v>
      </c>
      <c r="C4104" s="3" t="s">
        <v>4435</v>
      </c>
      <c r="D4104" s="4" t="s">
        <v>3680</v>
      </c>
      <c r="E4104" s="7"/>
      <c r="F4104" s="8">
        <f>VLOOKUP(D4104,'Parâmetro - Portes e Uco'!$A$8:$D$49,4,0)</f>
        <v>23.639519999999997</v>
      </c>
      <c r="G4104" s="36"/>
      <c r="H4104" s="15"/>
      <c r="I4104" s="9">
        <v>3</v>
      </c>
      <c r="J4104" s="16">
        <v>0.12959999999999999</v>
      </c>
      <c r="K4104" s="8">
        <f>J4104*'Parâmetro - Portes e Uco'!$H$3</f>
        <v>3.1531679999999995</v>
      </c>
      <c r="L4104" s="17">
        <v>1.34</v>
      </c>
      <c r="M4104" s="2">
        <v>70</v>
      </c>
      <c r="N4104" s="8">
        <f>(('Parâmetro - Portes e Uco'!$H$4*'TABELA HONORÁRIOS MÉDICOS201819'!M4104)/100)*'TABELA HONORÁRIOS MÉDICOS201819'!L4104</f>
        <v>13.713560000000001</v>
      </c>
      <c r="O4104" s="15">
        <v>0</v>
      </c>
      <c r="P4104" s="15"/>
      <c r="Q4104" s="41">
        <f t="shared" si="236"/>
        <v>40.506247999999999</v>
      </c>
    </row>
    <row r="4105" spans="1:17">
      <c r="A4105" s="1" t="s">
        <v>4760</v>
      </c>
      <c r="B4105" s="1">
        <v>40801098</v>
      </c>
      <c r="C4105" s="3" t="s">
        <v>4436</v>
      </c>
      <c r="D4105" s="4" t="s">
        <v>3680</v>
      </c>
      <c r="E4105" s="7"/>
      <c r="F4105" s="8">
        <f>VLOOKUP(D4105,'Parâmetro - Portes e Uco'!$A$8:$D$49,4,0)</f>
        <v>23.639519999999997</v>
      </c>
      <c r="G4105" s="36"/>
      <c r="H4105" s="15"/>
      <c r="I4105" s="9">
        <v>4</v>
      </c>
      <c r="J4105" s="16">
        <v>0.17280000000000001</v>
      </c>
      <c r="K4105" s="8">
        <f>J4105*'Parâmetro - Portes e Uco'!$H$3</f>
        <v>4.204224</v>
      </c>
      <c r="L4105" s="17">
        <v>1.58</v>
      </c>
      <c r="M4105" s="2">
        <v>70</v>
      </c>
      <c r="N4105" s="8">
        <f>(('Parâmetro - Portes e Uco'!$H$4*'TABELA HONORÁRIOS MÉDICOS201819'!M4105)/100)*'TABELA HONORÁRIOS MÉDICOS201819'!L4105</f>
        <v>16.169720000000002</v>
      </c>
      <c r="O4105" s="15">
        <v>0</v>
      </c>
      <c r="P4105" s="15"/>
      <c r="Q4105" s="41">
        <f t="shared" si="236"/>
        <v>44.013463999999999</v>
      </c>
    </row>
    <row r="4106" spans="1:17" ht="22.5">
      <c r="A4106" s="1" t="s">
        <v>4760</v>
      </c>
      <c r="B4106" s="1">
        <v>40801101</v>
      </c>
      <c r="C4106" s="3" t="s">
        <v>4437</v>
      </c>
      <c r="D4106" s="4" t="s">
        <v>3680</v>
      </c>
      <c r="E4106" s="7"/>
      <c r="F4106" s="8">
        <f>VLOOKUP(D4106,'Parâmetro - Portes e Uco'!$A$8:$D$49,4,0)</f>
        <v>23.639519999999997</v>
      </c>
      <c r="G4106" s="36"/>
      <c r="H4106" s="15"/>
      <c r="I4106" s="9">
        <v>3</v>
      </c>
      <c r="J4106" s="16">
        <v>0.12959999999999999</v>
      </c>
      <c r="K4106" s="8">
        <f>J4106*'Parâmetro - Portes e Uco'!$H$3</f>
        <v>3.1531679999999995</v>
      </c>
      <c r="L4106" s="17">
        <v>1.47</v>
      </c>
      <c r="M4106" s="2">
        <v>70</v>
      </c>
      <c r="N4106" s="8">
        <f>(('Parâmetro - Portes e Uco'!$H$4*'TABELA HONORÁRIOS MÉDICOS201819'!M4106)/100)*'TABELA HONORÁRIOS MÉDICOS201819'!L4106</f>
        <v>15.043979999999999</v>
      </c>
      <c r="O4106" s="15">
        <v>0</v>
      </c>
      <c r="P4106" s="15"/>
      <c r="Q4106" s="41">
        <f t="shared" si="236"/>
        <v>41.836667999999996</v>
      </c>
    </row>
    <row r="4107" spans="1:17">
      <c r="A4107" s="1" t="s">
        <v>4760</v>
      </c>
      <c r="B4107" s="1">
        <v>40801110</v>
      </c>
      <c r="C4107" s="3" t="s">
        <v>4438</v>
      </c>
      <c r="D4107" s="4" t="s">
        <v>3680</v>
      </c>
      <c r="E4107" s="7"/>
      <c r="F4107" s="8">
        <f>VLOOKUP(D4107,'Parâmetro - Portes e Uco'!$A$8:$D$49,4,0)</f>
        <v>23.639519999999997</v>
      </c>
      <c r="G4107" s="36"/>
      <c r="H4107" s="15"/>
      <c r="I4107" s="9">
        <v>4</v>
      </c>
      <c r="J4107" s="16">
        <v>0.17280000000000001</v>
      </c>
      <c r="K4107" s="8">
        <f>J4107*'Parâmetro - Portes e Uco'!$H$3</f>
        <v>4.204224</v>
      </c>
      <c r="L4107" s="17">
        <v>1.58</v>
      </c>
      <c r="M4107" s="2">
        <v>70</v>
      </c>
      <c r="N4107" s="8">
        <f>(('Parâmetro - Portes e Uco'!$H$4*'TABELA HONORÁRIOS MÉDICOS201819'!M4107)/100)*'TABELA HONORÁRIOS MÉDICOS201819'!L4107</f>
        <v>16.169720000000002</v>
      </c>
      <c r="O4107" s="15">
        <v>0</v>
      </c>
      <c r="P4107" s="15"/>
      <c r="Q4107" s="41">
        <f t="shared" si="236"/>
        <v>44.013463999999999</v>
      </c>
    </row>
    <row r="4108" spans="1:17">
      <c r="A4108" s="1" t="s">
        <v>4760</v>
      </c>
      <c r="B4108" s="1">
        <v>40801128</v>
      </c>
      <c r="C4108" s="3" t="s">
        <v>4439</v>
      </c>
      <c r="D4108" s="4" t="s">
        <v>3680</v>
      </c>
      <c r="E4108" s="7"/>
      <c r="F4108" s="8">
        <f>VLOOKUP(D4108,'Parâmetro - Portes e Uco'!$A$8:$D$49,4,0)</f>
        <v>23.639519999999997</v>
      </c>
      <c r="G4108" s="36"/>
      <c r="H4108" s="15"/>
      <c r="I4108" s="9">
        <v>2</v>
      </c>
      <c r="J4108" s="16">
        <v>0.86399999999999999</v>
      </c>
      <c r="K4108" s="8">
        <f>J4108*'Parâmetro - Portes e Uco'!$H$3</f>
        <v>21.02112</v>
      </c>
      <c r="L4108" s="17">
        <v>1.22</v>
      </c>
      <c r="M4108" s="2">
        <v>70</v>
      </c>
      <c r="N4108" s="8">
        <f>(('Parâmetro - Portes e Uco'!$H$4*'TABELA HONORÁRIOS MÉDICOS201819'!M4108)/100)*'TABELA HONORÁRIOS MÉDICOS201819'!L4108</f>
        <v>12.485479999999999</v>
      </c>
      <c r="O4108" s="15">
        <v>0</v>
      </c>
      <c r="P4108" s="15"/>
      <c r="Q4108" s="41">
        <f t="shared" si="236"/>
        <v>57.146119999999996</v>
      </c>
    </row>
    <row r="4109" spans="1:17">
      <c r="A4109" s="1" t="s">
        <v>4760</v>
      </c>
      <c r="B4109" s="1">
        <v>40801136</v>
      </c>
      <c r="C4109" s="3" t="s">
        <v>4440</v>
      </c>
      <c r="D4109" s="4" t="s">
        <v>3680</v>
      </c>
      <c r="E4109" s="7"/>
      <c r="F4109" s="8">
        <f>VLOOKUP(D4109,'Parâmetro - Portes e Uco'!$A$8:$D$49,4,0)</f>
        <v>23.639519999999997</v>
      </c>
      <c r="G4109" s="36"/>
      <c r="H4109" s="15"/>
      <c r="I4109" s="9">
        <v>1</v>
      </c>
      <c r="J4109" s="16">
        <v>0.25919999999999999</v>
      </c>
      <c r="K4109" s="8">
        <f>J4109*'Parâmetro - Portes e Uco'!$H$3</f>
        <v>6.3063359999999991</v>
      </c>
      <c r="L4109" s="17">
        <v>1.22</v>
      </c>
      <c r="M4109" s="2">
        <v>70</v>
      </c>
      <c r="N4109" s="8">
        <f>(('Parâmetro - Portes e Uco'!$H$4*'TABELA HONORÁRIOS MÉDICOS201819'!M4109)/100)*'TABELA HONORÁRIOS MÉDICOS201819'!L4109</f>
        <v>12.485479999999999</v>
      </c>
      <c r="O4109" s="15">
        <v>0</v>
      </c>
      <c r="P4109" s="15"/>
      <c r="Q4109" s="41">
        <f t="shared" si="236"/>
        <v>42.431335999999995</v>
      </c>
    </row>
    <row r="4110" spans="1:17">
      <c r="A4110" s="1" t="s">
        <v>4760</v>
      </c>
      <c r="B4110" s="1">
        <v>40801160</v>
      </c>
      <c r="C4110" s="3" t="s">
        <v>4441</v>
      </c>
      <c r="D4110" s="4" t="s">
        <v>3680</v>
      </c>
      <c r="E4110" s="7"/>
      <c r="F4110" s="8">
        <f>VLOOKUP(D4110,'Parâmetro - Portes e Uco'!$A$8:$D$49,4,0)</f>
        <v>23.639519999999997</v>
      </c>
      <c r="G4110" s="36"/>
      <c r="H4110" s="15"/>
      <c r="I4110" s="9">
        <v>8</v>
      </c>
      <c r="J4110" s="16">
        <v>0.12959999999999999</v>
      </c>
      <c r="K4110" s="8">
        <f>J4110*'Parâmetro - Portes e Uco'!$H$3</f>
        <v>3.1531679999999995</v>
      </c>
      <c r="L4110" s="17">
        <v>0.96</v>
      </c>
      <c r="M4110" s="2">
        <v>70</v>
      </c>
      <c r="N4110" s="8">
        <f>(('Parâmetro - Portes e Uco'!$H$4*'TABELA HONORÁRIOS MÉDICOS201819'!M4110)/100)*'TABELA HONORÁRIOS MÉDICOS201819'!L4110</f>
        <v>9.8246400000000005</v>
      </c>
      <c r="O4110" s="15">
        <v>0</v>
      </c>
      <c r="P4110" s="15"/>
      <c r="Q4110" s="41">
        <f t="shared" si="236"/>
        <v>36.617328000000001</v>
      </c>
    </row>
    <row r="4111" spans="1:17">
      <c r="A4111" s="1" t="s">
        <v>4760</v>
      </c>
      <c r="B4111" s="1">
        <v>40801179</v>
      </c>
      <c r="C4111" s="3" t="s">
        <v>3333</v>
      </c>
      <c r="D4111" s="4" t="s">
        <v>3679</v>
      </c>
      <c r="E4111" s="7"/>
      <c r="F4111" s="8">
        <f>VLOOKUP(D4111,'Parâmetro - Portes e Uco'!$A$8:$D$49,4,0)</f>
        <v>11.823839999999999</v>
      </c>
      <c r="G4111" s="36"/>
      <c r="H4111" s="15"/>
      <c r="I4111" s="9">
        <v>1</v>
      </c>
      <c r="J4111" s="16">
        <v>0.216</v>
      </c>
      <c r="K4111" s="8">
        <f>J4111*'Parâmetro - Portes e Uco'!$H$3</f>
        <v>5.25528</v>
      </c>
      <c r="L4111" s="17">
        <v>0.3</v>
      </c>
      <c r="M4111" s="2">
        <v>70</v>
      </c>
      <c r="N4111" s="8">
        <f>(('Parâmetro - Portes e Uco'!$H$4*'TABELA HONORÁRIOS MÉDICOS201819'!M4111)/100)*'TABELA HONORÁRIOS MÉDICOS201819'!L4111</f>
        <v>3.0701999999999998</v>
      </c>
      <c r="O4111" s="15">
        <v>0</v>
      </c>
      <c r="P4111" s="15"/>
      <c r="Q4111" s="41">
        <f t="shared" si="236"/>
        <v>20.149319999999999</v>
      </c>
    </row>
    <row r="4112" spans="1:17">
      <c r="A4112" s="1" t="s">
        <v>4760</v>
      </c>
      <c r="B4112" s="1">
        <v>40801187</v>
      </c>
      <c r="C4112" s="3" t="s">
        <v>3332</v>
      </c>
      <c r="D4112" s="4" t="s">
        <v>3679</v>
      </c>
      <c r="E4112" s="7"/>
      <c r="F4112" s="8">
        <f>VLOOKUP(D4112,'Parâmetro - Portes e Uco'!$A$8:$D$49,4,0)</f>
        <v>11.823839999999999</v>
      </c>
      <c r="G4112" s="36"/>
      <c r="H4112" s="15"/>
      <c r="I4112" s="9">
        <v>1</v>
      </c>
      <c r="J4112" s="16">
        <v>0.12959999999999999</v>
      </c>
      <c r="K4112" s="8">
        <f>J4112*'Parâmetro - Portes e Uco'!$H$3</f>
        <v>3.1531679999999995</v>
      </c>
      <c r="L4112" s="17">
        <v>0.39</v>
      </c>
      <c r="M4112" s="2">
        <v>70</v>
      </c>
      <c r="N4112" s="8">
        <f>(('Parâmetro - Portes e Uco'!$H$4*'TABELA HONORÁRIOS MÉDICOS201819'!M4112)/100)*'TABELA HONORÁRIOS MÉDICOS201819'!L4112</f>
        <v>3.99126</v>
      </c>
      <c r="O4112" s="15">
        <v>0</v>
      </c>
      <c r="P4112" s="15"/>
      <c r="Q4112" s="41">
        <f t="shared" si="236"/>
        <v>18.968267999999998</v>
      </c>
    </row>
    <row r="4113" spans="1:17" ht="22.5">
      <c r="A4113" s="1" t="s">
        <v>4760</v>
      </c>
      <c r="B4113" s="1">
        <v>40801195</v>
      </c>
      <c r="C4113" s="3" t="s">
        <v>3331</v>
      </c>
      <c r="D4113" s="4" t="s">
        <v>3678</v>
      </c>
      <c r="E4113" s="7"/>
      <c r="F4113" s="8">
        <f>VLOOKUP(D4113,'Parâmetro - Portes e Uco'!$A$8:$D$49,4,0)</f>
        <v>35.471519999999998</v>
      </c>
      <c r="G4113" s="36"/>
      <c r="H4113" s="15"/>
      <c r="I4113" s="9">
        <v>12</v>
      </c>
      <c r="J4113" s="16">
        <v>0.69120000000000004</v>
      </c>
      <c r="K4113" s="8">
        <f>J4113*'Parâmetro - Portes e Uco'!$H$3</f>
        <v>16.816896</v>
      </c>
      <c r="L4113" s="17">
        <v>3.12</v>
      </c>
      <c r="M4113" s="2">
        <v>70</v>
      </c>
      <c r="N4113" s="8">
        <f>(('Parâmetro - Portes e Uco'!$H$4*'TABELA HONORÁRIOS MÉDICOS201819'!M4113)/100)*'TABELA HONORÁRIOS MÉDICOS201819'!L4113</f>
        <v>31.93008</v>
      </c>
      <c r="O4113" s="15">
        <v>0</v>
      </c>
      <c r="P4113" s="15"/>
      <c r="Q4113" s="41">
        <f t="shared" si="236"/>
        <v>84.218496000000002</v>
      </c>
    </row>
    <row r="4114" spans="1:17">
      <c r="A4114" s="1" t="s">
        <v>4760</v>
      </c>
      <c r="B4114" s="1">
        <v>40801209</v>
      </c>
      <c r="C4114" s="3" t="s">
        <v>4442</v>
      </c>
      <c r="D4114" s="4" t="s">
        <v>3679</v>
      </c>
      <c r="E4114" s="7"/>
      <c r="F4114" s="8">
        <f>VLOOKUP(D4114,'Parâmetro - Portes e Uco'!$A$8:$D$49,4,0)</f>
        <v>11.823839999999999</v>
      </c>
      <c r="G4114" s="36"/>
      <c r="H4114" s="15"/>
      <c r="I4114" s="9">
        <v>1</v>
      </c>
      <c r="J4114" s="16">
        <v>0.72</v>
      </c>
      <c r="K4114" s="8">
        <f>J4114*'Parâmetro - Portes e Uco'!$H$3</f>
        <v>17.517599999999998</v>
      </c>
      <c r="L4114" s="17">
        <v>0.27</v>
      </c>
      <c r="M4114" s="2">
        <v>70</v>
      </c>
      <c r="N4114" s="8">
        <f>(('Parâmetro - Portes e Uco'!$H$4*'TABELA HONORÁRIOS MÉDICOS201819'!M4114)/100)*'TABELA HONORÁRIOS MÉDICOS201819'!L4114</f>
        <v>2.7631800000000002</v>
      </c>
      <c r="O4114" s="15">
        <v>0</v>
      </c>
      <c r="P4114" s="15"/>
      <c r="Q4114" s="41">
        <f t="shared" si="236"/>
        <v>32.104619999999997</v>
      </c>
    </row>
    <row r="4115" spans="1:17">
      <c r="A4115" s="3"/>
      <c r="B4115" s="135">
        <v>40802000</v>
      </c>
      <c r="C4115" s="263" t="s">
        <v>3819</v>
      </c>
      <c r="D4115" s="264"/>
      <c r="E4115" s="264"/>
      <c r="F4115" s="264"/>
      <c r="G4115" s="264"/>
      <c r="H4115" s="264"/>
      <c r="I4115" s="264"/>
      <c r="J4115" s="264"/>
      <c r="K4115" s="264"/>
      <c r="L4115" s="264"/>
      <c r="M4115" s="264"/>
      <c r="N4115" s="264"/>
      <c r="O4115" s="264"/>
      <c r="P4115" s="264"/>
      <c r="Q4115" s="265"/>
    </row>
    <row r="4116" spans="1:17">
      <c r="A4116" s="1" t="s">
        <v>4760</v>
      </c>
      <c r="B4116" s="1">
        <v>40802019</v>
      </c>
      <c r="C4116" s="3" t="s">
        <v>4443</v>
      </c>
      <c r="D4116" s="4" t="s">
        <v>3680</v>
      </c>
      <c r="E4116" s="7"/>
      <c r="F4116" s="8">
        <f>VLOOKUP(D4116,'Parâmetro - Portes e Uco'!$A$8:$D$49,4,0)</f>
        <v>23.639519999999997</v>
      </c>
      <c r="G4116" s="36"/>
      <c r="H4116" s="15"/>
      <c r="I4116" s="9">
        <v>3</v>
      </c>
      <c r="J4116" s="16">
        <v>0.12959999999999999</v>
      </c>
      <c r="K4116" s="8">
        <f>J4116*'Parâmetro - Portes e Uco'!$H$3</f>
        <v>3.1531679999999995</v>
      </c>
      <c r="L4116" s="17">
        <v>1.31</v>
      </c>
      <c r="M4116" s="2">
        <v>70</v>
      </c>
      <c r="N4116" s="8">
        <f>(('Parâmetro - Portes e Uco'!$H$4*'TABELA HONORÁRIOS MÉDICOS201819'!M4116)/100)*'TABELA HONORÁRIOS MÉDICOS201819'!L4116</f>
        <v>13.40654</v>
      </c>
      <c r="O4116" s="15">
        <v>0</v>
      </c>
      <c r="P4116" s="15"/>
      <c r="Q4116" s="41">
        <f t="shared" ref="Q4116:Q4126" si="237">F4116+H4116+K4116+N4116+P4116</f>
        <v>40.199227999999998</v>
      </c>
    </row>
    <row r="4117" spans="1:17">
      <c r="A4117" s="1" t="s">
        <v>4760</v>
      </c>
      <c r="B4117" s="1">
        <v>40802027</v>
      </c>
      <c r="C4117" s="3" t="s">
        <v>4444</v>
      </c>
      <c r="D4117" s="4" t="s">
        <v>3678</v>
      </c>
      <c r="E4117" s="7"/>
      <c r="F4117" s="8">
        <f>VLOOKUP(D4117,'Parâmetro - Portes e Uco'!$A$8:$D$49,4,0)</f>
        <v>35.471519999999998</v>
      </c>
      <c r="G4117" s="36"/>
      <c r="H4117" s="15"/>
      <c r="I4117" s="9">
        <v>5</v>
      </c>
      <c r="J4117" s="16">
        <v>0.216</v>
      </c>
      <c r="K4117" s="8">
        <f>J4117*'Parâmetro - Portes e Uco'!$H$3</f>
        <v>5.25528</v>
      </c>
      <c r="L4117" s="17">
        <v>1.58</v>
      </c>
      <c r="M4117" s="2">
        <v>70</v>
      </c>
      <c r="N4117" s="8">
        <f>(('Parâmetro - Portes e Uco'!$H$4*'TABELA HONORÁRIOS MÉDICOS201819'!M4117)/100)*'TABELA HONORÁRIOS MÉDICOS201819'!L4117</f>
        <v>16.169720000000002</v>
      </c>
      <c r="O4117" s="15">
        <v>0</v>
      </c>
      <c r="P4117" s="15"/>
      <c r="Q4117" s="41">
        <f t="shared" si="237"/>
        <v>56.896519999999995</v>
      </c>
    </row>
    <row r="4118" spans="1:17">
      <c r="A4118" s="1" t="s">
        <v>4760</v>
      </c>
      <c r="B4118" s="1">
        <v>40802035</v>
      </c>
      <c r="C4118" s="3" t="s">
        <v>4445</v>
      </c>
      <c r="D4118" s="4" t="s">
        <v>3680</v>
      </c>
      <c r="E4118" s="7"/>
      <c r="F4118" s="8">
        <f>VLOOKUP(D4118,'Parâmetro - Portes e Uco'!$A$8:$D$49,4,0)</f>
        <v>23.639519999999997</v>
      </c>
      <c r="G4118" s="36"/>
      <c r="H4118" s="15"/>
      <c r="I4118" s="9">
        <v>2</v>
      </c>
      <c r="J4118" s="16">
        <v>0.24</v>
      </c>
      <c r="K4118" s="8">
        <f>J4118*'Parâmetro - Portes e Uco'!$H$3</f>
        <v>5.8391999999999991</v>
      </c>
      <c r="L4118" s="17">
        <v>1.4</v>
      </c>
      <c r="M4118" s="2">
        <v>70</v>
      </c>
      <c r="N4118" s="8">
        <f>(('Parâmetro - Portes e Uco'!$H$4*'TABELA HONORÁRIOS MÉDICOS201819'!M4118)/100)*'TABELA HONORÁRIOS MÉDICOS201819'!L4118</f>
        <v>14.327599999999999</v>
      </c>
      <c r="O4118" s="15">
        <v>0</v>
      </c>
      <c r="P4118" s="15"/>
      <c r="Q4118" s="41">
        <f t="shared" si="237"/>
        <v>43.806319999999992</v>
      </c>
    </row>
    <row r="4119" spans="1:17">
      <c r="A4119" s="1" t="s">
        <v>4760</v>
      </c>
      <c r="B4119" s="1">
        <v>40802043</v>
      </c>
      <c r="C4119" s="3" t="s">
        <v>4446</v>
      </c>
      <c r="D4119" s="4" t="s">
        <v>3678</v>
      </c>
      <c r="E4119" s="7"/>
      <c r="F4119" s="8">
        <f>VLOOKUP(D4119,'Parâmetro - Portes e Uco'!$A$8:$D$49,4,0)</f>
        <v>35.471519999999998</v>
      </c>
      <c r="G4119" s="36"/>
      <c r="H4119" s="15"/>
      <c r="I4119" s="9">
        <v>4</v>
      </c>
      <c r="J4119" s="16">
        <v>0.45600000000000002</v>
      </c>
      <c r="K4119" s="8">
        <f>J4119*'Parâmetro - Portes e Uco'!$H$3</f>
        <v>11.094479999999999</v>
      </c>
      <c r="L4119" s="17">
        <v>1.62</v>
      </c>
      <c r="M4119" s="2">
        <v>70</v>
      </c>
      <c r="N4119" s="8">
        <f>(('Parâmetro - Portes e Uco'!$H$4*'TABELA HONORÁRIOS MÉDICOS201819'!M4119)/100)*'TABELA HONORÁRIOS MÉDICOS201819'!L4119</f>
        <v>16.579080000000001</v>
      </c>
      <c r="O4119" s="15">
        <v>0</v>
      </c>
      <c r="P4119" s="15"/>
      <c r="Q4119" s="41">
        <f t="shared" si="237"/>
        <v>63.145079999999993</v>
      </c>
    </row>
    <row r="4120" spans="1:17">
      <c r="A4120" s="1" t="s">
        <v>4760</v>
      </c>
      <c r="B4120" s="1">
        <v>40802051</v>
      </c>
      <c r="C4120" s="3" t="s">
        <v>4447</v>
      </c>
      <c r="D4120" s="4" t="s">
        <v>3680</v>
      </c>
      <c r="E4120" s="7"/>
      <c r="F4120" s="8">
        <f>VLOOKUP(D4120,'Parâmetro - Portes e Uco'!$A$8:$D$49,4,0)</f>
        <v>23.639519999999997</v>
      </c>
      <c r="G4120" s="36"/>
      <c r="H4120" s="15"/>
      <c r="I4120" s="9">
        <v>3</v>
      </c>
      <c r="J4120" s="16">
        <v>0.312</v>
      </c>
      <c r="K4120" s="8">
        <f>J4120*'Parâmetro - Portes e Uco'!$H$3</f>
        <v>7.590959999999999</v>
      </c>
      <c r="L4120" s="17">
        <v>1.4</v>
      </c>
      <c r="M4120" s="2">
        <v>70</v>
      </c>
      <c r="N4120" s="8">
        <f>(('Parâmetro - Portes e Uco'!$H$4*'TABELA HONORÁRIOS MÉDICOS201819'!M4120)/100)*'TABELA HONORÁRIOS MÉDICOS201819'!L4120</f>
        <v>14.327599999999999</v>
      </c>
      <c r="O4120" s="15">
        <v>0</v>
      </c>
      <c r="P4120" s="15"/>
      <c r="Q4120" s="41">
        <f t="shared" si="237"/>
        <v>45.558079999999997</v>
      </c>
    </row>
    <row r="4121" spans="1:17">
      <c r="A4121" s="1" t="s">
        <v>4760</v>
      </c>
      <c r="B4121" s="1">
        <v>40802060</v>
      </c>
      <c r="C4121" s="3" t="s">
        <v>4448</v>
      </c>
      <c r="D4121" s="4" t="s">
        <v>3678</v>
      </c>
      <c r="E4121" s="7"/>
      <c r="F4121" s="8">
        <f>VLOOKUP(D4121,'Parâmetro - Portes e Uco'!$A$8:$D$49,4,0)</f>
        <v>35.471519999999998</v>
      </c>
      <c r="G4121" s="36"/>
      <c r="H4121" s="15"/>
      <c r="I4121" s="9">
        <v>5</v>
      </c>
      <c r="J4121" s="16">
        <v>0.45600000000000002</v>
      </c>
      <c r="K4121" s="8">
        <f>J4121*'Parâmetro - Portes e Uco'!$H$3</f>
        <v>11.094479999999999</v>
      </c>
      <c r="L4121" s="17">
        <v>1.62</v>
      </c>
      <c r="M4121" s="2">
        <v>70</v>
      </c>
      <c r="N4121" s="8">
        <f>(('Parâmetro - Portes e Uco'!$H$4*'TABELA HONORÁRIOS MÉDICOS201819'!M4121)/100)*'TABELA HONORÁRIOS MÉDICOS201819'!L4121</f>
        <v>16.579080000000001</v>
      </c>
      <c r="O4121" s="15">
        <v>0</v>
      </c>
      <c r="P4121" s="15"/>
      <c r="Q4121" s="41">
        <f t="shared" si="237"/>
        <v>63.145079999999993</v>
      </c>
    </row>
    <row r="4122" spans="1:17">
      <c r="A4122" s="1" t="s">
        <v>4760</v>
      </c>
      <c r="B4122" s="1">
        <v>40802078</v>
      </c>
      <c r="C4122" s="3" t="s">
        <v>4449</v>
      </c>
      <c r="D4122" s="4" t="s">
        <v>3680</v>
      </c>
      <c r="E4122" s="7"/>
      <c r="F4122" s="8">
        <f>VLOOKUP(D4122,'Parâmetro - Portes e Uco'!$A$8:$D$49,4,0)</f>
        <v>23.639519999999997</v>
      </c>
      <c r="G4122" s="36"/>
      <c r="H4122" s="15"/>
      <c r="I4122" s="9">
        <v>2</v>
      </c>
      <c r="J4122" s="16">
        <v>0.17280000000000001</v>
      </c>
      <c r="K4122" s="8">
        <f>J4122*'Parâmetro - Portes e Uco'!$H$3</f>
        <v>4.204224</v>
      </c>
      <c r="L4122" s="17">
        <v>1.4</v>
      </c>
      <c r="M4122" s="2">
        <v>70</v>
      </c>
      <c r="N4122" s="8">
        <f>(('Parâmetro - Portes e Uco'!$H$4*'TABELA HONORÁRIOS MÉDICOS201819'!M4122)/100)*'TABELA HONORÁRIOS MÉDICOS201819'!L4122</f>
        <v>14.327599999999999</v>
      </c>
      <c r="O4122" s="15">
        <v>0</v>
      </c>
      <c r="P4122" s="15"/>
      <c r="Q4122" s="41">
        <f t="shared" si="237"/>
        <v>42.171343999999998</v>
      </c>
    </row>
    <row r="4123" spans="1:17">
      <c r="A4123" s="1" t="s">
        <v>4760</v>
      </c>
      <c r="B4123" s="1">
        <v>40802086</v>
      </c>
      <c r="C4123" s="3" t="s">
        <v>4450</v>
      </c>
      <c r="D4123" s="4" t="s">
        <v>3678</v>
      </c>
      <c r="E4123" s="7"/>
      <c r="F4123" s="8">
        <f>VLOOKUP(D4123,'Parâmetro - Portes e Uco'!$A$8:$D$49,4,0)</f>
        <v>35.471519999999998</v>
      </c>
      <c r="G4123" s="36"/>
      <c r="H4123" s="15"/>
      <c r="I4123" s="9">
        <v>2</v>
      </c>
      <c r="J4123" s="16">
        <v>0.38</v>
      </c>
      <c r="K4123" s="8">
        <f>J4123*'Parâmetro - Portes e Uco'!$H$3</f>
        <v>9.2454000000000001</v>
      </c>
      <c r="L4123" s="17">
        <v>1.47</v>
      </c>
      <c r="M4123" s="2">
        <v>70</v>
      </c>
      <c r="N4123" s="8">
        <f>(('Parâmetro - Portes e Uco'!$H$4*'TABELA HONORÁRIOS MÉDICOS201819'!M4123)/100)*'TABELA HONORÁRIOS MÉDICOS201819'!L4123</f>
        <v>15.043979999999999</v>
      </c>
      <c r="O4123" s="15">
        <v>0</v>
      </c>
      <c r="P4123" s="15"/>
      <c r="Q4123" s="41">
        <f t="shared" si="237"/>
        <v>59.760899999999999</v>
      </c>
    </row>
    <row r="4124" spans="1:17">
      <c r="A4124" s="1" t="s">
        <v>4760</v>
      </c>
      <c r="B4124" s="1">
        <v>40802094</v>
      </c>
      <c r="C4124" s="3" t="s">
        <v>4451</v>
      </c>
      <c r="D4124" s="4" t="s">
        <v>3678</v>
      </c>
      <c r="E4124" s="7"/>
      <c r="F4124" s="8">
        <f>VLOOKUP(D4124,'Parâmetro - Portes e Uco'!$A$8:$D$49,4,0)</f>
        <v>35.471519999999998</v>
      </c>
      <c r="G4124" s="36"/>
      <c r="H4124" s="15"/>
      <c r="I4124" s="9">
        <v>2</v>
      </c>
      <c r="J4124" s="16">
        <v>0.61599999999999999</v>
      </c>
      <c r="K4124" s="8">
        <f>J4124*'Parâmetro - Portes e Uco'!$H$3</f>
        <v>14.987279999999998</v>
      </c>
      <c r="L4124" s="17">
        <v>2.84</v>
      </c>
      <c r="M4124" s="2">
        <v>70</v>
      </c>
      <c r="N4124" s="8">
        <f>(('Parâmetro - Portes e Uco'!$H$4*'TABELA HONORÁRIOS MÉDICOS201819'!M4124)/100)*'TABELA HONORÁRIOS MÉDICOS201819'!L4124</f>
        <v>29.06456</v>
      </c>
      <c r="O4124" s="15">
        <v>0</v>
      </c>
      <c r="P4124" s="15"/>
      <c r="Q4124" s="41">
        <f t="shared" si="237"/>
        <v>79.523359999999997</v>
      </c>
    </row>
    <row r="4125" spans="1:17">
      <c r="A4125" s="1" t="s">
        <v>4760</v>
      </c>
      <c r="B4125" s="1">
        <v>40802108</v>
      </c>
      <c r="C4125" s="3" t="s">
        <v>3334</v>
      </c>
      <c r="D4125" s="4" t="s">
        <v>3678</v>
      </c>
      <c r="E4125" s="7"/>
      <c r="F4125" s="8">
        <f>VLOOKUP(D4125,'Parâmetro - Portes e Uco'!$A$8:$D$49,4,0)</f>
        <v>35.471519999999998</v>
      </c>
      <c r="G4125" s="36"/>
      <c r="H4125" s="15"/>
      <c r="I4125" s="9">
        <v>12</v>
      </c>
      <c r="J4125" s="16">
        <v>0.51839999999999997</v>
      </c>
      <c r="K4125" s="8">
        <f>J4125*'Parâmetro - Portes e Uco'!$H$3</f>
        <v>12.612671999999998</v>
      </c>
      <c r="L4125" s="17">
        <v>7.12</v>
      </c>
      <c r="M4125" s="2">
        <v>70</v>
      </c>
      <c r="N4125" s="8">
        <f>(('Parâmetro - Portes e Uco'!$H$4*'TABELA HONORÁRIOS MÉDICOS201819'!M4125)/100)*'TABELA HONORÁRIOS MÉDICOS201819'!L4125</f>
        <v>72.866079999999997</v>
      </c>
      <c r="O4125" s="15">
        <v>0</v>
      </c>
      <c r="P4125" s="15"/>
      <c r="Q4125" s="41">
        <f t="shared" si="237"/>
        <v>120.95027199999998</v>
      </c>
    </row>
    <row r="4126" spans="1:17">
      <c r="A4126" s="1" t="s">
        <v>4760</v>
      </c>
      <c r="B4126" s="1">
        <v>40802116</v>
      </c>
      <c r="C4126" s="3" t="s">
        <v>4452</v>
      </c>
      <c r="D4126" s="4" t="s">
        <v>3679</v>
      </c>
      <c r="E4126" s="7"/>
      <c r="F4126" s="8">
        <f>VLOOKUP(D4126,'Parâmetro - Portes e Uco'!$A$8:$D$49,4,0)</f>
        <v>11.823839999999999</v>
      </c>
      <c r="G4126" s="36"/>
      <c r="H4126" s="15"/>
      <c r="I4126" s="9">
        <v>1</v>
      </c>
      <c r="J4126" s="16">
        <v>0.12</v>
      </c>
      <c r="K4126" s="8">
        <f>J4126*'Parâmetro - Portes e Uco'!$H$3</f>
        <v>2.9195999999999995</v>
      </c>
      <c r="L4126" s="17">
        <v>0.32</v>
      </c>
      <c r="M4126" s="2">
        <v>70</v>
      </c>
      <c r="N4126" s="8">
        <f>(('Parâmetro - Portes e Uco'!$H$4*'TABELA HONORÁRIOS MÉDICOS201819'!M4126)/100)*'TABELA HONORÁRIOS MÉDICOS201819'!L4126</f>
        <v>3.27488</v>
      </c>
      <c r="O4126" s="15">
        <v>0</v>
      </c>
      <c r="P4126" s="15"/>
      <c r="Q4126" s="41">
        <f t="shared" si="237"/>
        <v>18.018319999999999</v>
      </c>
    </row>
    <row r="4127" spans="1:17">
      <c r="A4127" s="3"/>
      <c r="B4127" s="135">
        <v>40803007</v>
      </c>
      <c r="C4127" s="263" t="s">
        <v>3943</v>
      </c>
      <c r="D4127" s="264"/>
      <c r="E4127" s="264"/>
      <c r="F4127" s="264"/>
      <c r="G4127" s="264"/>
      <c r="H4127" s="264"/>
      <c r="I4127" s="264"/>
      <c r="J4127" s="264"/>
      <c r="K4127" s="264"/>
      <c r="L4127" s="264"/>
      <c r="M4127" s="264"/>
      <c r="N4127" s="264"/>
      <c r="O4127" s="264"/>
      <c r="P4127" s="264"/>
      <c r="Q4127" s="265"/>
    </row>
    <row r="4128" spans="1:17">
      <c r="A4128" s="1" t="s">
        <v>4760</v>
      </c>
      <c r="B4128" s="1">
        <v>40803015</v>
      </c>
      <c r="C4128" s="3" t="s">
        <v>4453</v>
      </c>
      <c r="D4128" s="4" t="s">
        <v>3680</v>
      </c>
      <c r="E4128" s="7"/>
      <c r="F4128" s="8">
        <f>VLOOKUP(D4128,'Parâmetro - Portes e Uco'!$A$8:$D$49,4,0)</f>
        <v>23.639519999999997</v>
      </c>
      <c r="G4128" s="36"/>
      <c r="H4128" s="15"/>
      <c r="I4128" s="9">
        <v>2</v>
      </c>
      <c r="J4128" s="16">
        <v>0.216</v>
      </c>
      <c r="K4128" s="8">
        <f>J4128*'Parâmetro - Portes e Uco'!$H$3</f>
        <v>5.25528</v>
      </c>
      <c r="L4128" s="17">
        <v>1.31</v>
      </c>
      <c r="M4128" s="2">
        <v>70</v>
      </c>
      <c r="N4128" s="8">
        <f>(('Parâmetro - Portes e Uco'!$H$4*'TABELA HONORÁRIOS MÉDICOS201819'!M4128)/100)*'TABELA HONORÁRIOS MÉDICOS201819'!L4128</f>
        <v>13.40654</v>
      </c>
      <c r="O4128" s="15">
        <v>0</v>
      </c>
      <c r="P4128" s="15"/>
      <c r="Q4128" s="41">
        <f t="shared" ref="Q4128:Q4141" si="238">F4128+H4128+K4128+N4128+P4128</f>
        <v>42.301339999999996</v>
      </c>
    </row>
    <row r="4129" spans="1:17">
      <c r="A4129" s="1" t="s">
        <v>4760</v>
      </c>
      <c r="B4129" s="1">
        <v>40803023</v>
      </c>
      <c r="C4129" s="3" t="s">
        <v>4454</v>
      </c>
      <c r="D4129" s="4" t="s">
        <v>3680</v>
      </c>
      <c r="E4129" s="7"/>
      <c r="F4129" s="8">
        <f>VLOOKUP(D4129,'Parâmetro - Portes e Uco'!$A$8:$D$49,4,0)</f>
        <v>23.639519999999997</v>
      </c>
      <c r="G4129" s="36"/>
      <c r="H4129" s="15"/>
      <c r="I4129" s="9">
        <v>2</v>
      </c>
      <c r="J4129" s="16">
        <v>0.12959999999999999</v>
      </c>
      <c r="K4129" s="8">
        <f>J4129*'Parâmetro - Portes e Uco'!$H$3</f>
        <v>3.1531679999999995</v>
      </c>
      <c r="L4129" s="17">
        <v>1.31</v>
      </c>
      <c r="M4129" s="2">
        <v>70</v>
      </c>
      <c r="N4129" s="8">
        <f>(('Parâmetro - Portes e Uco'!$H$4*'TABELA HONORÁRIOS MÉDICOS201819'!M4129)/100)*'TABELA HONORÁRIOS MÉDICOS201819'!L4129</f>
        <v>13.40654</v>
      </c>
      <c r="O4129" s="15">
        <v>0</v>
      </c>
      <c r="P4129" s="15"/>
      <c r="Q4129" s="41">
        <f t="shared" si="238"/>
        <v>40.199227999999998</v>
      </c>
    </row>
    <row r="4130" spans="1:17">
      <c r="A4130" s="1" t="s">
        <v>4760</v>
      </c>
      <c r="B4130" s="1">
        <v>40803031</v>
      </c>
      <c r="C4130" s="3" t="s">
        <v>4455</v>
      </c>
      <c r="D4130" s="4" t="s">
        <v>3680</v>
      </c>
      <c r="E4130" s="7"/>
      <c r="F4130" s="8">
        <f>VLOOKUP(D4130,'Parâmetro - Portes e Uco'!$A$8:$D$49,4,0)</f>
        <v>23.639519999999997</v>
      </c>
      <c r="G4130" s="36"/>
      <c r="H4130" s="15"/>
      <c r="I4130" s="9">
        <v>2</v>
      </c>
      <c r="J4130" s="16">
        <v>0.24</v>
      </c>
      <c r="K4130" s="8">
        <f>J4130*'Parâmetro - Portes e Uco'!$H$3</f>
        <v>5.8391999999999991</v>
      </c>
      <c r="L4130" s="17">
        <v>1.31</v>
      </c>
      <c r="M4130" s="2">
        <v>70</v>
      </c>
      <c r="N4130" s="8">
        <f>(('Parâmetro - Portes e Uco'!$H$4*'TABELA HONORÁRIOS MÉDICOS201819'!M4130)/100)*'TABELA HONORÁRIOS MÉDICOS201819'!L4130</f>
        <v>13.40654</v>
      </c>
      <c r="O4130" s="15">
        <v>0</v>
      </c>
      <c r="P4130" s="15"/>
      <c r="Q4130" s="41">
        <f t="shared" si="238"/>
        <v>42.885259999999995</v>
      </c>
    </row>
    <row r="4131" spans="1:17">
      <c r="A4131" s="1" t="s">
        <v>4760</v>
      </c>
      <c r="B4131" s="1">
        <v>40803040</v>
      </c>
      <c r="C4131" s="3" t="s">
        <v>4456</v>
      </c>
      <c r="D4131" s="4" t="s">
        <v>3680</v>
      </c>
      <c r="E4131" s="7"/>
      <c r="F4131" s="8">
        <f>VLOOKUP(D4131,'Parâmetro - Portes e Uco'!$A$8:$D$49,4,0)</f>
        <v>23.639519999999997</v>
      </c>
      <c r="G4131" s="36"/>
      <c r="H4131" s="15"/>
      <c r="I4131" s="9">
        <v>2</v>
      </c>
      <c r="J4131" s="16">
        <v>0.14399999999999999</v>
      </c>
      <c r="K4131" s="8">
        <f>J4131*'Parâmetro - Portes e Uco'!$H$3</f>
        <v>3.5035199999999995</v>
      </c>
      <c r="L4131" s="17">
        <v>1.31</v>
      </c>
      <c r="M4131" s="2">
        <v>70</v>
      </c>
      <c r="N4131" s="8">
        <f>(('Parâmetro - Portes e Uco'!$H$4*'TABELA HONORÁRIOS MÉDICOS201819'!M4131)/100)*'TABELA HONORÁRIOS MÉDICOS201819'!L4131</f>
        <v>13.40654</v>
      </c>
      <c r="O4131" s="15">
        <v>0</v>
      </c>
      <c r="P4131" s="15"/>
      <c r="Q4131" s="41">
        <f t="shared" si="238"/>
        <v>40.549579999999992</v>
      </c>
    </row>
    <row r="4132" spans="1:17">
      <c r="A4132" s="1" t="s">
        <v>4760</v>
      </c>
      <c r="B4132" s="1">
        <v>40803058</v>
      </c>
      <c r="C4132" s="3" t="s">
        <v>4457</v>
      </c>
      <c r="D4132" s="4" t="s">
        <v>3680</v>
      </c>
      <c r="E4132" s="7"/>
      <c r="F4132" s="8">
        <f>VLOOKUP(D4132,'Parâmetro - Portes e Uco'!$A$8:$D$49,4,0)</f>
        <v>23.639519999999997</v>
      </c>
      <c r="G4132" s="36"/>
      <c r="H4132" s="15"/>
      <c r="I4132" s="9">
        <v>2</v>
      </c>
      <c r="J4132" s="16">
        <v>0.216</v>
      </c>
      <c r="K4132" s="8">
        <f>J4132*'Parâmetro - Portes e Uco'!$H$3</f>
        <v>5.25528</v>
      </c>
      <c r="L4132" s="17">
        <v>1.31</v>
      </c>
      <c r="M4132" s="2">
        <v>70</v>
      </c>
      <c r="N4132" s="8">
        <f>(('Parâmetro - Portes e Uco'!$H$4*'TABELA HONORÁRIOS MÉDICOS201819'!M4132)/100)*'TABELA HONORÁRIOS MÉDICOS201819'!L4132</f>
        <v>13.40654</v>
      </c>
      <c r="O4132" s="15">
        <v>0</v>
      </c>
      <c r="P4132" s="15"/>
      <c r="Q4132" s="41">
        <f t="shared" si="238"/>
        <v>42.301339999999996</v>
      </c>
    </row>
    <row r="4133" spans="1:17">
      <c r="A4133" s="1" t="s">
        <v>4760</v>
      </c>
      <c r="B4133" s="1">
        <v>40803066</v>
      </c>
      <c r="C4133" s="3" t="s">
        <v>4458</v>
      </c>
      <c r="D4133" s="4" t="s">
        <v>3680</v>
      </c>
      <c r="E4133" s="7"/>
      <c r="F4133" s="8">
        <f>VLOOKUP(D4133,'Parâmetro - Portes e Uco'!$A$8:$D$49,4,0)</f>
        <v>23.639519999999997</v>
      </c>
      <c r="G4133" s="36"/>
      <c r="H4133" s="15"/>
      <c r="I4133" s="9">
        <v>2</v>
      </c>
      <c r="J4133" s="16">
        <v>0.86399999999999999</v>
      </c>
      <c r="K4133" s="8">
        <f>J4133*'Parâmetro - Portes e Uco'!$H$3</f>
        <v>21.02112</v>
      </c>
      <c r="L4133" s="17">
        <v>1.31</v>
      </c>
      <c r="M4133" s="2">
        <v>70</v>
      </c>
      <c r="N4133" s="8">
        <f>(('Parâmetro - Portes e Uco'!$H$4*'TABELA HONORÁRIOS MÉDICOS201819'!M4133)/100)*'TABELA HONORÁRIOS MÉDICOS201819'!L4133</f>
        <v>13.40654</v>
      </c>
      <c r="O4133" s="15">
        <v>0</v>
      </c>
      <c r="P4133" s="15"/>
      <c r="Q4133" s="41">
        <f t="shared" si="238"/>
        <v>58.06718</v>
      </c>
    </row>
    <row r="4134" spans="1:17">
      <c r="A4134" s="1" t="s">
        <v>4760</v>
      </c>
      <c r="B4134" s="1">
        <v>40803074</v>
      </c>
      <c r="C4134" s="3" t="s">
        <v>4459</v>
      </c>
      <c r="D4134" s="4" t="s">
        <v>3680</v>
      </c>
      <c r="E4134" s="7"/>
      <c r="F4134" s="8">
        <f>VLOOKUP(D4134,'Parâmetro - Portes e Uco'!$A$8:$D$49,4,0)</f>
        <v>23.639519999999997</v>
      </c>
      <c r="G4134" s="36"/>
      <c r="H4134" s="15"/>
      <c r="I4134" s="9">
        <v>2</v>
      </c>
      <c r="J4134" s="16">
        <v>0.86399999999999999</v>
      </c>
      <c r="K4134" s="8">
        <f>J4134*'Parâmetro - Portes e Uco'!$H$3</f>
        <v>21.02112</v>
      </c>
      <c r="L4134" s="17">
        <v>1.31</v>
      </c>
      <c r="M4134" s="2">
        <v>70</v>
      </c>
      <c r="N4134" s="8">
        <f>(('Parâmetro - Portes e Uco'!$H$4*'TABELA HONORÁRIOS MÉDICOS201819'!M4134)/100)*'TABELA HONORÁRIOS MÉDICOS201819'!L4134</f>
        <v>13.40654</v>
      </c>
      <c r="O4134" s="15">
        <v>0</v>
      </c>
      <c r="P4134" s="15"/>
      <c r="Q4134" s="41">
        <f t="shared" si="238"/>
        <v>58.06718</v>
      </c>
    </row>
    <row r="4135" spans="1:17">
      <c r="A4135" s="1" t="s">
        <v>4760</v>
      </c>
      <c r="B4135" s="1">
        <v>40803082</v>
      </c>
      <c r="C4135" s="3" t="s">
        <v>4460</v>
      </c>
      <c r="D4135" s="4" t="s">
        <v>3680</v>
      </c>
      <c r="E4135" s="7"/>
      <c r="F4135" s="8">
        <f>VLOOKUP(D4135,'Parâmetro - Portes e Uco'!$A$8:$D$49,4,0)</f>
        <v>23.639519999999997</v>
      </c>
      <c r="G4135" s="36"/>
      <c r="H4135" s="15"/>
      <c r="I4135" s="9">
        <v>2</v>
      </c>
      <c r="J4135" s="16">
        <v>0.14399999999999999</v>
      </c>
      <c r="K4135" s="8">
        <f>J4135*'Parâmetro - Portes e Uco'!$H$3</f>
        <v>3.5035199999999995</v>
      </c>
      <c r="L4135" s="17">
        <v>1.31</v>
      </c>
      <c r="M4135" s="2">
        <v>70</v>
      </c>
      <c r="N4135" s="8">
        <f>(('Parâmetro - Portes e Uco'!$H$4*'TABELA HONORÁRIOS MÉDICOS201819'!M4135)/100)*'TABELA HONORÁRIOS MÉDICOS201819'!L4135</f>
        <v>13.40654</v>
      </c>
      <c r="O4135" s="15">
        <v>0</v>
      </c>
      <c r="P4135" s="15"/>
      <c r="Q4135" s="41">
        <f t="shared" si="238"/>
        <v>40.549579999999992</v>
      </c>
    </row>
    <row r="4136" spans="1:17">
      <c r="A4136" s="1" t="s">
        <v>4760</v>
      </c>
      <c r="B4136" s="1">
        <v>40803090</v>
      </c>
      <c r="C4136" s="3" t="s">
        <v>4461</v>
      </c>
      <c r="D4136" s="4" t="s">
        <v>3680</v>
      </c>
      <c r="E4136" s="7"/>
      <c r="F4136" s="8">
        <f>VLOOKUP(D4136,'Parâmetro - Portes e Uco'!$A$8:$D$49,4,0)</f>
        <v>23.639519999999997</v>
      </c>
      <c r="G4136" s="36"/>
      <c r="H4136" s="15"/>
      <c r="I4136" s="9">
        <v>2</v>
      </c>
      <c r="J4136" s="16">
        <v>0.86399999999999999</v>
      </c>
      <c r="K4136" s="8">
        <f>J4136*'Parâmetro - Portes e Uco'!$H$3</f>
        <v>21.02112</v>
      </c>
      <c r="L4136" s="17">
        <v>1.22</v>
      </c>
      <c r="M4136" s="2">
        <v>70</v>
      </c>
      <c r="N4136" s="8">
        <f>(('Parâmetro - Portes e Uco'!$H$4*'TABELA HONORÁRIOS MÉDICOS201819'!M4136)/100)*'TABELA HONORÁRIOS MÉDICOS201819'!L4136</f>
        <v>12.485479999999999</v>
      </c>
      <c r="O4136" s="15">
        <v>0</v>
      </c>
      <c r="P4136" s="15"/>
      <c r="Q4136" s="41">
        <f t="shared" si="238"/>
        <v>57.146119999999996</v>
      </c>
    </row>
    <row r="4137" spans="1:17">
      <c r="A4137" s="1" t="s">
        <v>4760</v>
      </c>
      <c r="B4137" s="1">
        <v>40803104</v>
      </c>
      <c r="C4137" s="3" t="s">
        <v>4462</v>
      </c>
      <c r="D4137" s="4" t="s">
        <v>3680</v>
      </c>
      <c r="E4137" s="7"/>
      <c r="F4137" s="8">
        <f>VLOOKUP(D4137,'Parâmetro - Portes e Uco'!$A$8:$D$49,4,0)</f>
        <v>23.639519999999997</v>
      </c>
      <c r="G4137" s="36"/>
      <c r="H4137" s="15"/>
      <c r="I4137" s="9">
        <v>2</v>
      </c>
      <c r="J4137" s="16">
        <v>0.14399999999999999</v>
      </c>
      <c r="K4137" s="8">
        <f>J4137*'Parâmetro - Portes e Uco'!$H$3</f>
        <v>3.5035199999999995</v>
      </c>
      <c r="L4137" s="17">
        <v>1.22</v>
      </c>
      <c r="M4137" s="2">
        <v>70</v>
      </c>
      <c r="N4137" s="8">
        <f>(('Parâmetro - Portes e Uco'!$H$4*'TABELA HONORÁRIOS MÉDICOS201819'!M4137)/100)*'TABELA HONORÁRIOS MÉDICOS201819'!L4137</f>
        <v>12.485479999999999</v>
      </c>
      <c r="O4137" s="15">
        <v>0</v>
      </c>
      <c r="P4137" s="15"/>
      <c r="Q4137" s="41">
        <f t="shared" si="238"/>
        <v>39.628519999999995</v>
      </c>
    </row>
    <row r="4138" spans="1:17">
      <c r="A4138" s="1" t="s">
        <v>4760</v>
      </c>
      <c r="B4138" s="1">
        <v>40803112</v>
      </c>
      <c r="C4138" s="3" t="s">
        <v>4463</v>
      </c>
      <c r="D4138" s="4" t="s">
        <v>3680</v>
      </c>
      <c r="E4138" s="7"/>
      <c r="F4138" s="8">
        <f>VLOOKUP(D4138,'Parâmetro - Portes e Uco'!$A$8:$D$49,4,0)</f>
        <v>23.639519999999997</v>
      </c>
      <c r="G4138" s="36"/>
      <c r="H4138" s="15"/>
      <c r="I4138" s="9">
        <v>2</v>
      </c>
      <c r="J4138" s="16">
        <v>0.17280000000000001</v>
      </c>
      <c r="K4138" s="8">
        <f>J4138*'Parâmetro - Portes e Uco'!$H$3</f>
        <v>4.204224</v>
      </c>
      <c r="L4138" s="17">
        <v>1.22</v>
      </c>
      <c r="M4138" s="2">
        <v>70</v>
      </c>
      <c r="N4138" s="8">
        <f>(('Parâmetro - Portes e Uco'!$H$4*'TABELA HONORÁRIOS MÉDICOS201819'!M4138)/100)*'TABELA HONORÁRIOS MÉDICOS201819'!L4138</f>
        <v>12.485479999999999</v>
      </c>
      <c r="O4138" s="15">
        <v>0</v>
      </c>
      <c r="P4138" s="15"/>
      <c r="Q4138" s="41">
        <f t="shared" si="238"/>
        <v>40.329223999999996</v>
      </c>
    </row>
    <row r="4139" spans="1:17">
      <c r="A4139" s="1" t="s">
        <v>4760</v>
      </c>
      <c r="B4139" s="1">
        <v>40803120</v>
      </c>
      <c r="C4139" s="3" t="s">
        <v>4464</v>
      </c>
      <c r="D4139" s="4" t="s">
        <v>3680</v>
      </c>
      <c r="E4139" s="7"/>
      <c r="F4139" s="8">
        <f>VLOOKUP(D4139,'Parâmetro - Portes e Uco'!$A$8:$D$49,4,0)</f>
        <v>23.639519999999997</v>
      </c>
      <c r="G4139" s="36"/>
      <c r="H4139" s="15"/>
      <c r="I4139" s="9">
        <v>2</v>
      </c>
      <c r="J4139" s="16">
        <v>0.86399999999999999</v>
      </c>
      <c r="K4139" s="8">
        <f>J4139*'Parâmetro - Portes e Uco'!$H$3</f>
        <v>21.02112</v>
      </c>
      <c r="L4139" s="17">
        <v>1.22</v>
      </c>
      <c r="M4139" s="2">
        <v>70</v>
      </c>
      <c r="N4139" s="8">
        <f>(('Parâmetro - Portes e Uco'!$H$4*'TABELA HONORÁRIOS MÉDICOS201819'!M4139)/100)*'TABELA HONORÁRIOS MÉDICOS201819'!L4139</f>
        <v>12.485479999999999</v>
      </c>
      <c r="O4139" s="15">
        <v>0</v>
      </c>
      <c r="P4139" s="15"/>
      <c r="Q4139" s="41">
        <f t="shared" si="238"/>
        <v>57.146119999999996</v>
      </c>
    </row>
    <row r="4140" spans="1:17">
      <c r="A4140" s="1" t="s">
        <v>4760</v>
      </c>
      <c r="B4140" s="1">
        <v>40803139</v>
      </c>
      <c r="C4140" s="3" t="s">
        <v>4465</v>
      </c>
      <c r="D4140" s="4" t="s">
        <v>3680</v>
      </c>
      <c r="E4140" s="7"/>
      <c r="F4140" s="8">
        <f>VLOOKUP(D4140,'Parâmetro - Portes e Uco'!$A$8:$D$49,4,0)</f>
        <v>23.639519999999997</v>
      </c>
      <c r="G4140" s="36"/>
      <c r="H4140" s="15"/>
      <c r="I4140" s="9">
        <v>1</v>
      </c>
      <c r="J4140" s="16">
        <v>0.72</v>
      </c>
      <c r="K4140" s="8">
        <f>J4140*'Parâmetro - Portes e Uco'!$H$3</f>
        <v>17.517599999999998</v>
      </c>
      <c r="L4140" s="17">
        <v>1.22</v>
      </c>
      <c r="M4140" s="2">
        <v>70</v>
      </c>
      <c r="N4140" s="8">
        <f>(('Parâmetro - Portes e Uco'!$H$4*'TABELA HONORÁRIOS MÉDICOS201819'!M4140)/100)*'TABELA HONORÁRIOS MÉDICOS201819'!L4140</f>
        <v>12.485479999999999</v>
      </c>
      <c r="O4140" s="15">
        <v>0</v>
      </c>
      <c r="P4140" s="15"/>
      <c r="Q4140" s="41">
        <f t="shared" si="238"/>
        <v>53.642599999999987</v>
      </c>
    </row>
    <row r="4141" spans="1:17">
      <c r="A4141" s="1" t="s">
        <v>4760</v>
      </c>
      <c r="B4141" s="1">
        <v>40803147</v>
      </c>
      <c r="C4141" s="3" t="s">
        <v>4466</v>
      </c>
      <c r="D4141" s="4" t="s">
        <v>3679</v>
      </c>
      <c r="E4141" s="7"/>
      <c r="F4141" s="8">
        <f>VLOOKUP(D4141,'Parâmetro - Portes e Uco'!$A$8:$D$49,4,0)</f>
        <v>11.823839999999999</v>
      </c>
      <c r="G4141" s="36"/>
      <c r="H4141" s="15"/>
      <c r="I4141" s="9">
        <v>1</v>
      </c>
      <c r="J4141" s="16">
        <v>0.72</v>
      </c>
      <c r="K4141" s="8">
        <f>J4141*'Parâmetro - Portes e Uco'!$H$3</f>
        <v>17.517599999999998</v>
      </c>
      <c r="L4141" s="17">
        <v>0.24</v>
      </c>
      <c r="M4141" s="2">
        <v>70</v>
      </c>
      <c r="N4141" s="8">
        <f>(('Parâmetro - Portes e Uco'!$H$4*'TABELA HONORÁRIOS MÉDICOS201819'!M4141)/100)*'TABELA HONORÁRIOS MÉDICOS201819'!L4141</f>
        <v>2.4561600000000001</v>
      </c>
      <c r="O4141" s="15">
        <v>0</v>
      </c>
      <c r="P4141" s="15"/>
      <c r="Q4141" s="41">
        <f t="shared" si="238"/>
        <v>31.797599999999999</v>
      </c>
    </row>
    <row r="4142" spans="1:17">
      <c r="A4142" s="3"/>
      <c r="B4142" s="135">
        <v>40804003</v>
      </c>
      <c r="C4142" s="263" t="s">
        <v>3944</v>
      </c>
      <c r="D4142" s="264"/>
      <c r="E4142" s="264"/>
      <c r="F4142" s="264"/>
      <c r="G4142" s="264"/>
      <c r="H4142" s="264"/>
      <c r="I4142" s="264"/>
      <c r="J4142" s="264"/>
      <c r="K4142" s="264"/>
      <c r="L4142" s="264"/>
      <c r="M4142" s="264"/>
      <c r="N4142" s="264"/>
      <c r="O4142" s="264"/>
      <c r="P4142" s="264"/>
      <c r="Q4142" s="265"/>
    </row>
    <row r="4143" spans="1:17">
      <c r="A4143" s="1" t="s">
        <v>4760</v>
      </c>
      <c r="B4143" s="1">
        <v>40804011</v>
      </c>
      <c r="C4143" s="3" t="s">
        <v>4467</v>
      </c>
      <c r="D4143" s="4" t="s">
        <v>3680</v>
      </c>
      <c r="E4143" s="7"/>
      <c r="F4143" s="8">
        <f>VLOOKUP(D4143,'Parâmetro - Portes e Uco'!$A$8:$D$49,4,0)</f>
        <v>23.639519999999997</v>
      </c>
      <c r="G4143" s="36"/>
      <c r="H4143" s="15"/>
      <c r="I4143" s="9">
        <v>1</v>
      </c>
      <c r="J4143" s="16">
        <v>0.154</v>
      </c>
      <c r="K4143" s="8">
        <f>J4143*'Parâmetro - Portes e Uco'!$H$3</f>
        <v>3.7468199999999996</v>
      </c>
      <c r="L4143" s="17">
        <v>1.22</v>
      </c>
      <c r="M4143" s="2">
        <v>70</v>
      </c>
      <c r="N4143" s="8">
        <f>(('Parâmetro - Portes e Uco'!$H$4*'TABELA HONORÁRIOS MÉDICOS201819'!M4143)/100)*'TABELA HONORÁRIOS MÉDICOS201819'!L4143</f>
        <v>12.485479999999999</v>
      </c>
      <c r="O4143" s="15">
        <v>0</v>
      </c>
      <c r="P4143" s="15"/>
      <c r="Q4143" s="41">
        <f t="shared" ref="Q4143:Q4155" si="239">F4143+H4143+K4143+N4143+P4143</f>
        <v>39.87182</v>
      </c>
    </row>
    <row r="4144" spans="1:17">
      <c r="A4144" s="1" t="s">
        <v>4760</v>
      </c>
      <c r="B4144" s="1">
        <v>40804020</v>
      </c>
      <c r="C4144" s="3" t="s">
        <v>4468</v>
      </c>
      <c r="D4144" s="4" t="s">
        <v>3680</v>
      </c>
      <c r="E4144" s="7"/>
      <c r="F4144" s="8">
        <f>VLOOKUP(D4144,'Parâmetro - Portes e Uco'!$A$8:$D$49,4,0)</f>
        <v>23.639519999999997</v>
      </c>
      <c r="G4144" s="36"/>
      <c r="H4144" s="15"/>
      <c r="I4144" s="9">
        <v>3</v>
      </c>
      <c r="J4144" s="16">
        <v>0.12959999999999999</v>
      </c>
      <c r="K4144" s="8">
        <f>J4144*'Parâmetro - Portes e Uco'!$H$3</f>
        <v>3.1531679999999995</v>
      </c>
      <c r="L4144" s="17">
        <v>1.4</v>
      </c>
      <c r="M4144" s="2">
        <v>70</v>
      </c>
      <c r="N4144" s="8">
        <f>(('Parâmetro - Portes e Uco'!$H$4*'TABELA HONORÁRIOS MÉDICOS201819'!M4144)/100)*'TABELA HONORÁRIOS MÉDICOS201819'!L4144</f>
        <v>14.327599999999999</v>
      </c>
      <c r="O4144" s="15">
        <v>0</v>
      </c>
      <c r="P4144" s="15"/>
      <c r="Q4144" s="41">
        <f t="shared" si="239"/>
        <v>41.120287999999995</v>
      </c>
    </row>
    <row r="4145" spans="1:17">
      <c r="A4145" s="1" t="s">
        <v>4760</v>
      </c>
      <c r="B4145" s="1">
        <v>40804038</v>
      </c>
      <c r="C4145" s="3" t="s">
        <v>4469</v>
      </c>
      <c r="D4145" s="4" t="s">
        <v>3680</v>
      </c>
      <c r="E4145" s="7"/>
      <c r="F4145" s="8">
        <f>VLOOKUP(D4145,'Parâmetro - Portes e Uco'!$A$8:$D$49,4,0)</f>
        <v>23.639519999999997</v>
      </c>
      <c r="G4145" s="36"/>
      <c r="H4145" s="15"/>
      <c r="I4145" s="9">
        <v>2</v>
      </c>
      <c r="J4145" s="16">
        <v>0.192</v>
      </c>
      <c r="K4145" s="8">
        <f>J4145*'Parâmetro - Portes e Uco'!$H$3</f>
        <v>4.67136</v>
      </c>
      <c r="L4145" s="17">
        <v>1.31</v>
      </c>
      <c r="M4145" s="2">
        <v>70</v>
      </c>
      <c r="N4145" s="8">
        <f>(('Parâmetro - Portes e Uco'!$H$4*'TABELA HONORÁRIOS MÉDICOS201819'!M4145)/100)*'TABELA HONORÁRIOS MÉDICOS201819'!L4145</f>
        <v>13.40654</v>
      </c>
      <c r="O4145" s="15">
        <v>0</v>
      </c>
      <c r="P4145" s="15"/>
      <c r="Q4145" s="41">
        <f t="shared" si="239"/>
        <v>41.717419999999997</v>
      </c>
    </row>
    <row r="4146" spans="1:17">
      <c r="A4146" s="1" t="s">
        <v>4760</v>
      </c>
      <c r="B4146" s="1">
        <v>40804046</v>
      </c>
      <c r="C4146" s="3" t="s">
        <v>4470</v>
      </c>
      <c r="D4146" s="4" t="s">
        <v>3680</v>
      </c>
      <c r="E4146" s="7"/>
      <c r="F4146" s="8">
        <f>VLOOKUP(D4146,'Parâmetro - Portes e Uco'!$A$8:$D$49,4,0)</f>
        <v>23.639519999999997</v>
      </c>
      <c r="G4146" s="36"/>
      <c r="H4146" s="15"/>
      <c r="I4146" s="9">
        <v>2</v>
      </c>
      <c r="J4146" s="16">
        <v>0.24</v>
      </c>
      <c r="K4146" s="8">
        <f>J4146*'Parâmetro - Portes e Uco'!$H$3</f>
        <v>5.8391999999999991</v>
      </c>
      <c r="L4146" s="17">
        <v>1.31</v>
      </c>
      <c r="M4146" s="2">
        <v>70</v>
      </c>
      <c r="N4146" s="8">
        <f>(('Parâmetro - Portes e Uco'!$H$4*'TABELA HONORÁRIOS MÉDICOS201819'!M4146)/100)*'TABELA HONORÁRIOS MÉDICOS201819'!L4146</f>
        <v>13.40654</v>
      </c>
      <c r="O4146" s="15">
        <v>0</v>
      </c>
      <c r="P4146" s="15"/>
      <c r="Q4146" s="41">
        <f t="shared" si="239"/>
        <v>42.885259999999995</v>
      </c>
    </row>
    <row r="4147" spans="1:17">
      <c r="A4147" s="1" t="s">
        <v>4760</v>
      </c>
      <c r="B4147" s="1">
        <v>40804054</v>
      </c>
      <c r="C4147" s="3" t="s">
        <v>4471</v>
      </c>
      <c r="D4147" s="4" t="s">
        <v>3680</v>
      </c>
      <c r="E4147" s="7"/>
      <c r="F4147" s="8">
        <f>VLOOKUP(D4147,'Parâmetro - Portes e Uco'!$A$8:$D$49,4,0)</f>
        <v>23.639519999999997</v>
      </c>
      <c r="G4147" s="36"/>
      <c r="H4147" s="15"/>
      <c r="I4147" s="9">
        <v>2</v>
      </c>
      <c r="J4147" s="16">
        <v>0.14399999999999999</v>
      </c>
      <c r="K4147" s="8">
        <f>J4147*'Parâmetro - Portes e Uco'!$H$3</f>
        <v>3.5035199999999995</v>
      </c>
      <c r="L4147" s="17">
        <v>1.22</v>
      </c>
      <c r="M4147" s="2">
        <v>70</v>
      </c>
      <c r="N4147" s="8">
        <f>(('Parâmetro - Portes e Uco'!$H$4*'TABELA HONORÁRIOS MÉDICOS201819'!M4147)/100)*'TABELA HONORÁRIOS MÉDICOS201819'!L4147</f>
        <v>12.485479999999999</v>
      </c>
      <c r="O4147" s="15">
        <v>0</v>
      </c>
      <c r="P4147" s="15"/>
      <c r="Q4147" s="41">
        <f t="shared" si="239"/>
        <v>39.628519999999995</v>
      </c>
    </row>
    <row r="4148" spans="1:17">
      <c r="A4148" s="1" t="s">
        <v>4760</v>
      </c>
      <c r="B4148" s="1">
        <v>40804062</v>
      </c>
      <c r="C4148" s="3" t="s">
        <v>4472</v>
      </c>
      <c r="D4148" s="4" t="s">
        <v>3680</v>
      </c>
      <c r="E4148" s="7"/>
      <c r="F4148" s="8">
        <f>VLOOKUP(D4148,'Parâmetro - Portes e Uco'!$A$8:$D$49,4,0)</f>
        <v>23.639519999999997</v>
      </c>
      <c r="G4148" s="36"/>
      <c r="H4148" s="15"/>
      <c r="I4148" s="9">
        <v>3</v>
      </c>
      <c r="J4148" s="16">
        <v>0.18720000000000001</v>
      </c>
      <c r="K4148" s="8">
        <f>J4148*'Parâmetro - Portes e Uco'!$H$3</f>
        <v>4.554576</v>
      </c>
      <c r="L4148" s="17">
        <v>1.31</v>
      </c>
      <c r="M4148" s="2">
        <v>70</v>
      </c>
      <c r="N4148" s="8">
        <f>(('Parâmetro - Portes e Uco'!$H$4*'TABELA HONORÁRIOS MÉDICOS201819'!M4148)/100)*'TABELA HONORÁRIOS MÉDICOS201819'!L4148</f>
        <v>13.40654</v>
      </c>
      <c r="O4148" s="15">
        <v>0</v>
      </c>
      <c r="P4148" s="15"/>
      <c r="Q4148" s="41">
        <f t="shared" si="239"/>
        <v>41.600635999999994</v>
      </c>
    </row>
    <row r="4149" spans="1:17">
      <c r="A4149" s="1" t="s">
        <v>4760</v>
      </c>
      <c r="B4149" s="1">
        <v>40804070</v>
      </c>
      <c r="C4149" s="3" t="s">
        <v>4473</v>
      </c>
      <c r="D4149" s="4" t="s">
        <v>3680</v>
      </c>
      <c r="E4149" s="7"/>
      <c r="F4149" s="8">
        <f>VLOOKUP(D4149,'Parâmetro - Portes e Uco'!$A$8:$D$49,4,0)</f>
        <v>23.639519999999997</v>
      </c>
      <c r="G4149" s="36"/>
      <c r="H4149" s="15"/>
      <c r="I4149" s="9">
        <v>2</v>
      </c>
      <c r="J4149" s="16">
        <v>0.24</v>
      </c>
      <c r="K4149" s="8">
        <f>J4149*'Parâmetro - Portes e Uco'!$H$3</f>
        <v>5.8391999999999991</v>
      </c>
      <c r="L4149" s="17">
        <v>1.22</v>
      </c>
      <c r="M4149" s="2">
        <v>70</v>
      </c>
      <c r="N4149" s="8">
        <f>(('Parâmetro - Portes e Uco'!$H$4*'TABELA HONORÁRIOS MÉDICOS201819'!M4149)/100)*'TABELA HONORÁRIOS MÉDICOS201819'!L4149</f>
        <v>12.485479999999999</v>
      </c>
      <c r="O4149" s="15">
        <v>0</v>
      </c>
      <c r="P4149" s="15"/>
      <c r="Q4149" s="41">
        <f t="shared" si="239"/>
        <v>41.964199999999991</v>
      </c>
    </row>
    <row r="4150" spans="1:17">
      <c r="A4150" s="1" t="s">
        <v>4760</v>
      </c>
      <c r="B4150" s="1">
        <v>40804089</v>
      </c>
      <c r="C4150" s="3" t="s">
        <v>4474</v>
      </c>
      <c r="D4150" s="4" t="s">
        <v>3680</v>
      </c>
      <c r="E4150" s="7"/>
      <c r="F4150" s="8">
        <f>VLOOKUP(D4150,'Parâmetro - Portes e Uco'!$A$8:$D$49,4,0)</f>
        <v>23.639519999999997</v>
      </c>
      <c r="G4150" s="36"/>
      <c r="H4150" s="15"/>
      <c r="I4150" s="9">
        <v>2</v>
      </c>
      <c r="J4150" s="16">
        <v>0.86399999999999999</v>
      </c>
      <c r="K4150" s="8">
        <f>J4150*'Parâmetro - Portes e Uco'!$H$3</f>
        <v>21.02112</v>
      </c>
      <c r="L4150" s="17">
        <v>1.22</v>
      </c>
      <c r="M4150" s="2">
        <v>70</v>
      </c>
      <c r="N4150" s="8">
        <f>(('Parâmetro - Portes e Uco'!$H$4*'TABELA HONORÁRIOS MÉDICOS201819'!M4150)/100)*'TABELA HONORÁRIOS MÉDICOS201819'!L4150</f>
        <v>12.485479999999999</v>
      </c>
      <c r="O4150" s="15">
        <v>0</v>
      </c>
      <c r="P4150" s="15"/>
      <c r="Q4150" s="41">
        <f t="shared" si="239"/>
        <v>57.146119999999996</v>
      </c>
    </row>
    <row r="4151" spans="1:17">
      <c r="A4151" s="1" t="s">
        <v>4760</v>
      </c>
      <c r="B4151" s="1">
        <v>40804097</v>
      </c>
      <c r="C4151" s="3" t="s">
        <v>4475</v>
      </c>
      <c r="D4151" s="4" t="s">
        <v>3680</v>
      </c>
      <c r="E4151" s="7"/>
      <c r="F4151" s="8">
        <f>VLOOKUP(D4151,'Parâmetro - Portes e Uco'!$A$8:$D$49,4,0)</f>
        <v>23.639519999999997</v>
      </c>
      <c r="G4151" s="36"/>
      <c r="H4151" s="15"/>
      <c r="I4151" s="9">
        <v>2</v>
      </c>
      <c r="J4151" s="16">
        <v>0.14399999999999999</v>
      </c>
      <c r="K4151" s="8">
        <f>J4151*'Parâmetro - Portes e Uco'!$H$3</f>
        <v>3.5035199999999995</v>
      </c>
      <c r="L4151" s="17">
        <v>1.22</v>
      </c>
      <c r="M4151" s="2">
        <v>70</v>
      </c>
      <c r="N4151" s="8">
        <f>(('Parâmetro - Portes e Uco'!$H$4*'TABELA HONORÁRIOS MÉDICOS201819'!M4151)/100)*'TABELA HONORÁRIOS MÉDICOS201819'!L4151</f>
        <v>12.485479999999999</v>
      </c>
      <c r="O4151" s="15">
        <v>0</v>
      </c>
      <c r="P4151" s="15"/>
      <c r="Q4151" s="41">
        <f t="shared" si="239"/>
        <v>39.628519999999995</v>
      </c>
    </row>
    <row r="4152" spans="1:17">
      <c r="A4152" s="1" t="s">
        <v>4760</v>
      </c>
      <c r="B4152" s="1">
        <v>40804100</v>
      </c>
      <c r="C4152" s="3" t="s">
        <v>4476</v>
      </c>
      <c r="D4152" s="4" t="s">
        <v>3680</v>
      </c>
      <c r="E4152" s="7"/>
      <c r="F4152" s="8">
        <f>VLOOKUP(D4152,'Parâmetro - Portes e Uco'!$A$8:$D$49,4,0)</f>
        <v>23.639519999999997</v>
      </c>
      <c r="G4152" s="36"/>
      <c r="H4152" s="15"/>
      <c r="I4152" s="9">
        <v>2</v>
      </c>
      <c r="J4152" s="16">
        <v>0.86399999999999999</v>
      </c>
      <c r="K4152" s="8">
        <f>J4152*'Parâmetro - Portes e Uco'!$H$3</f>
        <v>21.02112</v>
      </c>
      <c r="L4152" s="17">
        <v>1.22</v>
      </c>
      <c r="M4152" s="2">
        <v>70</v>
      </c>
      <c r="N4152" s="8">
        <f>(('Parâmetro - Portes e Uco'!$H$4*'TABELA HONORÁRIOS MÉDICOS201819'!M4152)/100)*'TABELA HONORÁRIOS MÉDICOS201819'!L4152</f>
        <v>12.485479999999999</v>
      </c>
      <c r="O4152" s="15">
        <v>0</v>
      </c>
      <c r="P4152" s="15"/>
      <c r="Q4152" s="41">
        <f t="shared" si="239"/>
        <v>57.146119999999996</v>
      </c>
    </row>
    <row r="4153" spans="1:17">
      <c r="A4153" s="1" t="s">
        <v>4760</v>
      </c>
      <c r="B4153" s="1">
        <v>40804119</v>
      </c>
      <c r="C4153" s="3" t="s">
        <v>3335</v>
      </c>
      <c r="D4153" s="4" t="s">
        <v>3680</v>
      </c>
      <c r="E4153" s="7"/>
      <c r="F4153" s="8">
        <f>VLOOKUP(D4153,'Parâmetro - Portes e Uco'!$A$8:$D$49,4,0)</f>
        <v>23.639519999999997</v>
      </c>
      <c r="G4153" s="36"/>
      <c r="H4153" s="15"/>
      <c r="I4153" s="9">
        <v>3</v>
      </c>
      <c r="J4153" s="16">
        <v>0.154</v>
      </c>
      <c r="K4153" s="8">
        <f>J4153*'Parâmetro - Portes e Uco'!$H$3</f>
        <v>3.7468199999999996</v>
      </c>
      <c r="L4153" s="17">
        <v>1.31</v>
      </c>
      <c r="M4153" s="2">
        <v>70</v>
      </c>
      <c r="N4153" s="8">
        <f>(('Parâmetro - Portes e Uco'!$H$4*'TABELA HONORÁRIOS MÉDICOS201819'!M4153)/100)*'TABELA HONORÁRIOS MÉDICOS201819'!L4153</f>
        <v>13.40654</v>
      </c>
      <c r="O4153" s="15">
        <v>0</v>
      </c>
      <c r="P4153" s="15"/>
      <c r="Q4153" s="41">
        <f t="shared" si="239"/>
        <v>40.792879999999997</v>
      </c>
    </row>
    <row r="4154" spans="1:17">
      <c r="A4154" s="1" t="s">
        <v>4760</v>
      </c>
      <c r="B4154" s="1">
        <v>40804127</v>
      </c>
      <c r="C4154" s="3" t="s">
        <v>4477</v>
      </c>
      <c r="D4154" s="4" t="s">
        <v>3680</v>
      </c>
      <c r="E4154" s="7"/>
      <c r="F4154" s="8">
        <f>VLOOKUP(D4154,'Parâmetro - Portes e Uco'!$A$8:$D$49,4,0)</f>
        <v>23.639519999999997</v>
      </c>
      <c r="G4154" s="36"/>
      <c r="H4154" s="15"/>
      <c r="I4154" s="9">
        <v>1</v>
      </c>
      <c r="J4154" s="16">
        <v>0.31850000000000001</v>
      </c>
      <c r="K4154" s="8">
        <f>J4154*'Parâmetro - Portes e Uco'!$H$3</f>
        <v>7.7491049999999992</v>
      </c>
      <c r="L4154" s="17">
        <v>2.31</v>
      </c>
      <c r="M4154" s="2">
        <v>70</v>
      </c>
      <c r="N4154" s="8">
        <f>(('Parâmetro - Portes e Uco'!$H$4*'TABELA HONORÁRIOS MÉDICOS201819'!M4154)/100)*'TABELA HONORÁRIOS MÉDICOS201819'!L4154</f>
        <v>23.640540000000001</v>
      </c>
      <c r="O4154" s="15">
        <v>0</v>
      </c>
      <c r="P4154" s="15"/>
      <c r="Q4154" s="41">
        <f t="shared" si="239"/>
        <v>55.029164999999999</v>
      </c>
    </row>
    <row r="4155" spans="1:17">
      <c r="A4155" s="1" t="s">
        <v>4760</v>
      </c>
      <c r="B4155" s="1">
        <v>40804135</v>
      </c>
      <c r="C4155" s="3" t="s">
        <v>4478</v>
      </c>
      <c r="D4155" s="4" t="s">
        <v>3679</v>
      </c>
      <c r="E4155" s="7"/>
      <c r="F4155" s="8">
        <f>VLOOKUP(D4155,'Parâmetro - Portes e Uco'!$A$8:$D$49,4,0)</f>
        <v>11.823839999999999</v>
      </c>
      <c r="G4155" s="36"/>
      <c r="H4155" s="15"/>
      <c r="I4155" s="9">
        <v>1</v>
      </c>
      <c r="J4155" s="16">
        <v>0.72</v>
      </c>
      <c r="K4155" s="8">
        <f>J4155*'Parâmetro - Portes e Uco'!$H$3</f>
        <v>17.517599999999998</v>
      </c>
      <c r="L4155" s="17">
        <v>0.24</v>
      </c>
      <c r="M4155" s="2">
        <v>70</v>
      </c>
      <c r="N4155" s="8">
        <f>(('Parâmetro - Portes e Uco'!$H$4*'TABELA HONORÁRIOS MÉDICOS201819'!M4155)/100)*'TABELA HONORÁRIOS MÉDICOS201819'!L4155</f>
        <v>2.4561600000000001</v>
      </c>
      <c r="O4155" s="15">
        <v>0</v>
      </c>
      <c r="P4155" s="15"/>
      <c r="Q4155" s="41">
        <f t="shared" si="239"/>
        <v>31.797599999999999</v>
      </c>
    </row>
    <row r="4156" spans="1:17">
      <c r="A4156" s="3"/>
      <c r="B4156" s="135">
        <v>40805000</v>
      </c>
      <c r="C4156" s="263" t="s">
        <v>3945</v>
      </c>
      <c r="D4156" s="264"/>
      <c r="E4156" s="264"/>
      <c r="F4156" s="264"/>
      <c r="G4156" s="264"/>
      <c r="H4156" s="264"/>
      <c r="I4156" s="264"/>
      <c r="J4156" s="264"/>
      <c r="K4156" s="264"/>
      <c r="L4156" s="264"/>
      <c r="M4156" s="264"/>
      <c r="N4156" s="264"/>
      <c r="O4156" s="264"/>
      <c r="P4156" s="264"/>
      <c r="Q4156" s="265"/>
    </row>
    <row r="4157" spans="1:17">
      <c r="A4157" s="1" t="s">
        <v>4760</v>
      </c>
      <c r="B4157" s="1">
        <v>40805018</v>
      </c>
      <c r="C4157" s="3" t="s">
        <v>4479</v>
      </c>
      <c r="D4157" s="4" t="s">
        <v>3680</v>
      </c>
      <c r="E4157" s="7"/>
      <c r="F4157" s="8">
        <f>VLOOKUP(D4157,'Parâmetro - Portes e Uco'!$A$8:$D$49,4,0)</f>
        <v>23.639519999999997</v>
      </c>
      <c r="G4157" s="36"/>
      <c r="H4157" s="15"/>
      <c r="I4157" s="9">
        <v>1</v>
      </c>
      <c r="J4157" s="16">
        <v>0.154</v>
      </c>
      <c r="K4157" s="8">
        <f>J4157*'Parâmetro - Portes e Uco'!$H$3</f>
        <v>3.7468199999999996</v>
      </c>
      <c r="L4157" s="17">
        <v>0.83</v>
      </c>
      <c r="M4157" s="2">
        <v>70</v>
      </c>
      <c r="N4157" s="8">
        <f>(('Parâmetro - Portes e Uco'!$H$4*'TABELA HONORÁRIOS MÉDICOS201819'!M4157)/100)*'TABELA HONORÁRIOS MÉDICOS201819'!L4157</f>
        <v>8.4942200000000003</v>
      </c>
      <c r="O4157" s="15">
        <v>0</v>
      </c>
      <c r="P4157" s="15"/>
      <c r="Q4157" s="41">
        <f t="shared" ref="Q4157:Q4163" si="240">F4157+H4157+K4157+N4157+P4157</f>
        <v>35.880559999999996</v>
      </c>
    </row>
    <row r="4158" spans="1:17">
      <c r="A4158" s="1" t="s">
        <v>4760</v>
      </c>
      <c r="B4158" s="1">
        <v>40805026</v>
      </c>
      <c r="C4158" s="3" t="s">
        <v>4480</v>
      </c>
      <c r="D4158" s="4" t="s">
        <v>3680</v>
      </c>
      <c r="E4158" s="7"/>
      <c r="F4158" s="8">
        <f>VLOOKUP(D4158,'Parâmetro - Portes e Uco'!$A$8:$D$49,4,0)</f>
        <v>23.639519999999997</v>
      </c>
      <c r="G4158" s="36"/>
      <c r="H4158" s="15"/>
      <c r="I4158" s="9">
        <v>2</v>
      </c>
      <c r="J4158" s="16">
        <v>0.308</v>
      </c>
      <c r="K4158" s="8">
        <f>J4158*'Parâmetro - Portes e Uco'!$H$3</f>
        <v>7.4936399999999992</v>
      </c>
      <c r="L4158" s="17">
        <v>1.18</v>
      </c>
      <c r="M4158" s="2">
        <v>70</v>
      </c>
      <c r="N4158" s="8">
        <f>(('Parâmetro - Portes e Uco'!$H$4*'TABELA HONORÁRIOS MÉDICOS201819'!M4158)/100)*'TABELA HONORÁRIOS MÉDICOS201819'!L4158</f>
        <v>12.07612</v>
      </c>
      <c r="O4158" s="15">
        <v>0</v>
      </c>
      <c r="P4158" s="15"/>
      <c r="Q4158" s="41">
        <f t="shared" si="240"/>
        <v>43.209279999999993</v>
      </c>
    </row>
    <row r="4159" spans="1:17">
      <c r="A4159" s="1" t="s">
        <v>4760</v>
      </c>
      <c r="B4159" s="1">
        <v>40805034</v>
      </c>
      <c r="C4159" s="3" t="s">
        <v>4481</v>
      </c>
      <c r="D4159" s="4" t="s">
        <v>3680</v>
      </c>
      <c r="E4159" s="7"/>
      <c r="F4159" s="8">
        <f>VLOOKUP(D4159,'Parâmetro - Portes e Uco'!$A$8:$D$49,4,0)</f>
        <v>23.639519999999997</v>
      </c>
      <c r="G4159" s="36"/>
      <c r="H4159" s="15"/>
      <c r="I4159" s="9">
        <v>3</v>
      </c>
      <c r="J4159" s="16">
        <v>0.46200000000000002</v>
      </c>
      <c r="K4159" s="8">
        <f>J4159*'Parâmetro - Portes e Uco'!$H$3</f>
        <v>11.240460000000001</v>
      </c>
      <c r="L4159" s="17">
        <v>1.22</v>
      </c>
      <c r="M4159" s="2">
        <v>70</v>
      </c>
      <c r="N4159" s="8">
        <f>(('Parâmetro - Portes e Uco'!$H$4*'TABELA HONORÁRIOS MÉDICOS201819'!M4159)/100)*'TABELA HONORÁRIOS MÉDICOS201819'!L4159</f>
        <v>12.485479999999999</v>
      </c>
      <c r="O4159" s="15">
        <v>0</v>
      </c>
      <c r="P4159" s="15"/>
      <c r="Q4159" s="41">
        <f t="shared" si="240"/>
        <v>47.365459999999999</v>
      </c>
    </row>
    <row r="4160" spans="1:17">
      <c r="A4160" s="1" t="s">
        <v>4760</v>
      </c>
      <c r="B4160" s="1">
        <v>40805042</v>
      </c>
      <c r="C4160" s="3" t="s">
        <v>4482</v>
      </c>
      <c r="D4160" s="4" t="s">
        <v>3678</v>
      </c>
      <c r="E4160" s="7"/>
      <c r="F4160" s="8">
        <f>VLOOKUP(D4160,'Parâmetro - Portes e Uco'!$A$8:$D$49,4,0)</f>
        <v>35.471519999999998</v>
      </c>
      <c r="G4160" s="36"/>
      <c r="H4160" s="15"/>
      <c r="I4160" s="9">
        <v>4</v>
      </c>
      <c r="J4160" s="16">
        <v>0.61599999999999999</v>
      </c>
      <c r="K4160" s="8">
        <f>J4160*'Parâmetro - Portes e Uco'!$H$3</f>
        <v>14.987279999999998</v>
      </c>
      <c r="L4160" s="17">
        <v>1.34</v>
      </c>
      <c r="M4160" s="2">
        <v>70</v>
      </c>
      <c r="N4160" s="8">
        <f>(('Parâmetro - Portes e Uco'!$H$4*'TABELA HONORÁRIOS MÉDICOS201819'!M4160)/100)*'TABELA HONORÁRIOS MÉDICOS201819'!L4160</f>
        <v>13.713560000000001</v>
      </c>
      <c r="O4160" s="15">
        <v>0</v>
      </c>
      <c r="P4160" s="15"/>
      <c r="Q4160" s="41">
        <f t="shared" si="240"/>
        <v>64.172359999999998</v>
      </c>
    </row>
    <row r="4161" spans="1:17">
      <c r="A4161" s="1" t="s">
        <v>4760</v>
      </c>
      <c r="B4161" s="1">
        <v>40805050</v>
      </c>
      <c r="C4161" s="3" t="s">
        <v>4483</v>
      </c>
      <c r="D4161" s="4" t="s">
        <v>3678</v>
      </c>
      <c r="E4161" s="7"/>
      <c r="F4161" s="8">
        <f>VLOOKUP(D4161,'Parâmetro - Portes e Uco'!$A$8:$D$49,4,0)</f>
        <v>35.471519999999998</v>
      </c>
      <c r="G4161" s="36"/>
      <c r="H4161" s="15"/>
      <c r="I4161" s="9">
        <v>4</v>
      </c>
      <c r="J4161" s="16">
        <v>0.61599999999999999</v>
      </c>
      <c r="K4161" s="8">
        <f>J4161*'Parâmetro - Portes e Uco'!$H$3</f>
        <v>14.987279999999998</v>
      </c>
      <c r="L4161" s="17">
        <v>1.34</v>
      </c>
      <c r="M4161" s="2">
        <v>70</v>
      </c>
      <c r="N4161" s="8">
        <f>(('Parâmetro - Portes e Uco'!$H$4*'TABELA HONORÁRIOS MÉDICOS201819'!M4161)/100)*'TABELA HONORÁRIOS MÉDICOS201819'!L4161</f>
        <v>13.713560000000001</v>
      </c>
      <c r="O4161" s="15">
        <v>0</v>
      </c>
      <c r="P4161" s="15"/>
      <c r="Q4161" s="41">
        <f t="shared" si="240"/>
        <v>64.172359999999998</v>
      </c>
    </row>
    <row r="4162" spans="1:17">
      <c r="A4162" s="1" t="s">
        <v>4760</v>
      </c>
      <c r="B4162" s="1">
        <v>40805069</v>
      </c>
      <c r="C4162" s="3" t="s">
        <v>3336</v>
      </c>
      <c r="D4162" s="4" t="s">
        <v>3672</v>
      </c>
      <c r="E4162" s="7"/>
      <c r="F4162" s="8">
        <f>VLOOKUP(D4162,'Parâmetro - Portes e Uco'!$A$8:$D$49,4,0)</f>
        <v>47.295359999999995</v>
      </c>
      <c r="G4162" s="36"/>
      <c r="H4162" s="15"/>
      <c r="I4162" s="9">
        <v>9</v>
      </c>
      <c r="J4162" s="16">
        <v>0.57599999999999996</v>
      </c>
      <c r="K4162" s="8">
        <f>J4162*'Parâmetro - Portes e Uco'!$H$3</f>
        <v>14.014079999999998</v>
      </c>
      <c r="L4162" s="17">
        <v>3.17</v>
      </c>
      <c r="M4162" s="2">
        <v>70</v>
      </c>
      <c r="N4162" s="8">
        <f>(('Parâmetro - Portes e Uco'!$H$4*'TABELA HONORÁRIOS MÉDICOS201819'!M4162)/100)*'TABELA HONORÁRIOS MÉDICOS201819'!L4162</f>
        <v>32.441780000000001</v>
      </c>
      <c r="O4162" s="15">
        <v>0</v>
      </c>
      <c r="P4162" s="15"/>
      <c r="Q4162" s="41">
        <f t="shared" si="240"/>
        <v>93.751219999999989</v>
      </c>
    </row>
    <row r="4163" spans="1:17" ht="22.5">
      <c r="A4163" s="1" t="s">
        <v>4760</v>
      </c>
      <c r="B4163" s="1">
        <v>40805077</v>
      </c>
      <c r="C4163" s="3" t="s">
        <v>4484</v>
      </c>
      <c r="D4163" s="4" t="s">
        <v>3680</v>
      </c>
      <c r="E4163" s="7"/>
      <c r="F4163" s="8">
        <f>VLOOKUP(D4163,'Parâmetro - Portes e Uco'!$A$8:$D$49,4,0)</f>
        <v>23.639519999999997</v>
      </c>
      <c r="G4163" s="36"/>
      <c r="H4163" s="15"/>
      <c r="I4163" s="9">
        <v>4</v>
      </c>
      <c r="J4163" s="16">
        <v>0.17280000000000001</v>
      </c>
      <c r="K4163" s="8">
        <f>J4163*'Parâmetro - Portes e Uco'!$H$3</f>
        <v>4.204224</v>
      </c>
      <c r="L4163" s="17">
        <v>1.31</v>
      </c>
      <c r="M4163" s="2">
        <v>70</v>
      </c>
      <c r="N4163" s="8">
        <f>(('Parâmetro - Portes e Uco'!$H$4*'TABELA HONORÁRIOS MÉDICOS201819'!M4163)/100)*'TABELA HONORÁRIOS MÉDICOS201819'!L4163</f>
        <v>13.40654</v>
      </c>
      <c r="O4163" s="15">
        <v>0</v>
      </c>
      <c r="P4163" s="15"/>
      <c r="Q4163" s="41">
        <f t="shared" si="240"/>
        <v>41.250283999999994</v>
      </c>
    </row>
    <row r="4164" spans="1:17">
      <c r="A4164" s="3"/>
      <c r="B4164" s="135">
        <v>40806006</v>
      </c>
      <c r="C4164" s="263" t="s">
        <v>3946</v>
      </c>
      <c r="D4164" s="264"/>
      <c r="E4164" s="264"/>
      <c r="F4164" s="264"/>
      <c r="G4164" s="264"/>
      <c r="H4164" s="264"/>
      <c r="I4164" s="264"/>
      <c r="J4164" s="264"/>
      <c r="K4164" s="264"/>
      <c r="L4164" s="264"/>
      <c r="M4164" s="264"/>
      <c r="N4164" s="264"/>
      <c r="O4164" s="264"/>
      <c r="P4164" s="264"/>
      <c r="Q4164" s="265"/>
    </row>
    <row r="4165" spans="1:17">
      <c r="A4165" s="1" t="s">
        <v>4760</v>
      </c>
      <c r="B4165" s="1">
        <v>40806014</v>
      </c>
      <c r="C4165" s="3" t="s">
        <v>3341</v>
      </c>
      <c r="D4165" s="4" t="s">
        <v>3681</v>
      </c>
      <c r="E4165" s="7"/>
      <c r="F4165" s="8">
        <f>VLOOKUP(D4165,'Parâmetro - Portes e Uco'!$A$8:$D$49,4,0)</f>
        <v>73.782719999999998</v>
      </c>
      <c r="G4165" s="36"/>
      <c r="H4165" s="15"/>
      <c r="I4165" s="9">
        <v>8</v>
      </c>
      <c r="J4165" s="16">
        <v>0.23400000000000001</v>
      </c>
      <c r="K4165" s="8">
        <f>J4165*'Parâmetro - Portes e Uco'!$H$3</f>
        <v>5.6932200000000002</v>
      </c>
      <c r="L4165" s="17">
        <v>2.4</v>
      </c>
      <c r="M4165" s="2">
        <v>70</v>
      </c>
      <c r="N4165" s="8">
        <f>(('Parâmetro - Portes e Uco'!$H$4*'TABELA HONORÁRIOS MÉDICOS201819'!M4165)/100)*'TABELA HONORÁRIOS MÉDICOS201819'!L4165</f>
        <v>24.561599999999999</v>
      </c>
      <c r="O4165" s="15">
        <v>0</v>
      </c>
      <c r="P4165" s="15"/>
      <c r="Q4165" s="41">
        <f t="shared" ref="Q4165:Q4176" si="241">F4165+H4165+K4165+N4165+P4165</f>
        <v>104.03753999999999</v>
      </c>
    </row>
    <row r="4166" spans="1:17">
      <c r="A4166" s="1" t="s">
        <v>4760</v>
      </c>
      <c r="B4166" s="1">
        <v>40806022</v>
      </c>
      <c r="C4166" s="3" t="s">
        <v>3342</v>
      </c>
      <c r="D4166" s="4" t="s">
        <v>3677</v>
      </c>
      <c r="E4166" s="7"/>
      <c r="F4166" s="8">
        <f>VLOOKUP(D4166,'Parâmetro - Portes e Uco'!$A$8:$D$49,4,0)</f>
        <v>128.82192000000001</v>
      </c>
      <c r="G4166" s="36"/>
      <c r="H4166" s="15"/>
      <c r="I4166" s="9">
        <v>8</v>
      </c>
      <c r="J4166" s="16">
        <v>0.23400000000000001</v>
      </c>
      <c r="K4166" s="8">
        <f>J4166*'Parâmetro - Portes e Uco'!$H$3</f>
        <v>5.6932200000000002</v>
      </c>
      <c r="L4166" s="17">
        <v>4.08</v>
      </c>
      <c r="M4166" s="2">
        <v>70</v>
      </c>
      <c r="N4166" s="8">
        <f>(('Parâmetro - Portes e Uco'!$H$4*'TABELA HONORÁRIOS MÉDICOS201819'!M4166)/100)*'TABELA HONORÁRIOS MÉDICOS201819'!L4166</f>
        <v>41.754719999999999</v>
      </c>
      <c r="O4166" s="15">
        <v>0</v>
      </c>
      <c r="P4166" s="15"/>
      <c r="Q4166" s="41">
        <f t="shared" si="241"/>
        <v>176.26985999999999</v>
      </c>
    </row>
    <row r="4167" spans="1:17">
      <c r="A4167" s="1" t="s">
        <v>4760</v>
      </c>
      <c r="B4167" s="1">
        <v>40806030</v>
      </c>
      <c r="C4167" s="3" t="s">
        <v>4485</v>
      </c>
      <c r="D4167" s="4" t="s">
        <v>3672</v>
      </c>
      <c r="E4167" s="7"/>
      <c r="F4167" s="8">
        <f>VLOOKUP(D4167,'Parâmetro - Portes e Uco'!$A$8:$D$49,4,0)</f>
        <v>47.295359999999995</v>
      </c>
      <c r="G4167" s="36"/>
      <c r="H4167" s="15"/>
      <c r="I4167" s="9">
        <v>8</v>
      </c>
      <c r="J4167" s="16">
        <v>0.23400000000000001</v>
      </c>
      <c r="K4167" s="8">
        <f>J4167*'Parâmetro - Portes e Uco'!$H$3</f>
        <v>5.6932200000000002</v>
      </c>
      <c r="L4167" s="17">
        <v>2.4</v>
      </c>
      <c r="M4167" s="2">
        <v>70</v>
      </c>
      <c r="N4167" s="8">
        <f>(('Parâmetro - Portes e Uco'!$H$4*'TABELA HONORÁRIOS MÉDICOS201819'!M4167)/100)*'TABELA HONORÁRIOS MÉDICOS201819'!L4167</f>
        <v>24.561599999999999</v>
      </c>
      <c r="O4167" s="15">
        <v>0</v>
      </c>
      <c r="P4167" s="15"/>
      <c r="Q4167" s="41">
        <f t="shared" si="241"/>
        <v>77.550179999999997</v>
      </c>
    </row>
    <row r="4168" spans="1:17">
      <c r="A4168" s="1" t="s">
        <v>4760</v>
      </c>
      <c r="B4168" s="1">
        <v>40806049</v>
      </c>
      <c r="C4168" s="3" t="s">
        <v>4486</v>
      </c>
      <c r="D4168" s="4" t="s">
        <v>3681</v>
      </c>
      <c r="E4168" s="7"/>
      <c r="F4168" s="8">
        <f>VLOOKUP(D4168,'Parâmetro - Portes e Uco'!$A$8:$D$49,4,0)</f>
        <v>73.782719999999998</v>
      </c>
      <c r="G4168" s="36"/>
      <c r="H4168" s="15"/>
      <c r="I4168" s="9">
        <v>20</v>
      </c>
      <c r="J4168" s="16">
        <v>0.38879999999999998</v>
      </c>
      <c r="K4168" s="8">
        <f>J4168*'Parâmetro - Portes e Uco'!$H$3</f>
        <v>9.459503999999999</v>
      </c>
      <c r="L4168" s="17">
        <v>3.72</v>
      </c>
      <c r="M4168" s="2">
        <v>70</v>
      </c>
      <c r="N4168" s="8">
        <f>(('Parâmetro - Portes e Uco'!$H$4*'TABELA HONORÁRIOS MÉDICOS201819'!M4168)/100)*'TABELA HONORÁRIOS MÉDICOS201819'!L4168</f>
        <v>38.070480000000003</v>
      </c>
      <c r="O4168" s="15">
        <v>0</v>
      </c>
      <c r="P4168" s="15"/>
      <c r="Q4168" s="41">
        <f t="shared" si="241"/>
        <v>121.312704</v>
      </c>
    </row>
    <row r="4169" spans="1:17">
      <c r="A4169" s="1" t="s">
        <v>4760</v>
      </c>
      <c r="B4169" s="1">
        <v>40806057</v>
      </c>
      <c r="C4169" s="3" t="s">
        <v>4487</v>
      </c>
      <c r="D4169" s="4" t="s">
        <v>3671</v>
      </c>
      <c r="E4169" s="7"/>
      <c r="F4169" s="8">
        <f>VLOOKUP(D4169,'Parâmetro - Portes e Uco'!$A$8:$D$49,4,0)</f>
        <v>100.81679999999999</v>
      </c>
      <c r="G4169" s="36"/>
      <c r="H4169" s="15"/>
      <c r="I4169" s="9">
        <v>24</v>
      </c>
      <c r="J4169" s="16">
        <v>0.57599999999999996</v>
      </c>
      <c r="K4169" s="8">
        <f>J4169*'Parâmetro - Portes e Uco'!$H$3</f>
        <v>14.014079999999998</v>
      </c>
      <c r="L4169" s="17">
        <v>3.83</v>
      </c>
      <c r="M4169" s="2">
        <v>70</v>
      </c>
      <c r="N4169" s="8">
        <f>(('Parâmetro - Portes e Uco'!$H$4*'TABELA HONORÁRIOS MÉDICOS201819'!M4169)/100)*'TABELA HONORÁRIOS MÉDICOS201819'!L4169</f>
        <v>39.196220000000004</v>
      </c>
      <c r="O4169" s="15">
        <v>0</v>
      </c>
      <c r="P4169" s="15"/>
      <c r="Q4169" s="41">
        <f t="shared" si="241"/>
        <v>154.02709999999999</v>
      </c>
    </row>
    <row r="4170" spans="1:17">
      <c r="A4170" s="1" t="s">
        <v>4760</v>
      </c>
      <c r="B4170" s="1">
        <v>40806065</v>
      </c>
      <c r="C4170" s="3" t="s">
        <v>4488</v>
      </c>
      <c r="D4170" s="4" t="s">
        <v>3681</v>
      </c>
      <c r="E4170" s="7"/>
      <c r="F4170" s="8">
        <f>VLOOKUP(D4170,'Parâmetro - Portes e Uco'!$A$8:$D$49,4,0)</f>
        <v>73.782719999999998</v>
      </c>
      <c r="G4170" s="36"/>
      <c r="H4170" s="15"/>
      <c r="I4170" s="9">
        <v>6</v>
      </c>
      <c r="J4170" s="16">
        <v>0.59699999999999998</v>
      </c>
      <c r="K4170" s="8">
        <f>J4170*'Parâmetro - Portes e Uco'!$H$3</f>
        <v>14.525009999999998</v>
      </c>
      <c r="L4170" s="17">
        <v>3.83</v>
      </c>
      <c r="M4170" s="2">
        <v>70</v>
      </c>
      <c r="N4170" s="8">
        <f>(('Parâmetro - Portes e Uco'!$H$4*'TABELA HONORÁRIOS MÉDICOS201819'!M4170)/100)*'TABELA HONORÁRIOS MÉDICOS201819'!L4170</f>
        <v>39.196220000000004</v>
      </c>
      <c r="O4170" s="15">
        <v>0</v>
      </c>
      <c r="P4170" s="15"/>
      <c r="Q4170" s="41">
        <f t="shared" si="241"/>
        <v>127.50395</v>
      </c>
    </row>
    <row r="4171" spans="1:17">
      <c r="A4171" s="1" t="s">
        <v>4760</v>
      </c>
      <c r="B4171" s="1">
        <v>40806073</v>
      </c>
      <c r="C4171" s="3" t="s">
        <v>4489</v>
      </c>
      <c r="D4171" s="4" t="s">
        <v>3681</v>
      </c>
      <c r="E4171" s="7"/>
      <c r="F4171" s="8">
        <f>VLOOKUP(D4171,'Parâmetro - Portes e Uco'!$A$8:$D$49,4,0)</f>
        <v>73.782719999999998</v>
      </c>
      <c r="G4171" s="36"/>
      <c r="H4171" s="15"/>
      <c r="I4171" s="9">
        <v>9</v>
      </c>
      <c r="J4171" s="16">
        <v>0.76200000000000001</v>
      </c>
      <c r="K4171" s="8">
        <f>J4171*'Parâmetro - Portes e Uco'!$H$3</f>
        <v>18.539459999999998</v>
      </c>
      <c r="L4171" s="17">
        <v>4.12</v>
      </c>
      <c r="M4171" s="2">
        <v>70</v>
      </c>
      <c r="N4171" s="8">
        <f>(('Parâmetro - Portes e Uco'!$H$4*'TABELA HONORÁRIOS MÉDICOS201819'!M4171)/100)*'TABELA HONORÁRIOS MÉDICOS201819'!L4171</f>
        <v>42.164079999999998</v>
      </c>
      <c r="O4171" s="15">
        <v>0</v>
      </c>
      <c r="P4171" s="15"/>
      <c r="Q4171" s="41">
        <f t="shared" si="241"/>
        <v>134.48626000000002</v>
      </c>
    </row>
    <row r="4172" spans="1:17">
      <c r="A4172" s="1" t="s">
        <v>4760</v>
      </c>
      <c r="B4172" s="1">
        <v>40806081</v>
      </c>
      <c r="C4172" s="3" t="s">
        <v>3337</v>
      </c>
      <c r="D4172" s="4" t="s">
        <v>3671</v>
      </c>
      <c r="E4172" s="7"/>
      <c r="F4172" s="8">
        <f>VLOOKUP(D4172,'Parâmetro - Portes e Uco'!$A$8:$D$49,4,0)</f>
        <v>100.81679999999999</v>
      </c>
      <c r="G4172" s="36"/>
      <c r="H4172" s="15"/>
      <c r="I4172" s="9">
        <v>6</v>
      </c>
      <c r="J4172" s="16">
        <v>0.76200000000000001</v>
      </c>
      <c r="K4172" s="8">
        <f>J4172*'Parâmetro - Portes e Uco'!$H$3</f>
        <v>18.539459999999998</v>
      </c>
      <c r="L4172" s="17">
        <v>4.68</v>
      </c>
      <c r="M4172" s="2">
        <v>70</v>
      </c>
      <c r="N4172" s="8">
        <f>(('Parâmetro - Portes e Uco'!$H$4*'TABELA HONORÁRIOS MÉDICOS201819'!M4172)/100)*'TABELA HONORÁRIOS MÉDICOS201819'!L4172</f>
        <v>47.895119999999999</v>
      </c>
      <c r="O4172" s="15">
        <v>0</v>
      </c>
      <c r="P4172" s="15"/>
      <c r="Q4172" s="41">
        <f t="shared" si="241"/>
        <v>167.25137999999998</v>
      </c>
    </row>
    <row r="4173" spans="1:17">
      <c r="A4173" s="1" t="s">
        <v>4760</v>
      </c>
      <c r="B4173" s="1">
        <v>40806090</v>
      </c>
      <c r="C4173" s="3" t="s">
        <v>3340</v>
      </c>
      <c r="D4173" s="4" t="s">
        <v>3671</v>
      </c>
      <c r="E4173" s="7"/>
      <c r="F4173" s="8">
        <f>VLOOKUP(D4173,'Parâmetro - Portes e Uco'!$A$8:$D$49,4,0)</f>
        <v>100.81679999999999</v>
      </c>
      <c r="G4173" s="36"/>
      <c r="H4173" s="15"/>
      <c r="I4173" s="9">
        <v>6</v>
      </c>
      <c r="J4173" s="16">
        <v>0.432</v>
      </c>
      <c r="K4173" s="8">
        <f>J4173*'Parâmetro - Portes e Uco'!$H$3</f>
        <v>10.51056</v>
      </c>
      <c r="L4173" s="17">
        <v>3.99</v>
      </c>
      <c r="M4173" s="2">
        <v>70</v>
      </c>
      <c r="N4173" s="8">
        <f>(('Parâmetro - Portes e Uco'!$H$4*'TABELA HONORÁRIOS MÉDICOS201819'!M4173)/100)*'TABELA HONORÁRIOS MÉDICOS201819'!L4173</f>
        <v>40.833660000000002</v>
      </c>
      <c r="O4173" s="15">
        <v>0</v>
      </c>
      <c r="P4173" s="15"/>
      <c r="Q4173" s="41">
        <f t="shared" si="241"/>
        <v>152.16101999999998</v>
      </c>
    </row>
    <row r="4174" spans="1:17">
      <c r="A4174" s="1" t="s">
        <v>4760</v>
      </c>
      <c r="B4174" s="1">
        <v>40806103</v>
      </c>
      <c r="C4174" s="3" t="s">
        <v>3338</v>
      </c>
      <c r="D4174" s="4" t="s">
        <v>3672</v>
      </c>
      <c r="E4174" s="7"/>
      <c r="F4174" s="8">
        <f>VLOOKUP(D4174,'Parâmetro - Portes e Uco'!$A$8:$D$49,4,0)</f>
        <v>47.295359999999995</v>
      </c>
      <c r="G4174" s="36"/>
      <c r="H4174" s="15"/>
      <c r="I4174" s="9">
        <v>4</v>
      </c>
      <c r="J4174" s="16">
        <v>0.28799999999999998</v>
      </c>
      <c r="K4174" s="8">
        <f>J4174*'Parâmetro - Portes e Uco'!$H$3</f>
        <v>7.007039999999999</v>
      </c>
      <c r="L4174" s="17">
        <v>2.31</v>
      </c>
      <c r="M4174" s="2">
        <v>70</v>
      </c>
      <c r="N4174" s="8">
        <f>(('Parâmetro - Portes e Uco'!$H$4*'TABELA HONORÁRIOS MÉDICOS201819'!M4174)/100)*'TABELA HONORÁRIOS MÉDICOS201819'!L4174</f>
        <v>23.640540000000001</v>
      </c>
      <c r="O4174" s="15">
        <v>0</v>
      </c>
      <c r="P4174" s="15"/>
      <c r="Q4174" s="41">
        <f t="shared" si="241"/>
        <v>77.942939999999993</v>
      </c>
    </row>
    <row r="4175" spans="1:17">
      <c r="A4175" s="1" t="s">
        <v>4760</v>
      </c>
      <c r="B4175" s="1">
        <v>40806111</v>
      </c>
      <c r="C4175" s="3" t="s">
        <v>3339</v>
      </c>
      <c r="D4175" s="4" t="s">
        <v>3672</v>
      </c>
      <c r="E4175" s="7"/>
      <c r="F4175" s="8">
        <f>VLOOKUP(D4175,'Parâmetro - Portes e Uco'!$A$8:$D$49,4,0)</f>
        <v>47.295359999999995</v>
      </c>
      <c r="G4175" s="36"/>
      <c r="H4175" s="15"/>
      <c r="I4175" s="9">
        <v>4</v>
      </c>
      <c r="J4175" s="16">
        <v>0.28799999999999998</v>
      </c>
      <c r="K4175" s="8">
        <f>J4175*'Parâmetro - Portes e Uco'!$H$3</f>
        <v>7.007039999999999</v>
      </c>
      <c r="L4175" s="17">
        <v>2.31</v>
      </c>
      <c r="M4175" s="2">
        <v>70</v>
      </c>
      <c r="N4175" s="8">
        <f>(('Parâmetro - Portes e Uco'!$H$4*'TABELA HONORÁRIOS MÉDICOS201819'!M4175)/100)*'TABELA HONORÁRIOS MÉDICOS201819'!L4175</f>
        <v>23.640540000000001</v>
      </c>
      <c r="O4175" s="15">
        <v>0</v>
      </c>
      <c r="P4175" s="15"/>
      <c r="Q4175" s="41">
        <f t="shared" si="241"/>
        <v>77.942939999999993</v>
      </c>
    </row>
    <row r="4176" spans="1:17">
      <c r="A4176" s="1" t="s">
        <v>4760</v>
      </c>
      <c r="B4176" s="1">
        <v>40806200</v>
      </c>
      <c r="C4176" s="3" t="s">
        <v>4490</v>
      </c>
      <c r="D4176" s="4" t="s">
        <v>3677</v>
      </c>
      <c r="E4176" s="7"/>
      <c r="F4176" s="8">
        <f>VLOOKUP(D4176,'Parâmetro - Portes e Uco'!$A$8:$D$49,4,0)</f>
        <v>128.82192000000001</v>
      </c>
      <c r="G4176" s="36"/>
      <c r="H4176" s="15"/>
      <c r="I4176" s="9">
        <v>8</v>
      </c>
      <c r="J4176" s="16">
        <v>0.23400000000000001</v>
      </c>
      <c r="K4176" s="8">
        <f>J4176*'Parâmetro - Portes e Uco'!$H$3</f>
        <v>5.6932200000000002</v>
      </c>
      <c r="L4176" s="17">
        <v>4.08</v>
      </c>
      <c r="M4176" s="2">
        <v>70</v>
      </c>
      <c r="N4176" s="8">
        <f>(('Parâmetro - Portes e Uco'!$H$4*'TABELA HONORÁRIOS MÉDICOS201819'!M4176)/100)*'TABELA HONORÁRIOS MÉDICOS201819'!L4176</f>
        <v>41.754719999999999</v>
      </c>
      <c r="O4176" s="15">
        <v>0</v>
      </c>
      <c r="P4176" s="15"/>
      <c r="Q4176" s="41">
        <f t="shared" si="241"/>
        <v>176.26985999999999</v>
      </c>
    </row>
    <row r="4177" spans="1:17">
      <c r="A4177" s="3"/>
      <c r="B4177" s="135">
        <v>40807002</v>
      </c>
      <c r="C4177" s="263" t="s">
        <v>3947</v>
      </c>
      <c r="D4177" s="264"/>
      <c r="E4177" s="264"/>
      <c r="F4177" s="264"/>
      <c r="G4177" s="264"/>
      <c r="H4177" s="264"/>
      <c r="I4177" s="264"/>
      <c r="J4177" s="264"/>
      <c r="K4177" s="264"/>
      <c r="L4177" s="264"/>
      <c r="M4177" s="264"/>
      <c r="N4177" s="264"/>
      <c r="O4177" s="264"/>
      <c r="P4177" s="264"/>
      <c r="Q4177" s="265"/>
    </row>
    <row r="4178" spans="1:17">
      <c r="A4178" s="1" t="s">
        <v>4760</v>
      </c>
      <c r="B4178" s="1">
        <v>40807010</v>
      </c>
      <c r="C4178" s="3" t="s">
        <v>3347</v>
      </c>
      <c r="D4178" s="4" t="s">
        <v>3681</v>
      </c>
      <c r="E4178" s="7"/>
      <c r="F4178" s="8">
        <f>VLOOKUP(D4178,'Parâmetro - Portes e Uco'!$A$8:$D$49,4,0)</f>
        <v>73.782719999999998</v>
      </c>
      <c r="G4178" s="36"/>
      <c r="H4178" s="15"/>
      <c r="I4178" s="9">
        <v>7</v>
      </c>
      <c r="J4178" s="16">
        <v>0.61399999999999999</v>
      </c>
      <c r="K4178" s="8">
        <f>J4178*'Parâmetro - Portes e Uco'!$H$3</f>
        <v>14.938619999999998</v>
      </c>
      <c r="L4178" s="17">
        <v>3.85</v>
      </c>
      <c r="M4178" s="2">
        <v>70</v>
      </c>
      <c r="N4178" s="8">
        <f>(('Parâmetro - Portes e Uco'!$H$4*'TABELA HONORÁRIOS MÉDICOS201819'!M4178)/100)*'TABELA HONORÁRIOS MÉDICOS201819'!L4178</f>
        <v>39.4009</v>
      </c>
      <c r="O4178" s="15">
        <v>0</v>
      </c>
      <c r="P4178" s="15"/>
      <c r="Q4178" s="41">
        <f t="shared" ref="Q4178:Q4184" si="242">F4178+H4178+K4178+N4178+P4178</f>
        <v>128.12224000000001</v>
      </c>
    </row>
    <row r="4179" spans="1:17">
      <c r="A4179" s="1" t="s">
        <v>4760</v>
      </c>
      <c r="B4179" s="1">
        <v>40807029</v>
      </c>
      <c r="C4179" s="3" t="s">
        <v>3343</v>
      </c>
      <c r="D4179" s="4" t="s">
        <v>3672</v>
      </c>
      <c r="E4179" s="7"/>
      <c r="F4179" s="8">
        <f>VLOOKUP(D4179,'Parâmetro - Portes e Uco'!$A$8:$D$49,4,0)</f>
        <v>47.295359999999995</v>
      </c>
      <c r="G4179" s="36"/>
      <c r="H4179" s="15"/>
      <c r="I4179" s="9">
        <v>4</v>
      </c>
      <c r="J4179" s="16">
        <v>0.48</v>
      </c>
      <c r="K4179" s="8">
        <f>J4179*'Parâmetro - Portes e Uco'!$H$3</f>
        <v>11.678399999999998</v>
      </c>
      <c r="L4179" s="17">
        <v>2.95</v>
      </c>
      <c r="M4179" s="2">
        <v>70</v>
      </c>
      <c r="N4179" s="8">
        <f>(('Parâmetro - Portes e Uco'!$H$4*'TABELA HONORÁRIOS MÉDICOS201819'!M4179)/100)*'TABELA HONORÁRIOS MÉDICOS201819'!L4179</f>
        <v>30.190300000000001</v>
      </c>
      <c r="O4179" s="15">
        <v>0</v>
      </c>
      <c r="P4179" s="15"/>
      <c r="Q4179" s="41">
        <f t="shared" si="242"/>
        <v>89.164059999999992</v>
      </c>
    </row>
    <row r="4180" spans="1:17">
      <c r="A4180" s="1" t="s">
        <v>4760</v>
      </c>
      <c r="B4180" s="1">
        <v>40807037</v>
      </c>
      <c r="C4180" s="3" t="s">
        <v>3349</v>
      </c>
      <c r="D4180" s="4" t="s">
        <v>3681</v>
      </c>
      <c r="E4180" s="7"/>
      <c r="F4180" s="8">
        <f>VLOOKUP(D4180,'Parâmetro - Portes e Uco'!$A$8:$D$49,4,0)</f>
        <v>73.782719999999998</v>
      </c>
      <c r="G4180" s="36"/>
      <c r="H4180" s="15"/>
      <c r="I4180" s="9">
        <v>10</v>
      </c>
      <c r="J4180" s="16">
        <v>0.87439999999999996</v>
      </c>
      <c r="K4180" s="8">
        <f>J4180*'Parâmetro - Portes e Uco'!$H$3</f>
        <v>21.274151999999997</v>
      </c>
      <c r="L4180" s="17">
        <v>3.85</v>
      </c>
      <c r="M4180" s="2">
        <v>70</v>
      </c>
      <c r="N4180" s="8">
        <f>(('Parâmetro - Portes e Uco'!$H$4*'TABELA HONORÁRIOS MÉDICOS201819'!M4180)/100)*'TABELA HONORÁRIOS MÉDICOS201819'!L4180</f>
        <v>39.4009</v>
      </c>
      <c r="O4180" s="15">
        <v>0</v>
      </c>
      <c r="P4180" s="15"/>
      <c r="Q4180" s="41">
        <f t="shared" si="242"/>
        <v>134.45777200000001</v>
      </c>
    </row>
    <row r="4181" spans="1:17">
      <c r="A4181" s="1" t="s">
        <v>4760</v>
      </c>
      <c r="B4181" s="1">
        <v>40807045</v>
      </c>
      <c r="C4181" s="3" t="s">
        <v>3348</v>
      </c>
      <c r="D4181" s="4" t="s">
        <v>3681</v>
      </c>
      <c r="E4181" s="7"/>
      <c r="F4181" s="8">
        <f>VLOOKUP(D4181,'Parâmetro - Portes e Uco'!$A$8:$D$49,4,0)</f>
        <v>73.782719999999998</v>
      </c>
      <c r="G4181" s="36"/>
      <c r="H4181" s="15"/>
      <c r="I4181" s="9">
        <v>11</v>
      </c>
      <c r="J4181" s="16">
        <v>1.1839999999999999</v>
      </c>
      <c r="K4181" s="8">
        <f>J4181*'Parâmetro - Portes e Uco'!$H$3</f>
        <v>28.806719999999995</v>
      </c>
      <c r="L4181" s="17">
        <v>4.91</v>
      </c>
      <c r="M4181" s="2">
        <v>70</v>
      </c>
      <c r="N4181" s="8">
        <f>(('Parâmetro - Portes e Uco'!$H$4*'TABELA HONORÁRIOS MÉDICOS201819'!M4181)/100)*'TABELA HONORÁRIOS MÉDICOS201819'!L4181</f>
        <v>50.248940000000005</v>
      </c>
      <c r="O4181" s="15">
        <v>0</v>
      </c>
      <c r="P4181" s="15"/>
      <c r="Q4181" s="41">
        <f t="shared" si="242"/>
        <v>152.83838</v>
      </c>
    </row>
    <row r="4182" spans="1:17">
      <c r="A4182" s="1" t="s">
        <v>4760</v>
      </c>
      <c r="B4182" s="1">
        <v>40807053</v>
      </c>
      <c r="C4182" s="3" t="s">
        <v>3345</v>
      </c>
      <c r="D4182" s="4" t="s">
        <v>3681</v>
      </c>
      <c r="E4182" s="7"/>
      <c r="F4182" s="8">
        <f>VLOOKUP(D4182,'Parâmetro - Portes e Uco'!$A$8:$D$49,4,0)</f>
        <v>73.782719999999998</v>
      </c>
      <c r="G4182" s="36"/>
      <c r="H4182" s="15"/>
      <c r="I4182" s="9">
        <v>6</v>
      </c>
      <c r="J4182" s="16">
        <v>0.432</v>
      </c>
      <c r="K4182" s="8">
        <f>J4182*'Parâmetro - Portes e Uco'!$H$3</f>
        <v>10.51056</v>
      </c>
      <c r="L4182" s="17">
        <v>4.08</v>
      </c>
      <c r="M4182" s="2">
        <v>70</v>
      </c>
      <c r="N4182" s="8">
        <f>(('Parâmetro - Portes e Uco'!$H$4*'TABELA HONORÁRIOS MÉDICOS201819'!M4182)/100)*'TABELA HONORÁRIOS MÉDICOS201819'!L4182</f>
        <v>41.754719999999999</v>
      </c>
      <c r="O4182" s="15">
        <v>0</v>
      </c>
      <c r="P4182" s="15"/>
      <c r="Q4182" s="41">
        <f t="shared" si="242"/>
        <v>126.048</v>
      </c>
    </row>
    <row r="4183" spans="1:17">
      <c r="A4183" s="1" t="s">
        <v>4760</v>
      </c>
      <c r="B4183" s="1">
        <v>40807061</v>
      </c>
      <c r="C4183" s="3" t="s">
        <v>3346</v>
      </c>
      <c r="D4183" s="4" t="s">
        <v>3671</v>
      </c>
      <c r="E4183" s="7"/>
      <c r="F4183" s="8">
        <f>VLOOKUP(D4183,'Parâmetro - Portes e Uco'!$A$8:$D$49,4,0)</f>
        <v>100.81679999999999</v>
      </c>
      <c r="G4183" s="36"/>
      <c r="H4183" s="15"/>
      <c r="I4183" s="9">
        <v>6</v>
      </c>
      <c r="J4183" s="16">
        <v>0.432</v>
      </c>
      <c r="K4183" s="8">
        <f>J4183*'Parâmetro - Portes e Uco'!$H$3</f>
        <v>10.51056</v>
      </c>
      <c r="L4183" s="17">
        <v>4.33</v>
      </c>
      <c r="M4183" s="2">
        <v>70</v>
      </c>
      <c r="N4183" s="8">
        <f>(('Parâmetro - Portes e Uco'!$H$4*'TABELA HONORÁRIOS MÉDICOS201819'!M4183)/100)*'TABELA HONORÁRIOS MÉDICOS201819'!L4183</f>
        <v>44.313220000000001</v>
      </c>
      <c r="O4183" s="15">
        <v>0</v>
      </c>
      <c r="P4183" s="15"/>
      <c r="Q4183" s="41">
        <f t="shared" si="242"/>
        <v>155.64058</v>
      </c>
    </row>
    <row r="4184" spans="1:17">
      <c r="A4184" s="1" t="s">
        <v>4760</v>
      </c>
      <c r="B4184" s="1">
        <v>40807070</v>
      </c>
      <c r="C4184" s="3" t="s">
        <v>3344</v>
      </c>
      <c r="D4184" s="4" t="s">
        <v>3678</v>
      </c>
      <c r="E4184" s="7"/>
      <c r="F4184" s="8">
        <f>VLOOKUP(D4184,'Parâmetro - Portes e Uco'!$A$8:$D$49,4,0)</f>
        <v>35.471519999999998</v>
      </c>
      <c r="G4184" s="36"/>
      <c r="H4184" s="15"/>
      <c r="I4184" s="9">
        <v>6</v>
      </c>
      <c r="J4184" s="16">
        <v>0.432</v>
      </c>
      <c r="K4184" s="8">
        <f>J4184*'Parâmetro - Portes e Uco'!$H$3</f>
        <v>10.51056</v>
      </c>
      <c r="L4184" s="17">
        <v>2.6</v>
      </c>
      <c r="M4184" s="2">
        <v>70</v>
      </c>
      <c r="N4184" s="8">
        <f>(('Parâmetro - Portes e Uco'!$H$4*'TABELA HONORÁRIOS MÉDICOS201819'!M4184)/100)*'TABELA HONORÁRIOS MÉDICOS201819'!L4184</f>
        <v>26.6084</v>
      </c>
      <c r="O4184" s="15">
        <v>0</v>
      </c>
      <c r="P4184" s="15"/>
      <c r="Q4184" s="41">
        <f t="shared" si="242"/>
        <v>72.590479999999999</v>
      </c>
    </row>
    <row r="4185" spans="1:17">
      <c r="A4185" s="3"/>
      <c r="B4185" s="135">
        <v>40808009</v>
      </c>
      <c r="C4185" s="263" t="s">
        <v>3948</v>
      </c>
      <c r="D4185" s="264"/>
      <c r="E4185" s="264"/>
      <c r="F4185" s="264"/>
      <c r="G4185" s="264"/>
      <c r="H4185" s="264"/>
      <c r="I4185" s="264"/>
      <c r="J4185" s="264"/>
      <c r="K4185" s="264"/>
      <c r="L4185" s="264"/>
      <c r="M4185" s="264"/>
      <c r="N4185" s="264"/>
      <c r="O4185" s="264"/>
      <c r="P4185" s="264"/>
      <c r="Q4185" s="265"/>
    </row>
    <row r="4186" spans="1:17">
      <c r="A4186" s="1" t="s">
        <v>4760</v>
      </c>
      <c r="B4186" s="1">
        <v>40808017</v>
      </c>
      <c r="C4186" s="3" t="s">
        <v>4491</v>
      </c>
      <c r="D4186" s="4" t="s">
        <v>3680</v>
      </c>
      <c r="E4186" s="7"/>
      <c r="F4186" s="8">
        <f>VLOOKUP(D4186,'Parâmetro - Portes e Uco'!$A$8:$D$49,4,0)</f>
        <v>23.639519999999997</v>
      </c>
      <c r="G4186" s="36"/>
      <c r="H4186" s="15"/>
      <c r="I4186" s="9">
        <v>1</v>
      </c>
      <c r="J4186" s="16">
        <v>0.154</v>
      </c>
      <c r="K4186" s="8">
        <f>J4186*'Parâmetro - Portes e Uco'!$H$3</f>
        <v>3.7468199999999996</v>
      </c>
      <c r="L4186" s="17">
        <v>1.22</v>
      </c>
      <c r="M4186" s="2">
        <v>70</v>
      </c>
      <c r="N4186" s="8">
        <f>(('Parâmetro - Portes e Uco'!$H$4*'TABELA HONORÁRIOS MÉDICOS201819'!M4186)/100)*'TABELA HONORÁRIOS MÉDICOS201819'!L4186</f>
        <v>12.485479999999999</v>
      </c>
      <c r="O4186" s="15">
        <v>0</v>
      </c>
      <c r="P4186" s="15"/>
      <c r="Q4186" s="41">
        <f t="shared" ref="Q4186:Q4207" si="243">F4186+H4186+K4186+N4186+P4186</f>
        <v>39.87182</v>
      </c>
    </row>
    <row r="4187" spans="1:17">
      <c r="A4187" s="1" t="s">
        <v>4760</v>
      </c>
      <c r="B4187" s="1">
        <v>40808025</v>
      </c>
      <c r="C4187" s="3" t="s">
        <v>4492</v>
      </c>
      <c r="D4187" s="4" t="s">
        <v>3678</v>
      </c>
      <c r="E4187" s="7"/>
      <c r="F4187" s="8">
        <f>VLOOKUP(D4187,'Parâmetro - Portes e Uco'!$A$8:$D$49,4,0)</f>
        <v>35.471519999999998</v>
      </c>
      <c r="G4187" s="36"/>
      <c r="H4187" s="15"/>
      <c r="I4187" s="9">
        <v>3</v>
      </c>
      <c r="J4187" s="16">
        <v>0.42799999999999999</v>
      </c>
      <c r="K4187" s="8">
        <f>J4187*'Parâmetro - Portes e Uco'!$H$3</f>
        <v>10.413239999999998</v>
      </c>
      <c r="L4187" s="17">
        <v>1.75</v>
      </c>
      <c r="M4187" s="2">
        <v>70</v>
      </c>
      <c r="N4187" s="8">
        <f>(('Parâmetro - Portes e Uco'!$H$4*'TABELA HONORÁRIOS MÉDICOS201819'!M4187)/100)*'TABELA HONORÁRIOS MÉDICOS201819'!L4187</f>
        <v>17.909500000000001</v>
      </c>
      <c r="O4187" s="15">
        <v>0</v>
      </c>
      <c r="P4187" s="15"/>
      <c r="Q4187" s="41">
        <f t="shared" si="243"/>
        <v>63.794260000000001</v>
      </c>
    </row>
    <row r="4188" spans="1:17">
      <c r="A4188" s="1" t="s">
        <v>4760</v>
      </c>
      <c r="B4188" s="1">
        <v>40808033</v>
      </c>
      <c r="C4188" s="3" t="s">
        <v>4493</v>
      </c>
      <c r="D4188" s="4" t="s">
        <v>3681</v>
      </c>
      <c r="E4188" s="7"/>
      <c r="F4188" s="8">
        <f>VLOOKUP(D4188,'Parâmetro - Portes e Uco'!$A$8:$D$49,4,0)</f>
        <v>73.782719999999998</v>
      </c>
      <c r="G4188" s="36"/>
      <c r="H4188" s="15"/>
      <c r="I4188" s="9">
        <v>4</v>
      </c>
      <c r="J4188" s="16">
        <v>1.2</v>
      </c>
      <c r="K4188" s="8">
        <f>J4188*'Parâmetro - Portes e Uco'!$H$3</f>
        <v>29.195999999999998</v>
      </c>
      <c r="L4188" s="17">
        <v>2.76</v>
      </c>
      <c r="M4188" s="2">
        <v>70</v>
      </c>
      <c r="N4188" s="8">
        <f>(('Parâmetro - Portes e Uco'!$H$4*'TABELA HONORÁRIOS MÉDICOS201819'!M4188)/100)*'TABELA HONORÁRIOS MÉDICOS201819'!L4188</f>
        <v>28.245839999999998</v>
      </c>
      <c r="O4188" s="15">
        <v>0</v>
      </c>
      <c r="P4188" s="15"/>
      <c r="Q4188" s="41">
        <f t="shared" si="243"/>
        <v>131.22456</v>
      </c>
    </row>
    <row r="4189" spans="1:17">
      <c r="A4189" s="1" t="s">
        <v>4760</v>
      </c>
      <c r="B4189" s="1">
        <v>40808041</v>
      </c>
      <c r="C4189" s="3" t="s">
        <v>4494</v>
      </c>
      <c r="D4189" s="4" t="s">
        <v>3681</v>
      </c>
      <c r="E4189" s="7"/>
      <c r="F4189" s="8">
        <f>VLOOKUP(D4189,'Parâmetro - Portes e Uco'!$A$8:$D$49,4,0)</f>
        <v>73.782719999999998</v>
      </c>
      <c r="G4189" s="36"/>
      <c r="H4189" s="15"/>
      <c r="I4189" s="9">
        <v>4</v>
      </c>
      <c r="J4189" s="16">
        <v>1.2</v>
      </c>
      <c r="K4189" s="8">
        <f>J4189*'Parâmetro - Portes e Uco'!$H$3</f>
        <v>29.195999999999998</v>
      </c>
      <c r="L4189" s="17">
        <v>6.48</v>
      </c>
      <c r="M4189" s="2">
        <v>70</v>
      </c>
      <c r="N4189" s="8">
        <f>(('Parâmetro - Portes e Uco'!$H$4*'TABELA HONORÁRIOS MÉDICOS201819'!M4189)/100)*'TABELA HONORÁRIOS MÉDICOS201819'!L4189</f>
        <v>66.316320000000005</v>
      </c>
      <c r="O4189" s="15">
        <v>0</v>
      </c>
      <c r="P4189" s="15"/>
      <c r="Q4189" s="41">
        <f t="shared" si="243"/>
        <v>169.29504</v>
      </c>
    </row>
    <row r="4190" spans="1:17">
      <c r="A4190" s="1" t="s">
        <v>4760</v>
      </c>
      <c r="B4190" s="1">
        <v>40808050</v>
      </c>
      <c r="C4190" s="3" t="s">
        <v>4495</v>
      </c>
      <c r="D4190" s="4" t="s">
        <v>3680</v>
      </c>
      <c r="E4190" s="7"/>
      <c r="F4190" s="8">
        <f>VLOOKUP(D4190,'Parâmetro - Portes e Uco'!$A$8:$D$49,4,0)</f>
        <v>23.639519999999997</v>
      </c>
      <c r="G4190" s="36"/>
      <c r="H4190" s="15"/>
      <c r="I4190" s="9">
        <v>2</v>
      </c>
      <c r="J4190" s="16">
        <v>0.6</v>
      </c>
      <c r="K4190" s="8">
        <f>J4190*'Parâmetro - Portes e Uco'!$H$3</f>
        <v>14.597999999999999</v>
      </c>
      <c r="L4190" s="17">
        <v>1.24</v>
      </c>
      <c r="M4190" s="2">
        <v>70</v>
      </c>
      <c r="N4190" s="8">
        <f>(('Parâmetro - Portes e Uco'!$H$4*'TABELA HONORÁRIOS MÉDICOS201819'!M4190)/100)*'TABELA HONORÁRIOS MÉDICOS201819'!L4190</f>
        <v>12.690160000000001</v>
      </c>
      <c r="O4190" s="15">
        <v>0</v>
      </c>
      <c r="P4190" s="15"/>
      <c r="Q4190" s="41">
        <f t="shared" si="243"/>
        <v>50.927679999999995</v>
      </c>
    </row>
    <row r="4191" spans="1:17" ht="22.5">
      <c r="A4191" s="1" t="s">
        <v>4760</v>
      </c>
      <c r="B4191" s="1">
        <v>40808114</v>
      </c>
      <c r="C4191" s="3" t="s">
        <v>4496</v>
      </c>
      <c r="D4191" s="4" t="s">
        <v>3671</v>
      </c>
      <c r="E4191" s="7"/>
      <c r="F4191" s="8">
        <f>VLOOKUP(D4191,'Parâmetro - Portes e Uco'!$A$8:$D$49,4,0)</f>
        <v>100.81679999999999</v>
      </c>
      <c r="G4191" s="36"/>
      <c r="H4191" s="15"/>
      <c r="I4191" s="9">
        <v>19</v>
      </c>
      <c r="J4191" s="16">
        <v>3.34</v>
      </c>
      <c r="K4191" s="8">
        <f>J4191*'Parâmetro - Portes e Uco'!$H$3</f>
        <v>81.262199999999993</v>
      </c>
      <c r="L4191" s="17">
        <v>16.34</v>
      </c>
      <c r="M4191" s="2">
        <v>70</v>
      </c>
      <c r="N4191" s="8">
        <f>(('Parâmetro - Portes e Uco'!$H$4*'TABELA HONORÁRIOS MÉDICOS201819'!M4191)/100)*'TABELA HONORÁRIOS MÉDICOS201819'!L4191</f>
        <v>167.22355999999999</v>
      </c>
      <c r="O4191" s="15">
        <v>0</v>
      </c>
      <c r="P4191" s="15"/>
      <c r="Q4191" s="41">
        <f t="shared" si="243"/>
        <v>349.30255999999997</v>
      </c>
    </row>
    <row r="4192" spans="1:17">
      <c r="A4192" s="1" t="s">
        <v>4760</v>
      </c>
      <c r="B4192" s="1">
        <v>40808122</v>
      </c>
      <c r="C4192" s="3" t="s">
        <v>3353</v>
      </c>
      <c r="D4192" s="4" t="s">
        <v>3672</v>
      </c>
      <c r="E4192" s="7"/>
      <c r="F4192" s="8">
        <f>VLOOKUP(D4192,'Parâmetro - Portes e Uco'!$A$8:$D$49,4,0)</f>
        <v>47.295359999999995</v>
      </c>
      <c r="G4192" s="36"/>
      <c r="H4192" s="15"/>
      <c r="I4192" s="9"/>
      <c r="J4192" s="16">
        <v>0</v>
      </c>
      <c r="K4192" s="16"/>
      <c r="L4192" s="17">
        <v>6.95</v>
      </c>
      <c r="M4192" s="2">
        <v>70</v>
      </c>
      <c r="N4192" s="8">
        <f>(('Parâmetro - Portes e Uco'!$H$4*'TABELA HONORÁRIOS MÉDICOS201819'!M4192)/100)*'TABELA HONORÁRIOS MÉDICOS201819'!L4192</f>
        <v>71.126300000000001</v>
      </c>
      <c r="O4192" s="15">
        <v>0</v>
      </c>
      <c r="P4192" s="15"/>
      <c r="Q4192" s="41">
        <f t="shared" si="243"/>
        <v>118.42166</v>
      </c>
    </row>
    <row r="4193" spans="1:17" ht="22.5">
      <c r="A4193" s="1" t="s">
        <v>4760</v>
      </c>
      <c r="B4193" s="1">
        <v>40808130</v>
      </c>
      <c r="C4193" s="3" t="s">
        <v>3352</v>
      </c>
      <c r="D4193" s="4" t="s">
        <v>3681</v>
      </c>
      <c r="E4193" s="7"/>
      <c r="F4193" s="8">
        <f>VLOOKUP(D4193,'Parâmetro - Portes e Uco'!$A$8:$D$49,4,0)</f>
        <v>73.782719999999998</v>
      </c>
      <c r="G4193" s="36"/>
      <c r="H4193" s="15"/>
      <c r="I4193" s="9"/>
      <c r="J4193" s="16">
        <v>0</v>
      </c>
      <c r="K4193" s="16"/>
      <c r="L4193" s="17">
        <v>10.25</v>
      </c>
      <c r="M4193" s="2">
        <v>70</v>
      </c>
      <c r="N4193" s="8">
        <f>(('Parâmetro - Portes e Uco'!$H$4*'TABELA HONORÁRIOS MÉDICOS201819'!M4193)/100)*'TABELA HONORÁRIOS MÉDICOS201819'!L4193</f>
        <v>104.8985</v>
      </c>
      <c r="O4193" s="15">
        <v>0</v>
      </c>
      <c r="P4193" s="15"/>
      <c r="Q4193" s="41">
        <f t="shared" si="243"/>
        <v>178.68122</v>
      </c>
    </row>
    <row r="4194" spans="1:17" ht="22.5">
      <c r="A4194" s="1" t="s">
        <v>4760</v>
      </c>
      <c r="B4194" s="1">
        <v>40808149</v>
      </c>
      <c r="C4194" s="3" t="s">
        <v>3351</v>
      </c>
      <c r="D4194" s="4" t="s">
        <v>3670</v>
      </c>
      <c r="E4194" s="7"/>
      <c r="F4194" s="8">
        <f>VLOOKUP(D4194,'Parâmetro - Portes e Uco'!$A$8:$D$49,4,0)</f>
        <v>62.342399999999998</v>
      </c>
      <c r="G4194" s="36"/>
      <c r="H4194" s="15"/>
      <c r="I4194" s="9"/>
      <c r="J4194" s="16">
        <v>0</v>
      </c>
      <c r="K4194" s="16"/>
      <c r="L4194" s="17">
        <v>8.94</v>
      </c>
      <c r="M4194" s="2">
        <v>70</v>
      </c>
      <c r="N4194" s="8">
        <f>(('Parâmetro - Portes e Uco'!$H$4*'TABELA HONORÁRIOS MÉDICOS201819'!M4194)/100)*'TABELA HONORÁRIOS MÉDICOS201819'!L4194</f>
        <v>91.491959999999992</v>
      </c>
      <c r="O4194" s="15">
        <v>0</v>
      </c>
      <c r="P4194" s="15"/>
      <c r="Q4194" s="41">
        <f t="shared" si="243"/>
        <v>153.83436</v>
      </c>
    </row>
    <row r="4195" spans="1:17">
      <c r="A4195" s="1" t="s">
        <v>4760</v>
      </c>
      <c r="B4195" s="1">
        <v>40808157</v>
      </c>
      <c r="C4195" s="3" t="s">
        <v>4497</v>
      </c>
      <c r="D4195" s="4" t="s">
        <v>3670</v>
      </c>
      <c r="E4195" s="7"/>
      <c r="F4195" s="8">
        <f>VLOOKUP(D4195,'Parâmetro - Portes e Uco'!$A$8:$D$49,4,0)</f>
        <v>62.342399999999998</v>
      </c>
      <c r="G4195" s="36"/>
      <c r="H4195" s="15"/>
      <c r="I4195" s="9"/>
      <c r="J4195" s="16">
        <v>0</v>
      </c>
      <c r="K4195" s="16"/>
      <c r="L4195" s="17">
        <v>7.89</v>
      </c>
      <c r="M4195" s="2">
        <v>70</v>
      </c>
      <c r="N4195" s="8">
        <f>(('Parâmetro - Portes e Uco'!$H$4*'TABELA HONORÁRIOS MÉDICOS201819'!M4195)/100)*'TABELA HONORÁRIOS MÉDICOS201819'!L4195</f>
        <v>80.746259999999992</v>
      </c>
      <c r="O4195" s="15">
        <v>0</v>
      </c>
      <c r="P4195" s="15"/>
      <c r="Q4195" s="41">
        <f t="shared" si="243"/>
        <v>143.08866</v>
      </c>
    </row>
    <row r="4196" spans="1:17">
      <c r="A4196" s="1" t="s">
        <v>4760</v>
      </c>
      <c r="B4196" s="1">
        <v>40808165</v>
      </c>
      <c r="C4196" s="3" t="s">
        <v>3356</v>
      </c>
      <c r="D4196" s="4" t="s">
        <v>3678</v>
      </c>
      <c r="E4196" s="7"/>
      <c r="F4196" s="8">
        <f>VLOOKUP(D4196,'Parâmetro - Portes e Uco'!$A$8:$D$49,4,0)</f>
        <v>35.471519999999998</v>
      </c>
      <c r="G4196" s="36"/>
      <c r="H4196" s="15"/>
      <c r="I4196" s="9">
        <v>5</v>
      </c>
      <c r="J4196" s="16">
        <v>0.36</v>
      </c>
      <c r="K4196" s="8">
        <f>J4196*'Parâmetro - Portes e Uco'!$H$3</f>
        <v>8.758799999999999</v>
      </c>
      <c r="L4196" s="17">
        <v>2.58</v>
      </c>
      <c r="M4196" s="2">
        <v>70</v>
      </c>
      <c r="N4196" s="8">
        <f>(('Parâmetro - Portes e Uco'!$H$4*'TABELA HONORÁRIOS MÉDICOS201819'!M4196)/100)*'TABELA HONORÁRIOS MÉDICOS201819'!L4196</f>
        <v>26.40372</v>
      </c>
      <c r="O4196" s="15">
        <v>0</v>
      </c>
      <c r="P4196" s="15"/>
      <c r="Q4196" s="41">
        <f t="shared" si="243"/>
        <v>70.634039999999999</v>
      </c>
    </row>
    <row r="4197" spans="1:17" ht="33.75">
      <c r="A4197" s="1" t="s">
        <v>4760</v>
      </c>
      <c r="B4197" s="1">
        <v>40808190</v>
      </c>
      <c r="C4197" s="3" t="s">
        <v>3354</v>
      </c>
      <c r="D4197" s="4" t="s">
        <v>3677</v>
      </c>
      <c r="E4197" s="7"/>
      <c r="F4197" s="8">
        <f>VLOOKUP(D4197,'Parâmetro - Portes e Uco'!$A$8:$D$49,4,0)</f>
        <v>128.82192000000001</v>
      </c>
      <c r="G4197" s="36"/>
      <c r="H4197" s="15"/>
      <c r="I4197" s="9"/>
      <c r="J4197" s="16">
        <v>0</v>
      </c>
      <c r="K4197" s="16"/>
      <c r="L4197" s="17">
        <v>4.18</v>
      </c>
      <c r="M4197" s="2">
        <v>70</v>
      </c>
      <c r="N4197" s="8">
        <f>(('Parâmetro - Portes e Uco'!$H$4*'TABELA HONORÁRIOS MÉDICOS201819'!M4197)/100)*'TABELA HONORÁRIOS MÉDICOS201819'!L4197</f>
        <v>42.778119999999994</v>
      </c>
      <c r="O4197" s="15">
        <v>0</v>
      </c>
      <c r="P4197" s="15"/>
      <c r="Q4197" s="41">
        <f t="shared" si="243"/>
        <v>171.60004000000001</v>
      </c>
    </row>
    <row r="4198" spans="1:17" ht="33.75">
      <c r="A4198" s="1" t="s">
        <v>4758</v>
      </c>
      <c r="B4198" s="1">
        <v>40808200</v>
      </c>
      <c r="C4198" s="3" t="s">
        <v>4058</v>
      </c>
      <c r="D4198" s="4" t="s">
        <v>3677</v>
      </c>
      <c r="E4198" s="7">
        <v>0</v>
      </c>
      <c r="F4198" s="8">
        <f>VLOOKUP(D4198,'Parâmetro - Portes e Uco'!$A$8:$D$49,4,0)</f>
        <v>128.82192000000001</v>
      </c>
      <c r="G4198" s="36"/>
      <c r="H4198" s="15"/>
      <c r="I4198" s="9"/>
      <c r="J4198" s="16">
        <v>0</v>
      </c>
      <c r="K4198" s="16"/>
      <c r="L4198" s="17"/>
      <c r="M4198" s="2"/>
      <c r="N4198" s="8"/>
      <c r="O4198" s="15" t="s">
        <v>3721</v>
      </c>
      <c r="P4198" s="15"/>
      <c r="Q4198" s="41">
        <f t="shared" si="243"/>
        <v>128.82192000000001</v>
      </c>
    </row>
    <row r="4199" spans="1:17" ht="33.75">
      <c r="A4199" s="1" t="s">
        <v>4760</v>
      </c>
      <c r="B4199" s="1">
        <v>40808211</v>
      </c>
      <c r="C4199" s="3" t="s">
        <v>3355</v>
      </c>
      <c r="D4199" s="4" t="s">
        <v>3677</v>
      </c>
      <c r="E4199" s="7"/>
      <c r="F4199" s="8">
        <f>VLOOKUP(D4199,'Parâmetro - Portes e Uco'!$A$8:$D$49,4,0)</f>
        <v>128.82192000000001</v>
      </c>
      <c r="G4199" s="36"/>
      <c r="H4199" s="15"/>
      <c r="I4199" s="9"/>
      <c r="J4199" s="16">
        <v>0</v>
      </c>
      <c r="K4199" s="16"/>
      <c r="L4199" s="17">
        <v>4.18</v>
      </c>
      <c r="M4199" s="2">
        <v>70</v>
      </c>
      <c r="N4199" s="8">
        <f>(('Parâmetro - Portes e Uco'!$H$4*'TABELA HONORÁRIOS MÉDICOS201819'!M4199)/100)*'TABELA HONORÁRIOS MÉDICOS201819'!L4199</f>
        <v>42.778119999999994</v>
      </c>
      <c r="O4199" s="15">
        <v>0</v>
      </c>
      <c r="P4199" s="15"/>
      <c r="Q4199" s="41">
        <f t="shared" si="243"/>
        <v>171.60004000000001</v>
      </c>
    </row>
    <row r="4200" spans="1:17" ht="33.75">
      <c r="A4200" s="1" t="s">
        <v>4760</v>
      </c>
      <c r="B4200" s="1">
        <v>40808220</v>
      </c>
      <c r="C4200" s="3" t="s">
        <v>3357</v>
      </c>
      <c r="D4200" s="4" t="s">
        <v>3677</v>
      </c>
      <c r="E4200" s="7"/>
      <c r="F4200" s="8">
        <f>VLOOKUP(D4200,'Parâmetro - Portes e Uco'!$A$8:$D$49,4,0)</f>
        <v>128.82192000000001</v>
      </c>
      <c r="G4200" s="36"/>
      <c r="H4200" s="15"/>
      <c r="I4200" s="9"/>
      <c r="J4200" s="16">
        <v>0</v>
      </c>
      <c r="K4200" s="16"/>
      <c r="L4200" s="17">
        <v>4.18</v>
      </c>
      <c r="M4200" s="2">
        <v>70</v>
      </c>
      <c r="N4200" s="8">
        <f>(('Parâmetro - Portes e Uco'!$H$4*'TABELA HONORÁRIOS MÉDICOS201819'!M4200)/100)*'TABELA HONORÁRIOS MÉDICOS201819'!L4200</f>
        <v>42.778119999999994</v>
      </c>
      <c r="O4200" s="15">
        <v>0</v>
      </c>
      <c r="P4200" s="15"/>
      <c r="Q4200" s="41">
        <f t="shared" si="243"/>
        <v>171.60004000000001</v>
      </c>
    </row>
    <row r="4201" spans="1:17" ht="22.5">
      <c r="A4201" s="1" t="s">
        <v>4760</v>
      </c>
      <c r="B4201" s="1">
        <v>40808238</v>
      </c>
      <c r="C4201" s="3" t="s">
        <v>3359</v>
      </c>
      <c r="D4201" s="4" t="s">
        <v>3677</v>
      </c>
      <c r="E4201" s="7"/>
      <c r="F4201" s="8">
        <f>VLOOKUP(D4201,'Parâmetro - Portes e Uco'!$A$8:$D$49,4,0)</f>
        <v>128.82192000000001</v>
      </c>
      <c r="G4201" s="36"/>
      <c r="H4201" s="15"/>
      <c r="I4201" s="9"/>
      <c r="J4201" s="16">
        <v>0</v>
      </c>
      <c r="K4201" s="16"/>
      <c r="L4201" s="17">
        <v>3.52</v>
      </c>
      <c r="M4201" s="2">
        <v>70</v>
      </c>
      <c r="N4201" s="8">
        <f>(('Parâmetro - Portes e Uco'!$H$4*'TABELA HONORÁRIOS MÉDICOS201819'!M4201)/100)*'TABELA HONORÁRIOS MÉDICOS201819'!L4201</f>
        <v>36.023679999999999</v>
      </c>
      <c r="O4201" s="15">
        <v>0</v>
      </c>
      <c r="P4201" s="15"/>
      <c r="Q4201" s="41">
        <f t="shared" si="243"/>
        <v>164.84559999999999</v>
      </c>
    </row>
    <row r="4202" spans="1:17" ht="22.5">
      <c r="A4202" s="1" t="s">
        <v>4760</v>
      </c>
      <c r="B4202" s="1">
        <v>40808246</v>
      </c>
      <c r="C4202" s="3" t="s">
        <v>3358</v>
      </c>
      <c r="D4202" s="4" t="s">
        <v>3677</v>
      </c>
      <c r="E4202" s="7"/>
      <c r="F4202" s="8">
        <f>VLOOKUP(D4202,'Parâmetro - Portes e Uco'!$A$8:$D$49,4,0)</f>
        <v>128.82192000000001</v>
      </c>
      <c r="G4202" s="36"/>
      <c r="H4202" s="15"/>
      <c r="I4202" s="9"/>
      <c r="J4202" s="16">
        <v>0</v>
      </c>
      <c r="K4202" s="16"/>
      <c r="L4202" s="17">
        <v>4.18</v>
      </c>
      <c r="M4202" s="2">
        <v>70</v>
      </c>
      <c r="N4202" s="8">
        <f>(('Parâmetro - Portes e Uco'!$H$4*'TABELA HONORÁRIOS MÉDICOS201819'!M4202)/100)*'TABELA HONORÁRIOS MÉDICOS201819'!L4202</f>
        <v>42.778119999999994</v>
      </c>
      <c r="O4202" s="15">
        <v>0</v>
      </c>
      <c r="P4202" s="15"/>
      <c r="Q4202" s="41">
        <f t="shared" si="243"/>
        <v>171.60004000000001</v>
      </c>
    </row>
    <row r="4203" spans="1:17" ht="33.75">
      <c r="A4203" s="1" t="s">
        <v>4760</v>
      </c>
      <c r="B4203" s="1">
        <v>40808254</v>
      </c>
      <c r="C4203" s="3" t="s">
        <v>4498</v>
      </c>
      <c r="D4203" s="4" t="s">
        <v>3676</v>
      </c>
      <c r="E4203" s="7"/>
      <c r="F4203" s="8">
        <f>VLOOKUP(D4203,'Parâmetro - Portes e Uco'!$A$8:$D$49,4,0)</f>
        <v>175.61951999999999</v>
      </c>
      <c r="G4203" s="36"/>
      <c r="H4203" s="15"/>
      <c r="I4203" s="9"/>
      <c r="J4203" s="16">
        <v>0</v>
      </c>
      <c r="K4203" s="16"/>
      <c r="L4203" s="17">
        <v>9.6199999999999992</v>
      </c>
      <c r="M4203" s="2">
        <v>70</v>
      </c>
      <c r="N4203" s="8">
        <f>(('Parâmetro - Portes e Uco'!$H$4*'TABELA HONORÁRIOS MÉDICOS201819'!M4203)/100)*'TABELA HONORÁRIOS MÉDICOS201819'!L4203</f>
        <v>98.45107999999999</v>
      </c>
      <c r="O4203" s="15">
        <v>0</v>
      </c>
      <c r="P4203" s="15"/>
      <c r="Q4203" s="41">
        <f t="shared" si="243"/>
        <v>274.07060000000001</v>
      </c>
    </row>
    <row r="4204" spans="1:17" ht="33.75">
      <c r="A4204" s="1" t="s">
        <v>4760</v>
      </c>
      <c r="B4204" s="1">
        <v>40808262</v>
      </c>
      <c r="C4204" s="3" t="s">
        <v>3350</v>
      </c>
      <c r="D4204" s="4" t="s">
        <v>3676</v>
      </c>
      <c r="E4204" s="7"/>
      <c r="F4204" s="8">
        <f>VLOOKUP(D4204,'Parâmetro - Portes e Uco'!$A$8:$D$49,4,0)</f>
        <v>175.61951999999999</v>
      </c>
      <c r="G4204" s="36"/>
      <c r="H4204" s="15"/>
      <c r="I4204" s="9"/>
      <c r="J4204" s="16">
        <v>0</v>
      </c>
      <c r="K4204" s="16"/>
      <c r="L4204" s="17">
        <v>8.9600000000000009</v>
      </c>
      <c r="M4204" s="2">
        <v>70</v>
      </c>
      <c r="N4204" s="8">
        <f>(('Parâmetro - Portes e Uco'!$H$4*'TABELA HONORÁRIOS MÉDICOS201819'!M4204)/100)*'TABELA HONORÁRIOS MÉDICOS201819'!L4204</f>
        <v>91.696640000000002</v>
      </c>
      <c r="O4204" s="15">
        <v>0</v>
      </c>
      <c r="P4204" s="15"/>
      <c r="Q4204" s="41">
        <f t="shared" si="243"/>
        <v>267.31615999999997</v>
      </c>
    </row>
    <row r="4205" spans="1:17" ht="33.75">
      <c r="A4205" s="1" t="s">
        <v>4760</v>
      </c>
      <c r="B4205" s="1">
        <v>40808270</v>
      </c>
      <c r="C4205" s="3" t="s">
        <v>4499</v>
      </c>
      <c r="D4205" s="4" t="s">
        <v>3676</v>
      </c>
      <c r="E4205" s="7"/>
      <c r="F4205" s="8">
        <f>VLOOKUP(D4205,'Parâmetro - Portes e Uco'!$A$8:$D$49,4,0)</f>
        <v>175.61951999999999</v>
      </c>
      <c r="G4205" s="36"/>
      <c r="H4205" s="15"/>
      <c r="I4205" s="9"/>
      <c r="J4205" s="16">
        <v>0</v>
      </c>
      <c r="K4205" s="16"/>
      <c r="L4205" s="17">
        <v>9.6199999999999992</v>
      </c>
      <c r="M4205" s="2">
        <v>70</v>
      </c>
      <c r="N4205" s="8">
        <f>(('Parâmetro - Portes e Uco'!$H$4*'TABELA HONORÁRIOS MÉDICOS201819'!M4205)/100)*'TABELA HONORÁRIOS MÉDICOS201819'!L4205</f>
        <v>98.45107999999999</v>
      </c>
      <c r="O4205" s="15">
        <v>0</v>
      </c>
      <c r="P4205" s="15"/>
      <c r="Q4205" s="41">
        <f t="shared" si="243"/>
        <v>274.07060000000001</v>
      </c>
    </row>
    <row r="4206" spans="1:17" ht="22.5">
      <c r="A4206" s="1" t="s">
        <v>4760</v>
      </c>
      <c r="B4206" s="1">
        <v>40808289</v>
      </c>
      <c r="C4206" s="3" t="s">
        <v>4500</v>
      </c>
      <c r="D4206" s="4" t="s">
        <v>3674</v>
      </c>
      <c r="E4206" s="7"/>
      <c r="F4206" s="8">
        <f>VLOOKUP(D4206,'Parâmetro - Portes e Uco'!$A$8:$D$49,4,0)</f>
        <v>252.51119999999997</v>
      </c>
      <c r="G4206" s="36"/>
      <c r="H4206" s="15"/>
      <c r="I4206" s="9"/>
      <c r="J4206" s="16">
        <v>0</v>
      </c>
      <c r="K4206" s="16"/>
      <c r="L4206" s="17">
        <v>19.16</v>
      </c>
      <c r="M4206" s="2">
        <v>70</v>
      </c>
      <c r="N4206" s="8">
        <f>(('Parâmetro - Portes e Uco'!$H$4*'TABELA HONORÁRIOS MÉDICOS201819'!M4206)/100)*'TABELA HONORÁRIOS MÉDICOS201819'!L4206</f>
        <v>196.08344</v>
      </c>
      <c r="O4206" s="15">
        <v>0</v>
      </c>
      <c r="P4206" s="15"/>
      <c r="Q4206" s="41">
        <f t="shared" si="243"/>
        <v>448.59463999999997</v>
      </c>
    </row>
    <row r="4207" spans="1:17" ht="22.5">
      <c r="A4207" s="1" t="s">
        <v>4760</v>
      </c>
      <c r="B4207" s="1">
        <v>40808297</v>
      </c>
      <c r="C4207" s="3" t="s">
        <v>4501</v>
      </c>
      <c r="D4207" s="4" t="s">
        <v>3674</v>
      </c>
      <c r="E4207" s="7"/>
      <c r="F4207" s="8">
        <f>VLOOKUP(D4207,'Parâmetro - Portes e Uco'!$A$8:$D$49,4,0)</f>
        <v>252.51119999999997</v>
      </c>
      <c r="G4207" s="36"/>
      <c r="H4207" s="15"/>
      <c r="I4207" s="9"/>
      <c r="J4207" s="16">
        <v>0</v>
      </c>
      <c r="K4207" s="16"/>
      <c r="L4207" s="17">
        <v>18.5</v>
      </c>
      <c r="M4207" s="2">
        <v>70</v>
      </c>
      <c r="N4207" s="8">
        <f>(('Parâmetro - Portes e Uco'!$H$4*'TABELA HONORÁRIOS MÉDICOS201819'!M4207)/100)*'TABELA HONORÁRIOS MÉDICOS201819'!L4207</f>
        <v>189.32900000000001</v>
      </c>
      <c r="O4207" s="15">
        <v>0</v>
      </c>
      <c r="P4207" s="15"/>
      <c r="Q4207" s="41">
        <f t="shared" si="243"/>
        <v>441.84019999999998</v>
      </c>
    </row>
    <row r="4208" spans="1:17">
      <c r="A4208" s="3"/>
      <c r="B4208" s="135">
        <v>40809005</v>
      </c>
      <c r="C4208" s="263" t="s">
        <v>3949</v>
      </c>
      <c r="D4208" s="264"/>
      <c r="E4208" s="264"/>
      <c r="F4208" s="264"/>
      <c r="G4208" s="264"/>
      <c r="H4208" s="264"/>
      <c r="I4208" s="264"/>
      <c r="J4208" s="264"/>
      <c r="K4208" s="264"/>
      <c r="L4208" s="264"/>
      <c r="M4208" s="264"/>
      <c r="N4208" s="264"/>
      <c r="O4208" s="264"/>
      <c r="P4208" s="264"/>
      <c r="Q4208" s="265"/>
    </row>
    <row r="4209" spans="1:17">
      <c r="A4209" s="1" t="s">
        <v>4760</v>
      </c>
      <c r="B4209" s="1">
        <v>40809021</v>
      </c>
      <c r="C4209" s="3" t="s">
        <v>3367</v>
      </c>
      <c r="D4209" s="4" t="s">
        <v>3681</v>
      </c>
      <c r="E4209" s="7"/>
      <c r="F4209" s="8">
        <f>VLOOKUP(D4209,'Parâmetro - Portes e Uco'!$A$8:$D$49,4,0)</f>
        <v>73.782719999999998</v>
      </c>
      <c r="G4209" s="36"/>
      <c r="H4209" s="15"/>
      <c r="I4209" s="9">
        <v>6</v>
      </c>
      <c r="J4209" s="16">
        <v>0.25919999999999999</v>
      </c>
      <c r="K4209" s="8">
        <f>J4209*'Parâmetro - Portes e Uco'!$H$3</f>
        <v>6.3063359999999991</v>
      </c>
      <c r="L4209" s="17">
        <v>2.87</v>
      </c>
      <c r="M4209" s="2">
        <v>70</v>
      </c>
      <c r="N4209" s="8">
        <f>(('Parâmetro - Portes e Uco'!$H$4*'TABELA HONORÁRIOS MÉDICOS201819'!M4209)/100)*'TABELA HONORÁRIOS MÉDICOS201819'!L4209</f>
        <v>29.371580000000002</v>
      </c>
      <c r="O4209" s="15">
        <v>0</v>
      </c>
      <c r="P4209" s="15"/>
      <c r="Q4209" s="41">
        <f t="shared" ref="Q4209:Q4220" si="244">F4209+H4209+K4209+N4209+P4209</f>
        <v>109.46063599999999</v>
      </c>
    </row>
    <row r="4210" spans="1:17">
      <c r="A4210" s="1" t="s">
        <v>4760</v>
      </c>
      <c r="B4210" s="1">
        <v>40809030</v>
      </c>
      <c r="C4210" s="3" t="s">
        <v>3366</v>
      </c>
      <c r="D4210" s="4" t="s">
        <v>3681</v>
      </c>
      <c r="E4210" s="7"/>
      <c r="F4210" s="8">
        <f>VLOOKUP(D4210,'Parâmetro - Portes e Uco'!$A$8:$D$49,4,0)</f>
        <v>73.782719999999998</v>
      </c>
      <c r="G4210" s="36"/>
      <c r="H4210" s="15"/>
      <c r="I4210" s="9">
        <v>6</v>
      </c>
      <c r="J4210" s="16">
        <v>0.25919999999999999</v>
      </c>
      <c r="K4210" s="8">
        <f>J4210*'Parâmetro - Portes e Uco'!$H$3</f>
        <v>6.3063359999999991</v>
      </c>
      <c r="L4210" s="17">
        <v>3.75</v>
      </c>
      <c r="M4210" s="2">
        <v>70</v>
      </c>
      <c r="N4210" s="8">
        <f>(('Parâmetro - Portes e Uco'!$H$4*'TABELA HONORÁRIOS MÉDICOS201819'!M4210)/100)*'TABELA HONORÁRIOS MÉDICOS201819'!L4210</f>
        <v>38.377499999999998</v>
      </c>
      <c r="O4210" s="15">
        <v>0</v>
      </c>
      <c r="P4210" s="15"/>
      <c r="Q4210" s="41">
        <f t="shared" si="244"/>
        <v>118.466556</v>
      </c>
    </row>
    <row r="4211" spans="1:17">
      <c r="A4211" s="1" t="s">
        <v>4760</v>
      </c>
      <c r="B4211" s="1">
        <v>40809048</v>
      </c>
      <c r="C4211" s="3" t="s">
        <v>3360</v>
      </c>
      <c r="D4211" s="4" t="s">
        <v>3681</v>
      </c>
      <c r="E4211" s="7"/>
      <c r="F4211" s="8">
        <f>VLOOKUP(D4211,'Parâmetro - Portes e Uco'!$A$8:$D$49,4,0)</f>
        <v>73.782719999999998</v>
      </c>
      <c r="G4211" s="36"/>
      <c r="H4211" s="15"/>
      <c r="I4211" s="9">
        <v>16</v>
      </c>
      <c r="J4211" s="16">
        <v>0.25919999999999999</v>
      </c>
      <c r="K4211" s="8">
        <f>J4211*'Parâmetro - Portes e Uco'!$H$3</f>
        <v>6.3063359999999991</v>
      </c>
      <c r="L4211" s="17">
        <v>3.75</v>
      </c>
      <c r="M4211" s="2">
        <v>70</v>
      </c>
      <c r="N4211" s="8">
        <f>(('Parâmetro - Portes e Uco'!$H$4*'TABELA HONORÁRIOS MÉDICOS201819'!M4211)/100)*'TABELA HONORÁRIOS MÉDICOS201819'!L4211</f>
        <v>38.377499999999998</v>
      </c>
      <c r="O4211" s="15">
        <v>0</v>
      </c>
      <c r="P4211" s="15"/>
      <c r="Q4211" s="41">
        <f t="shared" si="244"/>
        <v>118.466556</v>
      </c>
    </row>
    <row r="4212" spans="1:17">
      <c r="A4212" s="1" t="s">
        <v>4760</v>
      </c>
      <c r="B4212" s="1">
        <v>40809056</v>
      </c>
      <c r="C4212" s="3" t="s">
        <v>3365</v>
      </c>
      <c r="D4212" s="4" t="s">
        <v>3672</v>
      </c>
      <c r="E4212" s="7"/>
      <c r="F4212" s="8">
        <f>VLOOKUP(D4212,'Parâmetro - Portes e Uco'!$A$8:$D$49,4,0)</f>
        <v>47.295359999999995</v>
      </c>
      <c r="G4212" s="36"/>
      <c r="H4212" s="15"/>
      <c r="I4212" s="9">
        <v>4</v>
      </c>
      <c r="J4212" s="16">
        <v>0.28799999999999998</v>
      </c>
      <c r="K4212" s="8">
        <f>J4212*'Parâmetro - Portes e Uco'!$H$3</f>
        <v>7.007039999999999</v>
      </c>
      <c r="L4212" s="17">
        <v>2.4500000000000002</v>
      </c>
      <c r="M4212" s="2">
        <v>70</v>
      </c>
      <c r="N4212" s="8">
        <f>(('Parâmetro - Portes e Uco'!$H$4*'TABELA HONORÁRIOS MÉDICOS201819'!M4212)/100)*'TABELA HONORÁRIOS MÉDICOS201819'!L4212</f>
        <v>25.073300000000003</v>
      </c>
      <c r="O4212" s="15">
        <v>0</v>
      </c>
      <c r="P4212" s="15"/>
      <c r="Q4212" s="41">
        <f t="shared" si="244"/>
        <v>79.375699999999995</v>
      </c>
    </row>
    <row r="4213" spans="1:17">
      <c r="A4213" s="1" t="s">
        <v>4760</v>
      </c>
      <c r="B4213" s="1">
        <v>40809064</v>
      </c>
      <c r="C4213" s="3" t="s">
        <v>3361</v>
      </c>
      <c r="D4213" s="4" t="s">
        <v>3677</v>
      </c>
      <c r="E4213" s="7"/>
      <c r="F4213" s="8">
        <f>VLOOKUP(D4213,'Parâmetro - Portes e Uco'!$A$8:$D$49,4,0)</f>
        <v>128.82192000000001</v>
      </c>
      <c r="G4213" s="36"/>
      <c r="H4213" s="15"/>
      <c r="I4213" s="9">
        <v>6</v>
      </c>
      <c r="J4213" s="16">
        <v>0.432</v>
      </c>
      <c r="K4213" s="8">
        <f>J4213*'Parâmetro - Portes e Uco'!$H$3</f>
        <v>10.51056</v>
      </c>
      <c r="L4213" s="17">
        <v>5.19</v>
      </c>
      <c r="M4213" s="2">
        <v>70</v>
      </c>
      <c r="N4213" s="8">
        <f>(('Parâmetro - Portes e Uco'!$H$4*'TABELA HONORÁRIOS MÉDICOS201819'!M4213)/100)*'TABELA HONORÁRIOS MÉDICOS201819'!L4213</f>
        <v>53.114460000000001</v>
      </c>
      <c r="O4213" s="15">
        <v>0</v>
      </c>
      <c r="P4213" s="15"/>
      <c r="Q4213" s="41">
        <f t="shared" si="244"/>
        <v>192.44694000000001</v>
      </c>
    </row>
    <row r="4214" spans="1:17">
      <c r="A4214" s="1" t="s">
        <v>4760</v>
      </c>
      <c r="B4214" s="1">
        <v>40809072</v>
      </c>
      <c r="C4214" s="3" t="s">
        <v>3362</v>
      </c>
      <c r="D4214" s="4" t="s">
        <v>3670</v>
      </c>
      <c r="E4214" s="7"/>
      <c r="F4214" s="8">
        <f>VLOOKUP(D4214,'Parâmetro - Portes e Uco'!$A$8:$D$49,4,0)</f>
        <v>62.342399999999998</v>
      </c>
      <c r="G4214" s="36"/>
      <c r="H4214" s="15"/>
      <c r="I4214" s="9">
        <v>6</v>
      </c>
      <c r="J4214" s="16">
        <v>0.432</v>
      </c>
      <c r="K4214" s="8">
        <f>J4214*'Parâmetro - Portes e Uco'!$H$3</f>
        <v>10.51056</v>
      </c>
      <c r="L4214" s="17">
        <v>3.79</v>
      </c>
      <c r="M4214" s="2">
        <v>70</v>
      </c>
      <c r="N4214" s="8">
        <f>(('Parâmetro - Portes e Uco'!$H$4*'TABELA HONORÁRIOS MÉDICOS201819'!M4214)/100)*'TABELA HONORÁRIOS MÉDICOS201819'!L4214</f>
        <v>38.786859999999997</v>
      </c>
      <c r="O4214" s="15">
        <v>0</v>
      </c>
      <c r="P4214" s="15"/>
      <c r="Q4214" s="41">
        <f t="shared" si="244"/>
        <v>111.63981999999999</v>
      </c>
    </row>
    <row r="4215" spans="1:17">
      <c r="A4215" s="1" t="s">
        <v>4760</v>
      </c>
      <c r="B4215" s="1">
        <v>40809080</v>
      </c>
      <c r="C4215" s="3" t="s">
        <v>3363</v>
      </c>
      <c r="D4215" s="4" t="s">
        <v>3681</v>
      </c>
      <c r="E4215" s="7"/>
      <c r="F4215" s="8">
        <f>VLOOKUP(D4215,'Parâmetro - Portes e Uco'!$A$8:$D$49,4,0)</f>
        <v>73.782719999999998</v>
      </c>
      <c r="G4215" s="36"/>
      <c r="H4215" s="15"/>
      <c r="I4215" s="9">
        <v>5</v>
      </c>
      <c r="J4215" s="16">
        <v>0.216</v>
      </c>
      <c r="K4215" s="8">
        <f>J4215*'Parâmetro - Portes e Uco'!$H$3</f>
        <v>5.25528</v>
      </c>
      <c r="L4215" s="17">
        <v>2.87</v>
      </c>
      <c r="M4215" s="2">
        <v>70</v>
      </c>
      <c r="N4215" s="8">
        <f>(('Parâmetro - Portes e Uco'!$H$4*'TABELA HONORÁRIOS MÉDICOS201819'!M4215)/100)*'TABELA HONORÁRIOS MÉDICOS201819'!L4215</f>
        <v>29.371580000000002</v>
      </c>
      <c r="O4215" s="15">
        <v>0</v>
      </c>
      <c r="P4215" s="15"/>
      <c r="Q4215" s="41">
        <f t="shared" si="244"/>
        <v>108.40958000000001</v>
      </c>
    </row>
    <row r="4216" spans="1:17" ht="22.5">
      <c r="A4216" s="1" t="s">
        <v>4760</v>
      </c>
      <c r="B4216" s="1">
        <v>40809102</v>
      </c>
      <c r="C4216" s="3" t="s">
        <v>3364</v>
      </c>
      <c r="D4216" s="4" t="s">
        <v>3694</v>
      </c>
      <c r="E4216" s="7"/>
      <c r="F4216" s="8">
        <f>VLOOKUP(D4216,'Parâmetro - Portes e Uco'!$A$8:$D$49,4,0)</f>
        <v>233.80031999999997</v>
      </c>
      <c r="G4216" s="36"/>
      <c r="H4216" s="15"/>
      <c r="I4216" s="9"/>
      <c r="J4216" s="16">
        <v>0</v>
      </c>
      <c r="K4216" s="16"/>
      <c r="L4216" s="17"/>
      <c r="M4216" s="2"/>
      <c r="N4216" s="8"/>
      <c r="O4216" s="15">
        <v>0</v>
      </c>
      <c r="P4216" s="15"/>
      <c r="Q4216" s="41">
        <f t="shared" si="244"/>
        <v>233.80031999999997</v>
      </c>
    </row>
    <row r="4217" spans="1:17" ht="22.5">
      <c r="A4217" s="1" t="s">
        <v>4760</v>
      </c>
      <c r="B4217" s="1">
        <v>40809153</v>
      </c>
      <c r="C4217" s="3" t="s">
        <v>4502</v>
      </c>
      <c r="D4217" s="4" t="s">
        <v>3671</v>
      </c>
      <c r="E4217" s="7"/>
      <c r="F4217" s="8">
        <f>VLOOKUP(D4217,'Parâmetro - Portes e Uco'!$A$8:$D$49,4,0)</f>
        <v>100.81679999999999</v>
      </c>
      <c r="G4217" s="36"/>
      <c r="H4217" s="15"/>
      <c r="I4217" s="9"/>
      <c r="J4217" s="16">
        <v>0</v>
      </c>
      <c r="K4217" s="16"/>
      <c r="L4217" s="17"/>
      <c r="M4217" s="2"/>
      <c r="N4217" s="8"/>
      <c r="O4217" s="15">
        <v>0</v>
      </c>
      <c r="P4217" s="15"/>
      <c r="Q4217" s="41">
        <f t="shared" si="244"/>
        <v>100.81679999999999</v>
      </c>
    </row>
    <row r="4218" spans="1:17" ht="22.5">
      <c r="A4218" s="1" t="s">
        <v>4760</v>
      </c>
      <c r="B4218" s="1">
        <v>40809161</v>
      </c>
      <c r="C4218" s="3" t="s">
        <v>4503</v>
      </c>
      <c r="D4218" s="4" t="s">
        <v>3671</v>
      </c>
      <c r="E4218" s="7"/>
      <c r="F4218" s="8">
        <f>VLOOKUP(D4218,'Parâmetro - Portes e Uco'!$A$8:$D$49,4,0)</f>
        <v>100.81679999999999</v>
      </c>
      <c r="G4218" s="36"/>
      <c r="H4218" s="15"/>
      <c r="I4218" s="9"/>
      <c r="J4218" s="16">
        <v>0</v>
      </c>
      <c r="K4218" s="16"/>
      <c r="L4218" s="17"/>
      <c r="M4218" s="2"/>
      <c r="N4218" s="8"/>
      <c r="O4218" s="15">
        <v>0</v>
      </c>
      <c r="P4218" s="15"/>
      <c r="Q4218" s="41">
        <f t="shared" si="244"/>
        <v>100.81679999999999</v>
      </c>
    </row>
    <row r="4219" spans="1:17" ht="22.5">
      <c r="A4219" s="1" t="s">
        <v>4760</v>
      </c>
      <c r="B4219" s="1">
        <v>40809170</v>
      </c>
      <c r="C4219" s="3" t="s">
        <v>4504</v>
      </c>
      <c r="D4219" s="4" t="s">
        <v>3671</v>
      </c>
      <c r="E4219" s="7"/>
      <c r="F4219" s="8">
        <f>VLOOKUP(D4219,'Parâmetro - Portes e Uco'!$A$8:$D$49,4,0)</f>
        <v>100.81679999999999</v>
      </c>
      <c r="G4219" s="36"/>
      <c r="H4219" s="15"/>
      <c r="I4219" s="9"/>
      <c r="J4219" s="16">
        <v>0</v>
      </c>
      <c r="K4219" s="16"/>
      <c r="L4219" s="17"/>
      <c r="M4219" s="2"/>
      <c r="N4219" s="8"/>
      <c r="O4219" s="15">
        <v>0</v>
      </c>
      <c r="P4219" s="15"/>
      <c r="Q4219" s="41">
        <f t="shared" si="244"/>
        <v>100.81679999999999</v>
      </c>
    </row>
    <row r="4220" spans="1:17" ht="22.5">
      <c r="A4220" s="1" t="s">
        <v>4760</v>
      </c>
      <c r="B4220" s="1">
        <v>40809188</v>
      </c>
      <c r="C4220" s="3" t="s">
        <v>4505</v>
      </c>
      <c r="D4220" s="4" t="s">
        <v>3671</v>
      </c>
      <c r="E4220" s="7"/>
      <c r="F4220" s="8">
        <f>VLOOKUP(D4220,'Parâmetro - Portes e Uco'!$A$8:$D$49,4,0)</f>
        <v>100.81679999999999</v>
      </c>
      <c r="G4220" s="36"/>
      <c r="H4220" s="15"/>
      <c r="I4220" s="9"/>
      <c r="J4220" s="16">
        <v>0</v>
      </c>
      <c r="K4220" s="16"/>
      <c r="L4220" s="17"/>
      <c r="M4220" s="2"/>
      <c r="N4220" s="8"/>
      <c r="O4220" s="15">
        <v>0</v>
      </c>
      <c r="P4220" s="15"/>
      <c r="Q4220" s="41">
        <f t="shared" si="244"/>
        <v>100.81679999999999</v>
      </c>
    </row>
    <row r="4221" spans="1:17">
      <c r="A4221" s="3"/>
      <c r="B4221" s="135">
        <v>40810003</v>
      </c>
      <c r="C4221" s="263" t="s">
        <v>3950</v>
      </c>
      <c r="D4221" s="264"/>
      <c r="E4221" s="264"/>
      <c r="F4221" s="264"/>
      <c r="G4221" s="264"/>
      <c r="H4221" s="264"/>
      <c r="I4221" s="264"/>
      <c r="J4221" s="264"/>
      <c r="K4221" s="264"/>
      <c r="L4221" s="264"/>
      <c r="M4221" s="264"/>
      <c r="N4221" s="264"/>
      <c r="O4221" s="264"/>
      <c r="P4221" s="264"/>
      <c r="Q4221" s="265"/>
    </row>
    <row r="4222" spans="1:17">
      <c r="A4222" s="1" t="s">
        <v>4760</v>
      </c>
      <c r="B4222" s="1">
        <v>40810011</v>
      </c>
      <c r="C4222" s="3" t="s">
        <v>3369</v>
      </c>
      <c r="D4222" s="4" t="s">
        <v>3671</v>
      </c>
      <c r="E4222" s="7"/>
      <c r="F4222" s="8">
        <f>VLOOKUP(D4222,'Parâmetro - Portes e Uco'!$A$8:$D$49,4,0)</f>
        <v>100.81679999999999</v>
      </c>
      <c r="G4222" s="36"/>
      <c r="H4222" s="15"/>
      <c r="I4222" s="9">
        <v>6</v>
      </c>
      <c r="J4222" s="16">
        <v>0.432</v>
      </c>
      <c r="K4222" s="8">
        <f>J4222*'Parâmetro - Portes e Uco'!$H$3</f>
        <v>10.51056</v>
      </c>
      <c r="L4222" s="17">
        <v>9.7200000000000006</v>
      </c>
      <c r="M4222" s="2">
        <v>70</v>
      </c>
      <c r="N4222" s="8">
        <f>(('Parâmetro - Portes e Uco'!$H$4*'TABELA HONORÁRIOS MÉDICOS201819'!M4222)/100)*'TABELA HONORÁRIOS MÉDICOS201819'!L4222</f>
        <v>99.47448</v>
      </c>
      <c r="O4222" s="15">
        <v>0</v>
      </c>
      <c r="P4222" s="15"/>
      <c r="Q4222" s="41">
        <f>F4222+H4222+K4222+N4222+P4222</f>
        <v>210.80183999999997</v>
      </c>
    </row>
    <row r="4223" spans="1:17">
      <c r="A4223" s="1" t="s">
        <v>4760</v>
      </c>
      <c r="B4223" s="1">
        <v>40810020</v>
      </c>
      <c r="C4223" s="3" t="s">
        <v>3370</v>
      </c>
      <c r="D4223" s="4" t="s">
        <v>3702</v>
      </c>
      <c r="E4223" s="7"/>
      <c r="F4223" s="8">
        <f>VLOOKUP(D4223,'Parâmetro - Portes e Uco'!$A$8:$D$49,4,0)</f>
        <v>419.81567999999999</v>
      </c>
      <c r="G4223" s="36"/>
      <c r="H4223" s="15"/>
      <c r="I4223" s="9">
        <v>16</v>
      </c>
      <c r="J4223" s="16">
        <v>1.1519999999999999</v>
      </c>
      <c r="K4223" s="8">
        <f>J4223*'Parâmetro - Portes e Uco'!$H$3</f>
        <v>28.028159999999996</v>
      </c>
      <c r="L4223" s="17">
        <v>13.71</v>
      </c>
      <c r="M4223" s="2">
        <v>70</v>
      </c>
      <c r="N4223" s="8">
        <f>(('Parâmetro - Portes e Uco'!$H$4*'TABELA HONORÁRIOS MÉDICOS201819'!M4223)/100)*'TABELA HONORÁRIOS MÉDICOS201819'!L4223</f>
        <v>140.30814000000001</v>
      </c>
      <c r="O4223" s="15">
        <v>0</v>
      </c>
      <c r="P4223" s="15"/>
      <c r="Q4223" s="41">
        <f>F4223+H4223+K4223+N4223+P4223</f>
        <v>588.15197999999998</v>
      </c>
    </row>
    <row r="4224" spans="1:17" ht="22.5">
      <c r="A4224" s="1" t="s">
        <v>4760</v>
      </c>
      <c r="B4224" s="1">
        <v>40810046</v>
      </c>
      <c r="C4224" s="3" t="s">
        <v>3368</v>
      </c>
      <c r="D4224" s="4" t="s">
        <v>3675</v>
      </c>
      <c r="E4224" s="7"/>
      <c r="F4224" s="8">
        <f>VLOOKUP(D4224,'Parâmetro - Portes e Uco'!$A$8:$D$49,4,0)</f>
        <v>217.18656000000001</v>
      </c>
      <c r="G4224" s="36"/>
      <c r="H4224" s="15"/>
      <c r="I4224" s="9"/>
      <c r="J4224" s="16">
        <v>0</v>
      </c>
      <c r="K4224" s="16"/>
      <c r="L4224" s="17">
        <v>14.51</v>
      </c>
      <c r="M4224" s="2">
        <v>70</v>
      </c>
      <c r="N4224" s="8">
        <f>(('Parâmetro - Portes e Uco'!$H$4*'TABELA HONORÁRIOS MÉDICOS201819'!M4224)/100)*'TABELA HONORÁRIOS MÉDICOS201819'!L4224</f>
        <v>148.49534</v>
      </c>
      <c r="O4224" s="15">
        <v>0</v>
      </c>
      <c r="P4224" s="15"/>
      <c r="Q4224" s="41">
        <f>F4224+H4224+K4224+N4224+P4224</f>
        <v>365.68190000000004</v>
      </c>
    </row>
    <row r="4225" spans="1:17">
      <c r="A4225" s="3"/>
      <c r="B4225" s="135">
        <v>40811000</v>
      </c>
      <c r="C4225" s="263" t="s">
        <v>3951</v>
      </c>
      <c r="D4225" s="264"/>
      <c r="E4225" s="264"/>
      <c r="F4225" s="264"/>
      <c r="G4225" s="264"/>
      <c r="H4225" s="264"/>
      <c r="I4225" s="264"/>
      <c r="J4225" s="264"/>
      <c r="K4225" s="264"/>
      <c r="L4225" s="264"/>
      <c r="M4225" s="264"/>
      <c r="N4225" s="264"/>
      <c r="O4225" s="264"/>
      <c r="P4225" s="264"/>
      <c r="Q4225" s="265"/>
    </row>
    <row r="4226" spans="1:17">
      <c r="A4226" s="1" t="s">
        <v>4760</v>
      </c>
      <c r="B4226" s="1">
        <v>40811018</v>
      </c>
      <c r="C4226" s="3" t="s">
        <v>3371</v>
      </c>
      <c r="D4226" s="4" t="s">
        <v>3681</v>
      </c>
      <c r="E4226" s="7"/>
      <c r="F4226" s="8">
        <f>VLOOKUP(D4226,'Parâmetro - Portes e Uco'!$A$8:$D$49,4,0)</f>
        <v>73.782719999999998</v>
      </c>
      <c r="G4226" s="36"/>
      <c r="H4226" s="15"/>
      <c r="I4226" s="9"/>
      <c r="J4226" s="16">
        <v>0</v>
      </c>
      <c r="K4226" s="16"/>
      <c r="L4226" s="17">
        <v>2.21</v>
      </c>
      <c r="M4226" s="2">
        <v>70</v>
      </c>
      <c r="N4226" s="8">
        <f>(('Parâmetro - Portes e Uco'!$H$4*'TABELA HONORÁRIOS MÉDICOS201819'!M4226)/100)*'TABELA HONORÁRIOS MÉDICOS201819'!L4226</f>
        <v>22.617139999999999</v>
      </c>
      <c r="O4226" s="15">
        <v>0</v>
      </c>
      <c r="P4226" s="15"/>
      <c r="Q4226" s="41">
        <f>F4226+H4226+K4226+N4226+P4226</f>
        <v>96.39985999999999</v>
      </c>
    </row>
    <row r="4227" spans="1:17" ht="22.5">
      <c r="A4227" s="1" t="s">
        <v>4760</v>
      </c>
      <c r="B4227" s="1">
        <v>40811026</v>
      </c>
      <c r="C4227" s="3" t="s">
        <v>3372</v>
      </c>
      <c r="D4227" s="4" t="s">
        <v>3670</v>
      </c>
      <c r="E4227" s="7"/>
      <c r="F4227" s="8">
        <f>VLOOKUP(D4227,'Parâmetro - Portes e Uco'!$A$8:$D$49,4,0)</f>
        <v>62.342399999999998</v>
      </c>
      <c r="G4227" s="36"/>
      <c r="H4227" s="15"/>
      <c r="I4227" s="9"/>
      <c r="J4227" s="16">
        <v>0</v>
      </c>
      <c r="K4227" s="16"/>
      <c r="L4227" s="17">
        <v>3.16</v>
      </c>
      <c r="M4227" s="2">
        <v>70</v>
      </c>
      <c r="N4227" s="8">
        <f>(('Parâmetro - Portes e Uco'!$H$4*'TABELA HONORÁRIOS MÉDICOS201819'!M4227)/100)*'TABELA HONORÁRIOS MÉDICOS201819'!L4227</f>
        <v>32.339440000000003</v>
      </c>
      <c r="O4227" s="15">
        <v>0</v>
      </c>
      <c r="P4227" s="15"/>
      <c r="Q4227" s="41">
        <f>F4227+H4227+K4227+N4227+P4227</f>
        <v>94.681839999999994</v>
      </c>
    </row>
    <row r="4228" spans="1:17">
      <c r="A4228" s="3"/>
      <c r="B4228" s="135">
        <v>40812006</v>
      </c>
      <c r="C4228" s="263" t="s">
        <v>3952</v>
      </c>
      <c r="D4228" s="264"/>
      <c r="E4228" s="264"/>
      <c r="F4228" s="264"/>
      <c r="G4228" s="264"/>
      <c r="H4228" s="264"/>
      <c r="I4228" s="264"/>
      <c r="J4228" s="264"/>
      <c r="K4228" s="264"/>
      <c r="L4228" s="264"/>
      <c r="M4228" s="264"/>
      <c r="N4228" s="264"/>
      <c r="O4228" s="264"/>
      <c r="P4228" s="264"/>
      <c r="Q4228" s="265"/>
    </row>
    <row r="4229" spans="1:17">
      <c r="A4229" s="1" t="s">
        <v>4760</v>
      </c>
      <c r="B4229" s="1">
        <v>40812014</v>
      </c>
      <c r="C4229" s="3" t="s">
        <v>3379</v>
      </c>
      <c r="D4229" s="4" t="s">
        <v>3676</v>
      </c>
      <c r="E4229" s="7"/>
      <c r="F4229" s="8">
        <f>VLOOKUP(D4229,'Parâmetro - Portes e Uco'!$A$8:$D$49,4,0)</f>
        <v>175.61951999999999</v>
      </c>
      <c r="G4229" s="36"/>
      <c r="H4229" s="15"/>
      <c r="I4229" s="9">
        <v>5</v>
      </c>
      <c r="J4229" s="16">
        <v>0.63500000000000001</v>
      </c>
      <c r="K4229" s="8">
        <f>J4229*'Parâmetro - Portes e Uco'!$H$3</f>
        <v>15.449549999999999</v>
      </c>
      <c r="L4229" s="17">
        <v>9.3699999999999992</v>
      </c>
      <c r="M4229" s="2">
        <v>70</v>
      </c>
      <c r="N4229" s="8">
        <f>(('Parâmetro - Portes e Uco'!$H$4*'TABELA HONORÁRIOS MÉDICOS201819'!M4229)/100)*'TABELA HONORÁRIOS MÉDICOS201819'!L4229</f>
        <v>95.892579999999995</v>
      </c>
      <c r="O4229" s="15">
        <v>0</v>
      </c>
      <c r="P4229" s="15"/>
      <c r="Q4229" s="41">
        <f t="shared" ref="Q4229:Q4242" si="245">F4229+H4229+K4229+N4229+P4229</f>
        <v>286.96164999999996</v>
      </c>
    </row>
    <row r="4230" spans="1:17">
      <c r="A4230" s="1" t="s">
        <v>4760</v>
      </c>
      <c r="B4230" s="1">
        <v>40812022</v>
      </c>
      <c r="C4230" s="3" t="s">
        <v>3376</v>
      </c>
      <c r="D4230" s="4" t="s">
        <v>3673</v>
      </c>
      <c r="E4230" s="7"/>
      <c r="F4230" s="8">
        <f>VLOOKUP(D4230,'Parâmetro - Portes e Uco'!$A$8:$D$49,4,0)</f>
        <v>147.55727999999999</v>
      </c>
      <c r="G4230" s="36"/>
      <c r="H4230" s="15"/>
      <c r="I4230" s="9">
        <v>5</v>
      </c>
      <c r="J4230" s="16">
        <v>0.63500000000000001</v>
      </c>
      <c r="K4230" s="8">
        <f>J4230*'Parâmetro - Portes e Uco'!$H$3</f>
        <v>15.449549999999999</v>
      </c>
      <c r="L4230" s="17">
        <v>9.3699999999999992</v>
      </c>
      <c r="M4230" s="2">
        <v>70</v>
      </c>
      <c r="N4230" s="8">
        <f>(('Parâmetro - Portes e Uco'!$H$4*'TABELA HONORÁRIOS MÉDICOS201819'!M4230)/100)*'TABELA HONORÁRIOS MÉDICOS201819'!L4230</f>
        <v>95.892579999999995</v>
      </c>
      <c r="O4230" s="15">
        <v>0</v>
      </c>
      <c r="P4230" s="15"/>
      <c r="Q4230" s="41">
        <f t="shared" si="245"/>
        <v>258.89940999999999</v>
      </c>
    </row>
    <row r="4231" spans="1:17" ht="22.5">
      <c r="A4231" s="1" t="s">
        <v>4760</v>
      </c>
      <c r="B4231" s="1">
        <v>40812030</v>
      </c>
      <c r="C4231" s="3" t="s">
        <v>3373</v>
      </c>
      <c r="D4231" s="4" t="s">
        <v>3674</v>
      </c>
      <c r="E4231" s="7"/>
      <c r="F4231" s="8">
        <f>VLOOKUP(D4231,'Parâmetro - Portes e Uco'!$A$8:$D$49,4,0)</f>
        <v>252.51119999999997</v>
      </c>
      <c r="G4231" s="36"/>
      <c r="H4231" s="15"/>
      <c r="I4231" s="9">
        <v>12</v>
      </c>
      <c r="J4231" s="16">
        <v>1.524</v>
      </c>
      <c r="K4231" s="8">
        <f>J4231*'Parâmetro - Portes e Uco'!$H$3</f>
        <v>37.078919999999997</v>
      </c>
      <c r="L4231" s="17">
        <v>16.86</v>
      </c>
      <c r="M4231" s="2">
        <v>70</v>
      </c>
      <c r="N4231" s="8">
        <f>(('Parâmetro - Portes e Uco'!$H$4*'TABELA HONORÁRIOS MÉDICOS201819'!M4231)/100)*'TABELA HONORÁRIOS MÉDICOS201819'!L4231</f>
        <v>172.54524000000001</v>
      </c>
      <c r="O4231" s="15">
        <v>0</v>
      </c>
      <c r="P4231" s="15"/>
      <c r="Q4231" s="41">
        <f t="shared" si="245"/>
        <v>462.13535999999999</v>
      </c>
    </row>
    <row r="4232" spans="1:17" ht="22.5">
      <c r="A4232" s="1" t="s">
        <v>4760</v>
      </c>
      <c r="B4232" s="1">
        <v>40812049</v>
      </c>
      <c r="C4232" s="3" t="s">
        <v>3374</v>
      </c>
      <c r="D4232" s="4" t="s">
        <v>3675</v>
      </c>
      <c r="E4232" s="7"/>
      <c r="F4232" s="8">
        <f>VLOOKUP(D4232,'Parâmetro - Portes e Uco'!$A$8:$D$49,4,0)</f>
        <v>217.18656000000001</v>
      </c>
      <c r="G4232" s="36"/>
      <c r="H4232" s="15"/>
      <c r="I4232" s="9">
        <v>12</v>
      </c>
      <c r="J4232" s="16">
        <v>1.524</v>
      </c>
      <c r="K4232" s="8">
        <f>J4232*'Parâmetro - Portes e Uco'!$H$3</f>
        <v>37.078919999999997</v>
      </c>
      <c r="L4232" s="17">
        <v>17.350000000000001</v>
      </c>
      <c r="M4232" s="2">
        <v>70</v>
      </c>
      <c r="N4232" s="8">
        <f>(('Parâmetro - Portes e Uco'!$H$4*'TABELA HONORÁRIOS MÉDICOS201819'!M4232)/100)*'TABELA HONORÁRIOS MÉDICOS201819'!L4232</f>
        <v>177.55990000000003</v>
      </c>
      <c r="O4232" s="15">
        <v>0</v>
      </c>
      <c r="P4232" s="15"/>
      <c r="Q4232" s="41">
        <f t="shared" si="245"/>
        <v>431.82538000000005</v>
      </c>
    </row>
    <row r="4233" spans="1:17" ht="22.5">
      <c r="A4233" s="1" t="s">
        <v>4760</v>
      </c>
      <c r="B4233" s="1">
        <v>40812057</v>
      </c>
      <c r="C4233" s="3" t="s">
        <v>3375</v>
      </c>
      <c r="D4233" s="4" t="s">
        <v>3693</v>
      </c>
      <c r="E4233" s="7"/>
      <c r="F4233" s="8">
        <f>VLOOKUP(D4233,'Parâmetro - Portes e Uco'!$A$8:$D$49,4,0)</f>
        <v>268.08864</v>
      </c>
      <c r="G4233" s="36"/>
      <c r="H4233" s="15"/>
      <c r="I4233" s="9">
        <v>12</v>
      </c>
      <c r="J4233" s="16">
        <v>1.524</v>
      </c>
      <c r="K4233" s="8">
        <f>J4233*'Parâmetro - Portes e Uco'!$H$3</f>
        <v>37.078919999999997</v>
      </c>
      <c r="L4233" s="17">
        <v>18.95</v>
      </c>
      <c r="M4233" s="2">
        <v>70</v>
      </c>
      <c r="N4233" s="8">
        <f>(('Parâmetro - Portes e Uco'!$H$4*'TABELA HONORÁRIOS MÉDICOS201819'!M4233)/100)*'TABELA HONORÁRIOS MÉDICOS201819'!L4233</f>
        <v>193.93429999999998</v>
      </c>
      <c r="O4233" s="15">
        <v>0</v>
      </c>
      <c r="P4233" s="15"/>
      <c r="Q4233" s="41">
        <f t="shared" si="245"/>
        <v>499.10185999999999</v>
      </c>
    </row>
    <row r="4234" spans="1:17">
      <c r="A4234" s="1" t="s">
        <v>4760</v>
      </c>
      <c r="B4234" s="1">
        <v>40812065</v>
      </c>
      <c r="C4234" s="3" t="s">
        <v>3378</v>
      </c>
      <c r="D4234" s="4" t="s">
        <v>3681</v>
      </c>
      <c r="E4234" s="7"/>
      <c r="F4234" s="8">
        <f>VLOOKUP(D4234,'Parâmetro - Portes e Uco'!$A$8:$D$49,4,0)</f>
        <v>73.782719999999998</v>
      </c>
      <c r="G4234" s="36"/>
      <c r="H4234" s="15"/>
      <c r="I4234" s="9">
        <v>4</v>
      </c>
      <c r="J4234" s="16">
        <v>0.5</v>
      </c>
      <c r="K4234" s="8">
        <f>J4234*'Parâmetro - Portes e Uco'!$H$3</f>
        <v>12.164999999999999</v>
      </c>
      <c r="L4234" s="17">
        <v>8.2100000000000009</v>
      </c>
      <c r="M4234" s="2">
        <v>70</v>
      </c>
      <c r="N4234" s="8">
        <f>(('Parâmetro - Portes e Uco'!$H$4*'TABELA HONORÁRIOS MÉDICOS201819'!M4234)/100)*'TABELA HONORÁRIOS MÉDICOS201819'!L4234</f>
        <v>84.021140000000003</v>
      </c>
      <c r="O4234" s="15">
        <v>0</v>
      </c>
      <c r="P4234" s="15"/>
      <c r="Q4234" s="41">
        <f t="shared" si="245"/>
        <v>169.96886000000001</v>
      </c>
    </row>
    <row r="4235" spans="1:17">
      <c r="A4235" s="1" t="s">
        <v>4760</v>
      </c>
      <c r="B4235" s="1">
        <v>40812073</v>
      </c>
      <c r="C4235" s="3" t="s">
        <v>3377</v>
      </c>
      <c r="D4235" s="4" t="s">
        <v>3681</v>
      </c>
      <c r="E4235" s="7"/>
      <c r="F4235" s="8">
        <f>VLOOKUP(D4235,'Parâmetro - Portes e Uco'!$A$8:$D$49,4,0)</f>
        <v>73.782719999999998</v>
      </c>
      <c r="G4235" s="36"/>
      <c r="H4235" s="15"/>
      <c r="I4235" s="9">
        <v>4</v>
      </c>
      <c r="J4235" s="16">
        <v>0.5</v>
      </c>
      <c r="K4235" s="8">
        <f>J4235*'Parâmetro - Portes e Uco'!$H$3</f>
        <v>12.164999999999999</v>
      </c>
      <c r="L4235" s="17">
        <v>8.2100000000000009</v>
      </c>
      <c r="M4235" s="2">
        <v>70</v>
      </c>
      <c r="N4235" s="8">
        <f>(('Parâmetro - Portes e Uco'!$H$4*'TABELA HONORÁRIOS MÉDICOS201819'!M4235)/100)*'TABELA HONORÁRIOS MÉDICOS201819'!L4235</f>
        <v>84.021140000000003</v>
      </c>
      <c r="O4235" s="15">
        <v>0</v>
      </c>
      <c r="P4235" s="15"/>
      <c r="Q4235" s="41">
        <f t="shared" si="245"/>
        <v>169.96886000000001</v>
      </c>
    </row>
    <row r="4236" spans="1:17">
      <c r="A4236" s="1" t="s">
        <v>4760</v>
      </c>
      <c r="B4236" s="1">
        <v>40812081</v>
      </c>
      <c r="C4236" s="3" t="s">
        <v>3383</v>
      </c>
      <c r="D4236" s="4" t="s">
        <v>3677</v>
      </c>
      <c r="E4236" s="7"/>
      <c r="F4236" s="8">
        <f>VLOOKUP(D4236,'Parâmetro - Portes e Uco'!$A$8:$D$49,4,0)</f>
        <v>128.82192000000001</v>
      </c>
      <c r="G4236" s="36"/>
      <c r="H4236" s="15"/>
      <c r="I4236" s="9">
        <v>10</v>
      </c>
      <c r="J4236" s="16">
        <v>1.27</v>
      </c>
      <c r="K4236" s="8">
        <f>J4236*'Parâmetro - Portes e Uco'!$H$3</f>
        <v>30.899099999999997</v>
      </c>
      <c r="L4236" s="17">
        <v>8.8800000000000008</v>
      </c>
      <c r="M4236" s="2">
        <v>70</v>
      </c>
      <c r="N4236" s="8">
        <f>(('Parâmetro - Portes e Uco'!$H$4*'TABELA HONORÁRIOS MÉDICOS201819'!M4236)/100)*'TABELA HONORÁRIOS MÉDICOS201819'!L4236</f>
        <v>90.877920000000003</v>
      </c>
      <c r="O4236" s="15">
        <v>0</v>
      </c>
      <c r="P4236" s="15"/>
      <c r="Q4236" s="41">
        <f t="shared" si="245"/>
        <v>250.59894000000003</v>
      </c>
    </row>
    <row r="4237" spans="1:17">
      <c r="A4237" s="1" t="s">
        <v>4760</v>
      </c>
      <c r="B4237" s="1">
        <v>40812090</v>
      </c>
      <c r="C4237" s="3" t="s">
        <v>3384</v>
      </c>
      <c r="D4237" s="4" t="s">
        <v>3693</v>
      </c>
      <c r="E4237" s="7"/>
      <c r="F4237" s="8">
        <f>VLOOKUP(D4237,'Parâmetro - Portes e Uco'!$A$8:$D$49,4,0)</f>
        <v>268.08864</v>
      </c>
      <c r="G4237" s="36"/>
      <c r="H4237" s="15"/>
      <c r="I4237" s="9">
        <v>10</v>
      </c>
      <c r="J4237" s="16">
        <v>1.27</v>
      </c>
      <c r="K4237" s="8">
        <f>J4237*'Parâmetro - Portes e Uco'!$H$3</f>
        <v>30.899099999999997</v>
      </c>
      <c r="L4237" s="17">
        <v>15.26</v>
      </c>
      <c r="M4237" s="2">
        <v>70</v>
      </c>
      <c r="N4237" s="8">
        <f>(('Parâmetro - Portes e Uco'!$H$4*'TABELA HONORÁRIOS MÉDICOS201819'!M4237)/100)*'TABELA HONORÁRIOS MÉDICOS201819'!L4237</f>
        <v>156.17084</v>
      </c>
      <c r="O4237" s="15">
        <v>0</v>
      </c>
      <c r="P4237" s="15"/>
      <c r="Q4237" s="41">
        <f t="shared" si="245"/>
        <v>455.15857999999997</v>
      </c>
    </row>
    <row r="4238" spans="1:17">
      <c r="A4238" s="1" t="s">
        <v>4760</v>
      </c>
      <c r="B4238" s="1">
        <v>40812103</v>
      </c>
      <c r="C4238" s="3" t="s">
        <v>3386</v>
      </c>
      <c r="D4238" s="4" t="s">
        <v>3699</v>
      </c>
      <c r="E4238" s="7"/>
      <c r="F4238" s="8">
        <f>VLOOKUP(D4238,'Parâmetro - Portes e Uco'!$A$8:$D$49,4,0)</f>
        <v>321.10415999999998</v>
      </c>
      <c r="G4238" s="36"/>
      <c r="H4238" s="15"/>
      <c r="I4238" s="9">
        <v>10</v>
      </c>
      <c r="J4238" s="16">
        <v>1.27</v>
      </c>
      <c r="K4238" s="8">
        <f>J4238*'Parâmetro - Portes e Uco'!$H$3</f>
        <v>30.899099999999997</v>
      </c>
      <c r="L4238" s="17">
        <v>16.34</v>
      </c>
      <c r="M4238" s="2">
        <v>70</v>
      </c>
      <c r="N4238" s="8">
        <f>(('Parâmetro - Portes e Uco'!$H$4*'TABELA HONORÁRIOS MÉDICOS201819'!M4238)/100)*'TABELA HONORÁRIOS MÉDICOS201819'!L4238</f>
        <v>167.22355999999999</v>
      </c>
      <c r="O4238" s="15">
        <v>0</v>
      </c>
      <c r="P4238" s="15"/>
      <c r="Q4238" s="41">
        <f t="shared" si="245"/>
        <v>519.22681999999998</v>
      </c>
    </row>
    <row r="4239" spans="1:17">
      <c r="A4239" s="1" t="s">
        <v>4760</v>
      </c>
      <c r="B4239" s="1">
        <v>40812111</v>
      </c>
      <c r="C4239" s="3" t="s">
        <v>3381</v>
      </c>
      <c r="D4239" s="4" t="s">
        <v>3674</v>
      </c>
      <c r="E4239" s="7"/>
      <c r="F4239" s="8">
        <f>VLOOKUP(D4239,'Parâmetro - Portes e Uco'!$A$8:$D$49,4,0)</f>
        <v>252.51119999999997</v>
      </c>
      <c r="G4239" s="36"/>
      <c r="H4239" s="15"/>
      <c r="I4239" s="9">
        <v>10</v>
      </c>
      <c r="J4239" s="16">
        <v>1.27</v>
      </c>
      <c r="K4239" s="8">
        <f>J4239*'Parâmetro - Portes e Uco'!$H$3</f>
        <v>30.899099999999997</v>
      </c>
      <c r="L4239" s="17">
        <v>15.26</v>
      </c>
      <c r="M4239" s="2">
        <v>70</v>
      </c>
      <c r="N4239" s="8">
        <f>(('Parâmetro - Portes e Uco'!$H$4*'TABELA HONORÁRIOS MÉDICOS201819'!M4239)/100)*'TABELA HONORÁRIOS MÉDICOS201819'!L4239</f>
        <v>156.17084</v>
      </c>
      <c r="O4239" s="15">
        <v>0</v>
      </c>
      <c r="P4239" s="15"/>
      <c r="Q4239" s="41">
        <f t="shared" si="245"/>
        <v>439.58113999999995</v>
      </c>
    </row>
    <row r="4240" spans="1:17">
      <c r="A4240" s="1" t="s">
        <v>4760</v>
      </c>
      <c r="B4240" s="1">
        <v>40812120</v>
      </c>
      <c r="C4240" s="3" t="s">
        <v>3385</v>
      </c>
      <c r="D4240" s="4" t="s">
        <v>3675</v>
      </c>
      <c r="E4240" s="7"/>
      <c r="F4240" s="8">
        <f>VLOOKUP(D4240,'Parâmetro - Portes e Uco'!$A$8:$D$49,4,0)</f>
        <v>217.18656000000001</v>
      </c>
      <c r="G4240" s="36"/>
      <c r="H4240" s="15"/>
      <c r="I4240" s="9">
        <v>8</v>
      </c>
      <c r="J4240" s="16">
        <v>1.232</v>
      </c>
      <c r="K4240" s="8">
        <f>J4240*'Parâmetro - Portes e Uco'!$H$3</f>
        <v>29.974559999999997</v>
      </c>
      <c r="L4240" s="17">
        <v>9.06</v>
      </c>
      <c r="M4240" s="2">
        <v>70</v>
      </c>
      <c r="N4240" s="8">
        <f>(('Parâmetro - Portes e Uco'!$H$4*'TABELA HONORÁRIOS MÉDICOS201819'!M4240)/100)*'TABELA HONORÁRIOS MÉDICOS201819'!L4240</f>
        <v>92.720040000000012</v>
      </c>
      <c r="O4240" s="15">
        <v>0</v>
      </c>
      <c r="P4240" s="15"/>
      <c r="Q4240" s="41">
        <f t="shared" si="245"/>
        <v>339.88116000000002</v>
      </c>
    </row>
    <row r="4241" spans="1:17">
      <c r="A4241" s="1" t="s">
        <v>4760</v>
      </c>
      <c r="B4241" s="1">
        <v>40812138</v>
      </c>
      <c r="C4241" s="3" t="s">
        <v>3380</v>
      </c>
      <c r="D4241" s="4" t="s">
        <v>3671</v>
      </c>
      <c r="E4241" s="7"/>
      <c r="F4241" s="8">
        <f>VLOOKUP(D4241,'Parâmetro - Portes e Uco'!$A$8:$D$49,4,0)</f>
        <v>100.81679999999999</v>
      </c>
      <c r="G4241" s="36"/>
      <c r="H4241" s="15"/>
      <c r="I4241" s="9">
        <v>5</v>
      </c>
      <c r="J4241" s="16">
        <v>0.63500000000000001</v>
      </c>
      <c r="K4241" s="8">
        <f>J4241*'Parâmetro - Portes e Uco'!$H$3</f>
        <v>15.449549999999999</v>
      </c>
      <c r="L4241" s="17">
        <v>8.2100000000000009</v>
      </c>
      <c r="M4241" s="2">
        <v>70</v>
      </c>
      <c r="N4241" s="8">
        <f>(('Parâmetro - Portes e Uco'!$H$4*'TABELA HONORÁRIOS MÉDICOS201819'!M4241)/100)*'TABELA HONORÁRIOS MÉDICOS201819'!L4241</f>
        <v>84.021140000000003</v>
      </c>
      <c r="O4241" s="15">
        <v>0</v>
      </c>
      <c r="P4241" s="15"/>
      <c r="Q4241" s="41">
        <f t="shared" si="245"/>
        <v>200.28748999999999</v>
      </c>
    </row>
    <row r="4242" spans="1:17">
      <c r="A4242" s="1" t="s">
        <v>4760</v>
      </c>
      <c r="B4242" s="1">
        <v>40812146</v>
      </c>
      <c r="C4242" s="3" t="s">
        <v>3382</v>
      </c>
      <c r="D4242" s="4" t="s">
        <v>3673</v>
      </c>
      <c r="E4242" s="7"/>
      <c r="F4242" s="8">
        <f>VLOOKUP(D4242,'Parâmetro - Portes e Uco'!$A$8:$D$49,4,0)</f>
        <v>147.55727999999999</v>
      </c>
      <c r="G4242" s="36"/>
      <c r="H4242" s="15"/>
      <c r="I4242" s="9">
        <v>5</v>
      </c>
      <c r="J4242" s="16">
        <v>0.63500000000000001</v>
      </c>
      <c r="K4242" s="8">
        <f>J4242*'Parâmetro - Portes e Uco'!$H$3</f>
        <v>15.449549999999999</v>
      </c>
      <c r="L4242" s="17">
        <v>8.2100000000000009</v>
      </c>
      <c r="M4242" s="2">
        <v>70</v>
      </c>
      <c r="N4242" s="8">
        <f>(('Parâmetro - Portes e Uco'!$H$4*'TABELA HONORÁRIOS MÉDICOS201819'!M4242)/100)*'TABELA HONORÁRIOS MÉDICOS201819'!L4242</f>
        <v>84.021140000000003</v>
      </c>
      <c r="O4242" s="15">
        <v>0</v>
      </c>
      <c r="P4242" s="15"/>
      <c r="Q4242" s="41">
        <f t="shared" si="245"/>
        <v>247.02796999999998</v>
      </c>
    </row>
    <row r="4243" spans="1:17">
      <c r="A4243" s="3"/>
      <c r="B4243" s="135">
        <v>40812995</v>
      </c>
      <c r="C4243" s="263" t="s">
        <v>4183</v>
      </c>
      <c r="D4243" s="264"/>
      <c r="E4243" s="264"/>
      <c r="F4243" s="264"/>
      <c r="G4243" s="264"/>
      <c r="H4243" s="264"/>
      <c r="I4243" s="264"/>
      <c r="J4243" s="264"/>
      <c r="K4243" s="264"/>
      <c r="L4243" s="264"/>
      <c r="M4243" s="264"/>
      <c r="N4243" s="264"/>
      <c r="O4243" s="264"/>
      <c r="P4243" s="264"/>
      <c r="Q4243" s="265"/>
    </row>
    <row r="4244" spans="1:17">
      <c r="A4244" s="3"/>
      <c r="B4244" s="259" t="s">
        <v>4506</v>
      </c>
      <c r="C4244" s="260"/>
      <c r="D4244" s="260"/>
      <c r="E4244" s="260"/>
      <c r="F4244" s="260"/>
      <c r="G4244" s="260"/>
      <c r="H4244" s="260"/>
      <c r="I4244" s="260"/>
      <c r="J4244" s="260"/>
      <c r="K4244" s="260"/>
      <c r="L4244" s="260"/>
      <c r="M4244" s="260"/>
      <c r="N4244" s="260"/>
      <c r="O4244" s="260"/>
      <c r="P4244" s="260"/>
      <c r="Q4244" s="262"/>
    </row>
    <row r="4245" spans="1:17">
      <c r="A4245" s="3"/>
      <c r="B4245" s="135">
        <v>40813002</v>
      </c>
      <c r="C4245" s="263" t="s">
        <v>3953</v>
      </c>
      <c r="D4245" s="264"/>
      <c r="E4245" s="264"/>
      <c r="F4245" s="264"/>
      <c r="G4245" s="264"/>
      <c r="H4245" s="264"/>
      <c r="I4245" s="264"/>
      <c r="J4245" s="264"/>
      <c r="K4245" s="264"/>
      <c r="L4245" s="264"/>
      <c r="M4245" s="264"/>
      <c r="N4245" s="264"/>
      <c r="O4245" s="264"/>
      <c r="P4245" s="264"/>
      <c r="Q4245" s="265"/>
    </row>
    <row r="4246" spans="1:17" ht="22.5">
      <c r="A4246" s="1" t="s">
        <v>4760</v>
      </c>
      <c r="B4246" s="1">
        <v>40813029</v>
      </c>
      <c r="C4246" s="3" t="s">
        <v>4006</v>
      </c>
      <c r="D4246" s="4" t="s">
        <v>3686</v>
      </c>
      <c r="E4246" s="7"/>
      <c r="F4246" s="8">
        <f>VLOOKUP(D4246,'Parâmetro - Portes e Uco'!$A$8:$D$49,4,0)</f>
        <v>562.17503999999997</v>
      </c>
      <c r="G4246" s="36">
        <v>5</v>
      </c>
      <c r="H4246" s="8">
        <f>VLOOKUP(G4246,'Parâmetro - Portes e Uco'!$B$14:$E$41,4,0)</f>
        <v>683.93320000000006</v>
      </c>
      <c r="I4246" s="9"/>
      <c r="J4246" s="16">
        <v>0</v>
      </c>
      <c r="K4246" s="16"/>
      <c r="L4246" s="17"/>
      <c r="M4246" s="2"/>
      <c r="N4246" s="8"/>
      <c r="O4246" s="15">
        <v>1</v>
      </c>
      <c r="P4246" s="8">
        <f>F4246*30%</f>
        <v>168.65251199999997</v>
      </c>
      <c r="Q4246" s="41">
        <f t="shared" ref="Q4246:Q4309" si="246">F4246+H4246+K4246+N4246+P4246</f>
        <v>1414.7607519999999</v>
      </c>
    </row>
    <row r="4247" spans="1:17" ht="22.5">
      <c r="A4247" s="1" t="s">
        <v>4760</v>
      </c>
      <c r="B4247" s="1">
        <v>40813037</v>
      </c>
      <c r="C4247" s="3" t="s">
        <v>4772</v>
      </c>
      <c r="D4247" s="4" t="s">
        <v>3686</v>
      </c>
      <c r="E4247" s="7"/>
      <c r="F4247" s="8">
        <f>VLOOKUP(D4247,'Parâmetro - Portes e Uco'!$A$8:$D$49,4,0)</f>
        <v>562.17503999999997</v>
      </c>
      <c r="G4247" s="36">
        <v>5</v>
      </c>
      <c r="H4247" s="8">
        <f>VLOOKUP(G4247,'Parâmetro - Portes e Uco'!$B$14:$E$41,4,0)</f>
        <v>683.93320000000006</v>
      </c>
      <c r="I4247" s="9"/>
      <c r="J4247" s="16">
        <v>0</v>
      </c>
      <c r="K4247" s="16"/>
      <c r="L4247" s="17"/>
      <c r="M4247" s="2"/>
      <c r="N4247" s="8"/>
      <c r="O4247" s="15">
        <v>1</v>
      </c>
      <c r="P4247" s="8">
        <f>F4247*30%</f>
        <v>168.65251199999997</v>
      </c>
      <c r="Q4247" s="41">
        <f t="shared" ref="Q4247" si="247">F4247+H4247+K4247+N4247+P4247</f>
        <v>1414.7607519999999</v>
      </c>
    </row>
    <row r="4248" spans="1:17">
      <c r="A4248" s="1" t="s">
        <v>4760</v>
      </c>
      <c r="B4248" s="1">
        <v>40813053</v>
      </c>
      <c r="C4248" s="3" t="s">
        <v>3387</v>
      </c>
      <c r="D4248" s="4" t="s">
        <v>3702</v>
      </c>
      <c r="E4248" s="7"/>
      <c r="F4248" s="8">
        <f>VLOOKUP(D4248,'Parâmetro - Portes e Uco'!$A$8:$D$49,4,0)</f>
        <v>419.81567999999999</v>
      </c>
      <c r="G4248" s="36">
        <v>5</v>
      </c>
      <c r="H4248" s="8">
        <f>VLOOKUP(G4248,'Parâmetro - Portes e Uco'!$B$14:$E$41,4,0)</f>
        <v>683.93320000000006</v>
      </c>
      <c r="I4248" s="9"/>
      <c r="J4248" s="16">
        <v>0</v>
      </c>
      <c r="K4248" s="16"/>
      <c r="L4248" s="17"/>
      <c r="M4248" s="2"/>
      <c r="N4248" s="8"/>
      <c r="O4248" s="15">
        <v>0</v>
      </c>
      <c r="P4248" s="15"/>
      <c r="Q4248" s="41">
        <f t="shared" si="246"/>
        <v>1103.7488800000001</v>
      </c>
    </row>
    <row r="4249" spans="1:17">
      <c r="A4249" s="1" t="s">
        <v>4760</v>
      </c>
      <c r="B4249" s="1">
        <v>40813061</v>
      </c>
      <c r="C4249" s="3" t="s">
        <v>3392</v>
      </c>
      <c r="D4249" s="4" t="s">
        <v>3698</v>
      </c>
      <c r="E4249" s="7"/>
      <c r="F4249" s="8">
        <f>VLOOKUP(D4249,'Parâmetro - Portes e Uco'!$A$8:$D$49,4,0)</f>
        <v>1043.3049599999999</v>
      </c>
      <c r="G4249" s="36">
        <v>5</v>
      </c>
      <c r="H4249" s="8">
        <f>VLOOKUP(G4249,'Parâmetro - Portes e Uco'!$B$14:$E$41,4,0)</f>
        <v>683.93320000000006</v>
      </c>
      <c r="I4249" s="9"/>
      <c r="J4249" s="16">
        <v>0</v>
      </c>
      <c r="K4249" s="16"/>
      <c r="L4249" s="17"/>
      <c r="M4249" s="2"/>
      <c r="N4249" s="8"/>
      <c r="O4249" s="15">
        <v>2</v>
      </c>
      <c r="P4249" s="8">
        <f>(F4249*30%)+(F4249*20%)</f>
        <v>521.65247999999997</v>
      </c>
      <c r="Q4249" s="41">
        <f t="shared" si="246"/>
        <v>2248.8906399999996</v>
      </c>
    </row>
    <row r="4250" spans="1:17">
      <c r="A4250" s="1" t="s">
        <v>4760</v>
      </c>
      <c r="B4250" s="1">
        <v>40813070</v>
      </c>
      <c r="C4250" s="3" t="s">
        <v>3394</v>
      </c>
      <c r="D4250" s="4" t="s">
        <v>3697</v>
      </c>
      <c r="E4250" s="7"/>
      <c r="F4250" s="8">
        <f>VLOOKUP(D4250,'Parâmetro - Portes e Uco'!$A$8:$D$49,4,0)</f>
        <v>819.88415999999995</v>
      </c>
      <c r="G4250" s="36">
        <v>5</v>
      </c>
      <c r="H4250" s="8">
        <f>VLOOKUP(G4250,'Parâmetro - Portes e Uco'!$B$14:$E$41,4,0)</f>
        <v>683.93320000000006</v>
      </c>
      <c r="I4250" s="9"/>
      <c r="J4250" s="16">
        <v>0</v>
      </c>
      <c r="K4250" s="16"/>
      <c r="L4250" s="17"/>
      <c r="M4250" s="2"/>
      <c r="N4250" s="8"/>
      <c r="O4250" s="15">
        <v>2</v>
      </c>
      <c r="P4250" s="8">
        <f>(F4250*30%)+(F4250*20%)</f>
        <v>409.94207999999998</v>
      </c>
      <c r="Q4250" s="41">
        <f t="shared" si="246"/>
        <v>1913.75944</v>
      </c>
    </row>
    <row r="4251" spans="1:17">
      <c r="A4251" s="1" t="s">
        <v>4760</v>
      </c>
      <c r="B4251" s="1">
        <v>40813088</v>
      </c>
      <c r="C4251" s="3" t="s">
        <v>3390</v>
      </c>
      <c r="D4251" s="4" t="s">
        <v>3690</v>
      </c>
      <c r="E4251" s="7"/>
      <c r="F4251" s="8">
        <f>VLOOKUP(D4251,'Parâmetro - Portes e Uco'!$A$8:$D$49,4,0)</f>
        <v>693.11855999999989</v>
      </c>
      <c r="G4251" s="36">
        <v>5</v>
      </c>
      <c r="H4251" s="8">
        <f>VLOOKUP(G4251,'Parâmetro - Portes e Uco'!$B$14:$E$41,4,0)</f>
        <v>683.93320000000006</v>
      </c>
      <c r="I4251" s="9"/>
      <c r="J4251" s="16">
        <v>0</v>
      </c>
      <c r="K4251" s="16"/>
      <c r="L4251" s="17"/>
      <c r="M4251" s="2"/>
      <c r="N4251" s="8"/>
      <c r="O4251" s="15">
        <v>1</v>
      </c>
      <c r="P4251" s="8">
        <f>F4251*30%</f>
        <v>207.93556799999996</v>
      </c>
      <c r="Q4251" s="41">
        <f t="shared" si="246"/>
        <v>1584.9873279999997</v>
      </c>
    </row>
    <row r="4252" spans="1:17">
      <c r="A4252" s="1" t="s">
        <v>4760</v>
      </c>
      <c r="B4252" s="1">
        <v>40813100</v>
      </c>
      <c r="C4252" s="3" t="s">
        <v>3391</v>
      </c>
      <c r="D4252" s="4" t="s">
        <v>3697</v>
      </c>
      <c r="E4252" s="7"/>
      <c r="F4252" s="8">
        <f>VLOOKUP(D4252,'Parâmetro - Portes e Uco'!$A$8:$D$49,4,0)</f>
        <v>819.88415999999995</v>
      </c>
      <c r="G4252" s="36">
        <v>5</v>
      </c>
      <c r="H4252" s="8">
        <f>VLOOKUP(G4252,'Parâmetro - Portes e Uco'!$B$14:$E$41,4,0)</f>
        <v>683.93320000000006</v>
      </c>
      <c r="I4252" s="9"/>
      <c r="J4252" s="16">
        <v>0</v>
      </c>
      <c r="K4252" s="16"/>
      <c r="L4252" s="17"/>
      <c r="M4252" s="2"/>
      <c r="N4252" s="8"/>
      <c r="O4252" s="15">
        <v>1</v>
      </c>
      <c r="P4252" s="8">
        <f>F4252*30%</f>
        <v>245.96524799999997</v>
      </c>
      <c r="Q4252" s="41">
        <f t="shared" si="246"/>
        <v>1749.782608</v>
      </c>
    </row>
    <row r="4253" spans="1:17" ht="22.5">
      <c r="A4253" s="1" t="s">
        <v>4760</v>
      </c>
      <c r="B4253" s="1">
        <v>40813118</v>
      </c>
      <c r="C4253" s="3" t="s">
        <v>3388</v>
      </c>
      <c r="D4253" s="4" t="s">
        <v>3698</v>
      </c>
      <c r="E4253" s="7"/>
      <c r="F4253" s="8">
        <f>VLOOKUP(D4253,'Parâmetro - Portes e Uco'!$A$8:$D$49,4,0)</f>
        <v>1043.3049599999999</v>
      </c>
      <c r="G4253" s="36">
        <v>5</v>
      </c>
      <c r="H4253" s="8">
        <f>VLOOKUP(G4253,'Parâmetro - Portes e Uco'!$B$14:$E$41,4,0)</f>
        <v>683.93320000000006</v>
      </c>
      <c r="I4253" s="9"/>
      <c r="J4253" s="16">
        <v>0</v>
      </c>
      <c r="K4253" s="16"/>
      <c r="L4253" s="17"/>
      <c r="M4253" s="2"/>
      <c r="N4253" s="8"/>
      <c r="O4253" s="15">
        <v>2</v>
      </c>
      <c r="P4253" s="8">
        <f>(F4253*30%)+(F4253*20%)</f>
        <v>521.65247999999997</v>
      </c>
      <c r="Q4253" s="41">
        <f t="shared" si="246"/>
        <v>2248.8906399999996</v>
      </c>
    </row>
    <row r="4254" spans="1:17" ht="22.5">
      <c r="A4254" s="1" t="s">
        <v>4760</v>
      </c>
      <c r="B4254" s="1">
        <v>40813126</v>
      </c>
      <c r="C4254" s="3" t="s">
        <v>3396</v>
      </c>
      <c r="D4254" s="4" t="s">
        <v>3697</v>
      </c>
      <c r="E4254" s="7"/>
      <c r="F4254" s="8">
        <f>VLOOKUP(D4254,'Parâmetro - Portes e Uco'!$A$8:$D$49,4,0)</f>
        <v>819.88415999999995</v>
      </c>
      <c r="G4254" s="36">
        <v>5</v>
      </c>
      <c r="H4254" s="8">
        <f>VLOOKUP(G4254,'Parâmetro - Portes e Uco'!$B$14:$E$41,4,0)</f>
        <v>683.93320000000006</v>
      </c>
      <c r="I4254" s="9"/>
      <c r="J4254" s="16">
        <v>0</v>
      </c>
      <c r="K4254" s="16"/>
      <c r="L4254" s="17"/>
      <c r="M4254" s="2"/>
      <c r="N4254" s="8"/>
      <c r="O4254" s="15">
        <v>2</v>
      </c>
      <c r="P4254" s="8">
        <f>(F4254*30%)+(F4254*20%)</f>
        <v>409.94207999999998</v>
      </c>
      <c r="Q4254" s="41">
        <f t="shared" si="246"/>
        <v>1913.75944</v>
      </c>
    </row>
    <row r="4255" spans="1:17" ht="22.5">
      <c r="A4255" s="1" t="s">
        <v>4760</v>
      </c>
      <c r="B4255" s="1">
        <v>40813134</v>
      </c>
      <c r="C4255" s="3" t="s">
        <v>3389</v>
      </c>
      <c r="D4255" s="4" t="s">
        <v>3697</v>
      </c>
      <c r="E4255" s="7"/>
      <c r="F4255" s="8">
        <f>VLOOKUP(D4255,'Parâmetro - Portes e Uco'!$A$8:$D$49,4,0)</f>
        <v>819.88415999999995</v>
      </c>
      <c r="G4255" s="36">
        <v>5</v>
      </c>
      <c r="H4255" s="8">
        <f>VLOOKUP(G4255,'Parâmetro - Portes e Uco'!$B$14:$E$41,4,0)</f>
        <v>683.93320000000006</v>
      </c>
      <c r="I4255" s="9"/>
      <c r="J4255" s="16">
        <v>0</v>
      </c>
      <c r="K4255" s="16"/>
      <c r="L4255" s="17"/>
      <c r="M4255" s="2"/>
      <c r="N4255" s="8"/>
      <c r="O4255" s="15">
        <v>2</v>
      </c>
      <c r="P4255" s="8">
        <f>(F4255*30%)+(F4255*20%)</f>
        <v>409.94207999999998</v>
      </c>
      <c r="Q4255" s="41">
        <f t="shared" si="246"/>
        <v>1913.75944</v>
      </c>
    </row>
    <row r="4256" spans="1:17" ht="22.5">
      <c r="A4256" s="1" t="s">
        <v>4760</v>
      </c>
      <c r="B4256" s="1">
        <v>40813142</v>
      </c>
      <c r="C4256" s="3" t="s">
        <v>3393</v>
      </c>
      <c r="D4256" s="4" t="s">
        <v>3688</v>
      </c>
      <c r="E4256" s="7"/>
      <c r="F4256" s="8">
        <f>VLOOKUP(D4256,'Parâmetro - Portes e Uco'!$A$8:$D$49,4,0)</f>
        <v>763.75968</v>
      </c>
      <c r="G4256" s="36">
        <v>5</v>
      </c>
      <c r="H4256" s="8">
        <f>VLOOKUP(G4256,'Parâmetro - Portes e Uco'!$B$14:$E$41,4,0)</f>
        <v>683.93320000000006</v>
      </c>
      <c r="I4256" s="9"/>
      <c r="J4256" s="16">
        <v>0</v>
      </c>
      <c r="K4256" s="16"/>
      <c r="L4256" s="17"/>
      <c r="M4256" s="2"/>
      <c r="N4256" s="8"/>
      <c r="O4256" s="15">
        <v>1</v>
      </c>
      <c r="P4256" s="8">
        <f t="shared" ref="P4256:P4261" si="248">F4256*30%</f>
        <v>229.127904</v>
      </c>
      <c r="Q4256" s="41">
        <f t="shared" si="246"/>
        <v>1676.820784</v>
      </c>
    </row>
    <row r="4257" spans="1:17">
      <c r="A4257" s="1" t="s">
        <v>4760</v>
      </c>
      <c r="B4257" s="1">
        <v>40813150</v>
      </c>
      <c r="C4257" s="3" t="s">
        <v>3395</v>
      </c>
      <c r="D4257" s="4" t="s">
        <v>3687</v>
      </c>
      <c r="E4257" s="7"/>
      <c r="F4257" s="8">
        <f>VLOOKUP(D4257,'Parâmetro - Portes e Uco'!$A$8:$D$49,4,0)</f>
        <v>596.46335999999997</v>
      </c>
      <c r="G4257" s="36">
        <v>3</v>
      </c>
      <c r="H4257" s="8">
        <f>VLOOKUP(G4257,'Parâmetro - Portes e Uco'!$B$14:$E$41,4,0)</f>
        <v>299.05779999999999</v>
      </c>
      <c r="I4257" s="9"/>
      <c r="J4257" s="16">
        <v>0</v>
      </c>
      <c r="K4257" s="16"/>
      <c r="L4257" s="17"/>
      <c r="M4257" s="2"/>
      <c r="N4257" s="8"/>
      <c r="O4257" s="15">
        <v>1</v>
      </c>
      <c r="P4257" s="8">
        <f t="shared" si="248"/>
        <v>178.93900799999997</v>
      </c>
      <c r="Q4257" s="41">
        <f t="shared" si="246"/>
        <v>1074.4601680000001</v>
      </c>
    </row>
    <row r="4258" spans="1:17" ht="22.5">
      <c r="A4258" s="1" t="s">
        <v>4760</v>
      </c>
      <c r="B4258" s="1">
        <v>40813169</v>
      </c>
      <c r="C4258" s="3" t="s">
        <v>3399</v>
      </c>
      <c r="D4258" s="4" t="s">
        <v>3700</v>
      </c>
      <c r="E4258" s="7"/>
      <c r="F4258" s="8">
        <f>VLOOKUP(D4258,'Parâmetro - Portes e Uco'!$A$8:$D$49,4,0)</f>
        <v>986.14415999999994</v>
      </c>
      <c r="G4258" s="36">
        <v>5</v>
      </c>
      <c r="H4258" s="8">
        <f>VLOOKUP(G4258,'Parâmetro - Portes e Uco'!$B$14:$E$41,4,0)</f>
        <v>683.93320000000006</v>
      </c>
      <c r="I4258" s="9"/>
      <c r="J4258" s="16">
        <v>0</v>
      </c>
      <c r="K4258" s="16"/>
      <c r="L4258" s="17"/>
      <c r="M4258" s="2"/>
      <c r="N4258" s="8"/>
      <c r="O4258" s="15">
        <v>1</v>
      </c>
      <c r="P4258" s="8">
        <f t="shared" si="248"/>
        <v>295.84324799999996</v>
      </c>
      <c r="Q4258" s="41">
        <f t="shared" si="246"/>
        <v>1965.9206079999999</v>
      </c>
    </row>
    <row r="4259" spans="1:17">
      <c r="A4259" s="1" t="s">
        <v>4760</v>
      </c>
      <c r="B4259" s="1">
        <v>40813177</v>
      </c>
      <c r="C4259" s="3" t="s">
        <v>3397</v>
      </c>
      <c r="D4259" s="4" t="s">
        <v>3695</v>
      </c>
      <c r="E4259" s="7"/>
      <c r="F4259" s="8">
        <f>VLOOKUP(D4259,'Parâmetro - Portes e Uco'!$A$8:$D$49,4,0)</f>
        <v>536.20175999999992</v>
      </c>
      <c r="G4259" s="36">
        <v>5</v>
      </c>
      <c r="H4259" s="8">
        <f>VLOOKUP(G4259,'Parâmetro - Portes e Uco'!$B$14:$E$41,4,0)</f>
        <v>683.93320000000006</v>
      </c>
      <c r="I4259" s="9"/>
      <c r="J4259" s="16">
        <v>0</v>
      </c>
      <c r="K4259" s="16"/>
      <c r="L4259" s="17"/>
      <c r="M4259" s="2"/>
      <c r="N4259" s="8"/>
      <c r="O4259" s="15">
        <v>1</v>
      </c>
      <c r="P4259" s="8">
        <f t="shared" si="248"/>
        <v>160.86052799999996</v>
      </c>
      <c r="Q4259" s="41">
        <f t="shared" si="246"/>
        <v>1380.9954879999998</v>
      </c>
    </row>
    <row r="4260" spans="1:17" ht="22.5">
      <c r="A4260" s="1" t="s">
        <v>4760</v>
      </c>
      <c r="B4260" s="1">
        <v>40813185</v>
      </c>
      <c r="C4260" s="3" t="s">
        <v>3398</v>
      </c>
      <c r="D4260" s="4" t="s">
        <v>3690</v>
      </c>
      <c r="E4260" s="7"/>
      <c r="F4260" s="8">
        <f>VLOOKUP(D4260,'Parâmetro - Portes e Uco'!$A$8:$D$49,4,0)</f>
        <v>693.11855999999989</v>
      </c>
      <c r="G4260" s="36">
        <v>3</v>
      </c>
      <c r="H4260" s="8">
        <f>VLOOKUP(G4260,'Parâmetro - Portes e Uco'!$B$14:$E$41,4,0)</f>
        <v>299.05779999999999</v>
      </c>
      <c r="I4260" s="9"/>
      <c r="J4260" s="16">
        <v>0</v>
      </c>
      <c r="K4260" s="16"/>
      <c r="L4260" s="17"/>
      <c r="M4260" s="2"/>
      <c r="N4260" s="8"/>
      <c r="O4260" s="15">
        <v>1</v>
      </c>
      <c r="P4260" s="8">
        <f t="shared" si="248"/>
        <v>207.93556799999996</v>
      </c>
      <c r="Q4260" s="41">
        <f t="shared" si="246"/>
        <v>1200.1119279999998</v>
      </c>
    </row>
    <row r="4261" spans="1:17">
      <c r="A4261" s="1" t="s">
        <v>4760</v>
      </c>
      <c r="B4261" s="1">
        <v>40813193</v>
      </c>
      <c r="C4261" s="3" t="s">
        <v>3409</v>
      </c>
      <c r="D4261" s="4" t="s">
        <v>3698</v>
      </c>
      <c r="E4261" s="7"/>
      <c r="F4261" s="8">
        <f>VLOOKUP(D4261,'Parâmetro - Portes e Uco'!$A$8:$D$49,4,0)</f>
        <v>1043.3049599999999</v>
      </c>
      <c r="G4261" s="36">
        <v>5</v>
      </c>
      <c r="H4261" s="8">
        <f>VLOOKUP(G4261,'Parâmetro - Portes e Uco'!$B$14:$E$41,4,0)</f>
        <v>683.93320000000006</v>
      </c>
      <c r="I4261" s="9"/>
      <c r="J4261" s="16">
        <v>0</v>
      </c>
      <c r="K4261" s="16"/>
      <c r="L4261" s="17"/>
      <c r="M4261" s="2"/>
      <c r="N4261" s="8"/>
      <c r="O4261" s="15">
        <v>1</v>
      </c>
      <c r="P4261" s="8">
        <f t="shared" si="248"/>
        <v>312.99148799999995</v>
      </c>
      <c r="Q4261" s="41">
        <f t="shared" si="246"/>
        <v>2040.2296479999998</v>
      </c>
    </row>
    <row r="4262" spans="1:17">
      <c r="A4262" s="1" t="s">
        <v>4760</v>
      </c>
      <c r="B4262" s="1">
        <v>40813207</v>
      </c>
      <c r="C4262" s="3" t="s">
        <v>3411</v>
      </c>
      <c r="D4262" s="4" t="s">
        <v>3697</v>
      </c>
      <c r="E4262" s="7"/>
      <c r="F4262" s="8">
        <f>VLOOKUP(D4262,'Parâmetro - Portes e Uco'!$A$8:$D$49,4,0)</f>
        <v>819.88415999999995</v>
      </c>
      <c r="G4262" s="36">
        <v>5</v>
      </c>
      <c r="H4262" s="8">
        <f>VLOOKUP(G4262,'Parâmetro - Portes e Uco'!$B$14:$E$41,4,0)</f>
        <v>683.93320000000006</v>
      </c>
      <c r="I4262" s="9"/>
      <c r="J4262" s="16">
        <v>0</v>
      </c>
      <c r="K4262" s="16"/>
      <c r="L4262" s="17"/>
      <c r="M4262" s="2"/>
      <c r="N4262" s="8"/>
      <c r="O4262" s="15">
        <v>2</v>
      </c>
      <c r="P4262" s="8">
        <f>(F4262*30%)+(F4262*20%)</f>
        <v>409.94207999999998</v>
      </c>
      <c r="Q4262" s="41">
        <f t="shared" si="246"/>
        <v>1913.75944</v>
      </c>
    </row>
    <row r="4263" spans="1:17">
      <c r="A4263" s="1" t="s">
        <v>4760</v>
      </c>
      <c r="B4263" s="1">
        <v>40813215</v>
      </c>
      <c r="C4263" s="3" t="s">
        <v>3405</v>
      </c>
      <c r="D4263" s="4" t="s">
        <v>3697</v>
      </c>
      <c r="E4263" s="7"/>
      <c r="F4263" s="8">
        <f>VLOOKUP(D4263,'Parâmetro - Portes e Uco'!$A$8:$D$49,4,0)</f>
        <v>819.88415999999995</v>
      </c>
      <c r="G4263" s="36">
        <v>5</v>
      </c>
      <c r="H4263" s="8">
        <f>VLOOKUP(G4263,'Parâmetro - Portes e Uco'!$B$14:$E$41,4,0)</f>
        <v>683.93320000000006</v>
      </c>
      <c r="I4263" s="9"/>
      <c r="J4263" s="16">
        <v>0</v>
      </c>
      <c r="K4263" s="16"/>
      <c r="L4263" s="17"/>
      <c r="M4263" s="2"/>
      <c r="N4263" s="8"/>
      <c r="O4263" s="15">
        <v>2</v>
      </c>
      <c r="P4263" s="8">
        <f>(F4263*30%)+(F4263*20%)</f>
        <v>409.94207999999998</v>
      </c>
      <c r="Q4263" s="41">
        <f t="shared" si="246"/>
        <v>1913.75944</v>
      </c>
    </row>
    <row r="4264" spans="1:17" ht="22.5">
      <c r="A4264" s="1" t="s">
        <v>4760</v>
      </c>
      <c r="B4264" s="1">
        <v>40813223</v>
      </c>
      <c r="C4264" s="3" t="s">
        <v>3414</v>
      </c>
      <c r="D4264" s="4" t="s">
        <v>3688</v>
      </c>
      <c r="E4264" s="7"/>
      <c r="F4264" s="8">
        <f>VLOOKUP(D4264,'Parâmetro - Portes e Uco'!$A$8:$D$49,4,0)</f>
        <v>763.75968</v>
      </c>
      <c r="G4264" s="36">
        <v>5</v>
      </c>
      <c r="H4264" s="8">
        <f>VLOOKUP(G4264,'Parâmetro - Portes e Uco'!$B$14:$E$41,4,0)</f>
        <v>683.93320000000006</v>
      </c>
      <c r="I4264" s="9"/>
      <c r="J4264" s="16">
        <v>0</v>
      </c>
      <c r="K4264" s="16"/>
      <c r="L4264" s="17"/>
      <c r="M4264" s="2"/>
      <c r="N4264" s="8"/>
      <c r="O4264" s="15">
        <v>1</v>
      </c>
      <c r="P4264" s="8">
        <f>F4264*30%</f>
        <v>229.127904</v>
      </c>
      <c r="Q4264" s="41">
        <f t="shared" si="246"/>
        <v>1676.820784</v>
      </c>
    </row>
    <row r="4265" spans="1:17">
      <c r="A4265" s="1" t="s">
        <v>4760</v>
      </c>
      <c r="B4265" s="1">
        <v>40813231</v>
      </c>
      <c r="C4265" s="3" t="s">
        <v>3403</v>
      </c>
      <c r="D4265" s="4" t="s">
        <v>3676</v>
      </c>
      <c r="E4265" s="7"/>
      <c r="F4265" s="8">
        <f>VLOOKUP(D4265,'Parâmetro - Portes e Uco'!$A$8:$D$49,4,0)</f>
        <v>175.61951999999999</v>
      </c>
      <c r="G4265" s="36">
        <v>2</v>
      </c>
      <c r="H4265" s="8">
        <f>VLOOKUP(G4265,'Parâmetro - Portes e Uco'!$B$14:$E$41,4,0)</f>
        <v>203.1808</v>
      </c>
      <c r="I4265" s="9"/>
      <c r="J4265" s="16">
        <v>0</v>
      </c>
      <c r="K4265" s="16"/>
      <c r="L4265" s="17"/>
      <c r="M4265" s="2"/>
      <c r="N4265" s="8"/>
      <c r="O4265" s="15">
        <v>1</v>
      </c>
      <c r="P4265" s="8">
        <f>F4265*30%</f>
        <v>52.685855999999994</v>
      </c>
      <c r="Q4265" s="41">
        <f t="shared" si="246"/>
        <v>431.486176</v>
      </c>
    </row>
    <row r="4266" spans="1:17">
      <c r="A4266" s="1" t="s">
        <v>4760</v>
      </c>
      <c r="B4266" s="1">
        <v>40813240</v>
      </c>
      <c r="C4266" s="3" t="s">
        <v>3404</v>
      </c>
      <c r="D4266" s="4" t="s">
        <v>3686</v>
      </c>
      <c r="E4266" s="7"/>
      <c r="F4266" s="8">
        <f>VLOOKUP(D4266,'Parâmetro - Portes e Uco'!$A$8:$D$49,4,0)</f>
        <v>562.17503999999997</v>
      </c>
      <c r="G4266" s="36">
        <v>5</v>
      </c>
      <c r="H4266" s="8">
        <f>VLOOKUP(G4266,'Parâmetro - Portes e Uco'!$B$14:$E$41,4,0)</f>
        <v>683.93320000000006</v>
      </c>
      <c r="I4266" s="9"/>
      <c r="J4266" s="16">
        <v>0</v>
      </c>
      <c r="K4266" s="16"/>
      <c r="L4266" s="17"/>
      <c r="M4266" s="2"/>
      <c r="N4266" s="8"/>
      <c r="O4266" s="15">
        <v>1</v>
      </c>
      <c r="P4266" s="8">
        <f>F4266*30%</f>
        <v>168.65251199999997</v>
      </c>
      <c r="Q4266" s="41">
        <f t="shared" si="246"/>
        <v>1414.7607519999999</v>
      </c>
    </row>
    <row r="4267" spans="1:17">
      <c r="A4267" s="1" t="s">
        <v>4760</v>
      </c>
      <c r="B4267" s="1">
        <v>40813258</v>
      </c>
      <c r="C4267" s="3" t="s">
        <v>3407</v>
      </c>
      <c r="D4267" s="4" t="s">
        <v>3700</v>
      </c>
      <c r="E4267" s="7"/>
      <c r="F4267" s="8">
        <f>VLOOKUP(D4267,'Parâmetro - Portes e Uco'!$A$8:$D$49,4,0)</f>
        <v>986.14415999999994</v>
      </c>
      <c r="G4267" s="36">
        <v>5</v>
      </c>
      <c r="H4267" s="8">
        <f>VLOOKUP(G4267,'Parâmetro - Portes e Uco'!$B$14:$E$41,4,0)</f>
        <v>683.93320000000006</v>
      </c>
      <c r="I4267" s="9"/>
      <c r="J4267" s="16">
        <v>0</v>
      </c>
      <c r="K4267" s="16"/>
      <c r="L4267" s="17"/>
      <c r="M4267" s="2"/>
      <c r="N4267" s="8"/>
      <c r="O4267" s="15">
        <v>2</v>
      </c>
      <c r="P4267" s="8">
        <f>(F4267*30%)+(F4267*20%)</f>
        <v>493.07207999999997</v>
      </c>
      <c r="Q4267" s="41">
        <f t="shared" si="246"/>
        <v>2163.1494400000001</v>
      </c>
    </row>
    <row r="4268" spans="1:17" ht="22.5">
      <c r="A4268" s="1" t="s">
        <v>4760</v>
      </c>
      <c r="B4268" s="1">
        <v>40813266</v>
      </c>
      <c r="C4268" s="3" t="s">
        <v>3413</v>
      </c>
      <c r="D4268" s="4" t="s">
        <v>3697</v>
      </c>
      <c r="E4268" s="7"/>
      <c r="F4268" s="8">
        <f>VLOOKUP(D4268,'Parâmetro - Portes e Uco'!$A$8:$D$49,4,0)</f>
        <v>819.88415999999995</v>
      </c>
      <c r="G4268" s="36">
        <v>5</v>
      </c>
      <c r="H4268" s="8">
        <f>VLOOKUP(G4268,'Parâmetro - Portes e Uco'!$B$14:$E$41,4,0)</f>
        <v>683.93320000000006</v>
      </c>
      <c r="I4268" s="9"/>
      <c r="J4268" s="16">
        <v>0</v>
      </c>
      <c r="K4268" s="16"/>
      <c r="L4268" s="17"/>
      <c r="M4268" s="2"/>
      <c r="N4268" s="8"/>
      <c r="O4268" s="15">
        <v>2</v>
      </c>
      <c r="P4268" s="8">
        <f>(F4268*30%)+(F4268*20%)</f>
        <v>409.94207999999998</v>
      </c>
      <c r="Q4268" s="41">
        <f t="shared" si="246"/>
        <v>1913.75944</v>
      </c>
    </row>
    <row r="4269" spans="1:17" ht="22.5">
      <c r="A4269" s="1" t="s">
        <v>4760</v>
      </c>
      <c r="B4269" s="1">
        <v>40813274</v>
      </c>
      <c r="C4269" s="3" t="s">
        <v>3416</v>
      </c>
      <c r="D4269" s="4" t="s">
        <v>3697</v>
      </c>
      <c r="E4269" s="7"/>
      <c r="F4269" s="8">
        <f>VLOOKUP(D4269,'Parâmetro - Portes e Uco'!$A$8:$D$49,4,0)</f>
        <v>819.88415999999995</v>
      </c>
      <c r="G4269" s="36">
        <v>5</v>
      </c>
      <c r="H4269" s="8">
        <f>VLOOKUP(G4269,'Parâmetro - Portes e Uco'!$B$14:$E$41,4,0)</f>
        <v>683.93320000000006</v>
      </c>
      <c r="I4269" s="9"/>
      <c r="J4269" s="16">
        <v>0</v>
      </c>
      <c r="K4269" s="16"/>
      <c r="L4269" s="17"/>
      <c r="M4269" s="2"/>
      <c r="N4269" s="8"/>
      <c r="O4269" s="15">
        <v>2</v>
      </c>
      <c r="P4269" s="8">
        <f>(F4269*30%)+(F4269*20%)</f>
        <v>409.94207999999998</v>
      </c>
      <c r="Q4269" s="41">
        <f t="shared" si="246"/>
        <v>1913.75944</v>
      </c>
    </row>
    <row r="4270" spans="1:17" ht="22.5">
      <c r="A4270" s="1" t="s">
        <v>4760</v>
      </c>
      <c r="B4270" s="1">
        <v>40813282</v>
      </c>
      <c r="C4270" s="3" t="s">
        <v>3417</v>
      </c>
      <c r="D4270" s="4" t="s">
        <v>3697</v>
      </c>
      <c r="E4270" s="7"/>
      <c r="F4270" s="8">
        <f>VLOOKUP(D4270,'Parâmetro - Portes e Uco'!$A$8:$D$49,4,0)</f>
        <v>819.88415999999995</v>
      </c>
      <c r="G4270" s="36">
        <v>5</v>
      </c>
      <c r="H4270" s="8">
        <f>VLOOKUP(G4270,'Parâmetro - Portes e Uco'!$B$14:$E$41,4,0)</f>
        <v>683.93320000000006</v>
      </c>
      <c r="I4270" s="9"/>
      <c r="J4270" s="16">
        <v>0</v>
      </c>
      <c r="K4270" s="16"/>
      <c r="L4270" s="17"/>
      <c r="M4270" s="2"/>
      <c r="N4270" s="8"/>
      <c r="O4270" s="15">
        <v>2</v>
      </c>
      <c r="P4270" s="8">
        <f>(F4270*30%)+(F4270*20%)</f>
        <v>409.94207999999998</v>
      </c>
      <c r="Q4270" s="41">
        <f t="shared" si="246"/>
        <v>1913.75944</v>
      </c>
    </row>
    <row r="4271" spans="1:17" ht="22.5">
      <c r="A4271" s="1" t="s">
        <v>4760</v>
      </c>
      <c r="B4271" s="1">
        <v>40813290</v>
      </c>
      <c r="C4271" s="3" t="s">
        <v>3408</v>
      </c>
      <c r="D4271" s="4" t="s">
        <v>3700</v>
      </c>
      <c r="E4271" s="7"/>
      <c r="F4271" s="8">
        <f>VLOOKUP(D4271,'Parâmetro - Portes e Uco'!$A$8:$D$49,4,0)</f>
        <v>986.14415999999994</v>
      </c>
      <c r="G4271" s="36">
        <v>5</v>
      </c>
      <c r="H4271" s="8">
        <f>VLOOKUP(G4271,'Parâmetro - Portes e Uco'!$B$14:$E$41,4,0)</f>
        <v>683.93320000000006</v>
      </c>
      <c r="I4271" s="9"/>
      <c r="J4271" s="16">
        <v>0</v>
      </c>
      <c r="K4271" s="16"/>
      <c r="L4271" s="17"/>
      <c r="M4271" s="2"/>
      <c r="N4271" s="8"/>
      <c r="O4271" s="15">
        <v>1</v>
      </c>
      <c r="P4271" s="8">
        <f>F4271*30%</f>
        <v>295.84324799999996</v>
      </c>
      <c r="Q4271" s="41">
        <f t="shared" si="246"/>
        <v>1965.9206079999999</v>
      </c>
    </row>
    <row r="4272" spans="1:17">
      <c r="A4272" s="1" t="s">
        <v>4760</v>
      </c>
      <c r="B4272" s="1">
        <v>40813304</v>
      </c>
      <c r="C4272" s="3" t="s">
        <v>3410</v>
      </c>
      <c r="D4272" s="4" t="s">
        <v>3695</v>
      </c>
      <c r="E4272" s="7"/>
      <c r="F4272" s="8">
        <f>VLOOKUP(D4272,'Parâmetro - Portes e Uco'!$A$8:$D$49,4,0)</f>
        <v>536.20175999999992</v>
      </c>
      <c r="G4272" s="36">
        <v>5</v>
      </c>
      <c r="H4272" s="8">
        <f>VLOOKUP(G4272,'Parâmetro - Portes e Uco'!$B$14:$E$41,4,0)</f>
        <v>683.93320000000006</v>
      </c>
      <c r="I4272" s="9"/>
      <c r="J4272" s="16">
        <v>0</v>
      </c>
      <c r="K4272" s="16"/>
      <c r="L4272" s="17"/>
      <c r="M4272" s="2"/>
      <c r="N4272" s="8"/>
      <c r="O4272" s="15">
        <v>0</v>
      </c>
      <c r="P4272" s="15"/>
      <c r="Q4272" s="41">
        <f t="shared" si="246"/>
        <v>1220.1349599999999</v>
      </c>
    </row>
    <row r="4273" spans="1:17">
      <c r="A4273" s="1" t="s">
        <v>4760</v>
      </c>
      <c r="B4273" s="1">
        <v>40813312</v>
      </c>
      <c r="C4273" s="3" t="s">
        <v>3412</v>
      </c>
      <c r="D4273" s="4" t="s">
        <v>3695</v>
      </c>
      <c r="E4273" s="7"/>
      <c r="F4273" s="8">
        <f>VLOOKUP(D4273,'Parâmetro - Portes e Uco'!$A$8:$D$49,4,0)</f>
        <v>536.20175999999992</v>
      </c>
      <c r="G4273" s="36">
        <v>5</v>
      </c>
      <c r="H4273" s="8">
        <f>VLOOKUP(G4273,'Parâmetro - Portes e Uco'!$B$14:$E$41,4,0)</f>
        <v>683.93320000000006</v>
      </c>
      <c r="I4273" s="9"/>
      <c r="J4273" s="16">
        <v>0</v>
      </c>
      <c r="K4273" s="16"/>
      <c r="L4273" s="17"/>
      <c r="M4273" s="2"/>
      <c r="N4273" s="8"/>
      <c r="O4273" s="15">
        <v>0</v>
      </c>
      <c r="P4273" s="15"/>
      <c r="Q4273" s="41">
        <f t="shared" si="246"/>
        <v>1220.1349599999999</v>
      </c>
    </row>
    <row r="4274" spans="1:17">
      <c r="A4274" s="1" t="s">
        <v>4760</v>
      </c>
      <c r="B4274" s="1">
        <v>40813320</v>
      </c>
      <c r="C4274" s="3" t="s">
        <v>3406</v>
      </c>
      <c r="D4274" s="4" t="s">
        <v>3691</v>
      </c>
      <c r="E4274" s="7"/>
      <c r="F4274" s="8">
        <f>VLOOKUP(D4274,'Parâmetro - Portes e Uco'!$A$8:$D$49,4,0)</f>
        <v>633.88512000000003</v>
      </c>
      <c r="G4274" s="36">
        <v>3</v>
      </c>
      <c r="H4274" s="8">
        <f>VLOOKUP(G4274,'Parâmetro - Portes e Uco'!$B$14:$E$41,4,0)</f>
        <v>299.05779999999999</v>
      </c>
      <c r="I4274" s="9"/>
      <c r="J4274" s="16">
        <v>0</v>
      </c>
      <c r="K4274" s="16"/>
      <c r="L4274" s="17"/>
      <c r="M4274" s="2"/>
      <c r="N4274" s="8"/>
      <c r="O4274" s="15">
        <v>1</v>
      </c>
      <c r="P4274" s="8">
        <f>F4274*30%</f>
        <v>190.165536</v>
      </c>
      <c r="Q4274" s="41">
        <f t="shared" si="246"/>
        <v>1123.1084559999999</v>
      </c>
    </row>
    <row r="4275" spans="1:17">
      <c r="A4275" s="1" t="s">
        <v>4760</v>
      </c>
      <c r="B4275" s="1">
        <v>40813339</v>
      </c>
      <c r="C4275" s="3" t="s">
        <v>3415</v>
      </c>
      <c r="D4275" s="4" t="s">
        <v>3696</v>
      </c>
      <c r="E4275" s="7"/>
      <c r="F4275" s="8">
        <f>VLOOKUP(D4275,'Parâmetro - Portes e Uco'!$A$8:$D$49,4,0)</f>
        <v>888.46895999999992</v>
      </c>
      <c r="G4275" s="36">
        <v>5</v>
      </c>
      <c r="H4275" s="8">
        <f>VLOOKUP(G4275,'Parâmetro - Portes e Uco'!$B$14:$E$41,4,0)</f>
        <v>683.93320000000006</v>
      </c>
      <c r="I4275" s="9"/>
      <c r="J4275" s="16">
        <v>0</v>
      </c>
      <c r="K4275" s="16"/>
      <c r="L4275" s="17"/>
      <c r="M4275" s="2"/>
      <c r="N4275" s="8"/>
      <c r="O4275" s="15">
        <v>1</v>
      </c>
      <c r="P4275" s="8">
        <f>F4275*30%</f>
        <v>266.54068799999999</v>
      </c>
      <c r="Q4275" s="41">
        <f t="shared" si="246"/>
        <v>1838.9428480000001</v>
      </c>
    </row>
    <row r="4276" spans="1:17">
      <c r="A4276" s="1" t="s">
        <v>4760</v>
      </c>
      <c r="B4276" s="1">
        <v>40813347</v>
      </c>
      <c r="C4276" s="3" t="s">
        <v>3418</v>
      </c>
      <c r="D4276" s="4" t="s">
        <v>3686</v>
      </c>
      <c r="E4276" s="7"/>
      <c r="F4276" s="8">
        <f>VLOOKUP(D4276,'Parâmetro - Portes e Uco'!$A$8:$D$49,4,0)</f>
        <v>562.17503999999997</v>
      </c>
      <c r="G4276" s="36">
        <v>5</v>
      </c>
      <c r="H4276" s="8">
        <f>VLOOKUP(G4276,'Parâmetro - Portes e Uco'!$B$14:$E$41,4,0)</f>
        <v>683.93320000000006</v>
      </c>
      <c r="I4276" s="9"/>
      <c r="J4276" s="16">
        <v>0</v>
      </c>
      <c r="K4276" s="16"/>
      <c r="L4276" s="17"/>
      <c r="M4276" s="2"/>
      <c r="N4276" s="8"/>
      <c r="O4276" s="15">
        <v>1</v>
      </c>
      <c r="P4276" s="8">
        <f>F4276*30%</f>
        <v>168.65251199999997</v>
      </c>
      <c r="Q4276" s="41">
        <f t="shared" si="246"/>
        <v>1414.7607519999999</v>
      </c>
    </row>
    <row r="4277" spans="1:17">
      <c r="A4277" s="1" t="s">
        <v>4760</v>
      </c>
      <c r="B4277" s="1">
        <v>40813355</v>
      </c>
      <c r="C4277" s="3" t="s">
        <v>3419</v>
      </c>
      <c r="D4277" s="4" t="s">
        <v>3687</v>
      </c>
      <c r="E4277" s="7"/>
      <c r="F4277" s="8">
        <f>VLOOKUP(D4277,'Parâmetro - Portes e Uco'!$A$8:$D$49,4,0)</f>
        <v>596.46335999999997</v>
      </c>
      <c r="G4277" s="36">
        <v>5</v>
      </c>
      <c r="H4277" s="8">
        <f>VLOOKUP(G4277,'Parâmetro - Portes e Uco'!$B$14:$E$41,4,0)</f>
        <v>683.93320000000006</v>
      </c>
      <c r="I4277" s="9"/>
      <c r="J4277" s="16">
        <v>0</v>
      </c>
      <c r="K4277" s="16"/>
      <c r="L4277" s="17"/>
      <c r="M4277" s="2"/>
      <c r="N4277" s="8"/>
      <c r="O4277" s="15">
        <v>1</v>
      </c>
      <c r="P4277" s="8">
        <f>F4277*30%</f>
        <v>178.93900799999997</v>
      </c>
      <c r="Q4277" s="41">
        <f t="shared" si="246"/>
        <v>1459.3355680000002</v>
      </c>
    </row>
    <row r="4278" spans="1:17" ht="22.5">
      <c r="A4278" s="1" t="s">
        <v>4760</v>
      </c>
      <c r="B4278" s="1">
        <v>40813363</v>
      </c>
      <c r="C4278" s="3" t="s">
        <v>3420</v>
      </c>
      <c r="D4278" s="4" t="s">
        <v>3694</v>
      </c>
      <c r="E4278" s="7"/>
      <c r="F4278" s="8">
        <f>VLOOKUP(D4278,'Parâmetro - Portes e Uco'!$A$8:$D$49,4,0)</f>
        <v>233.80031999999997</v>
      </c>
      <c r="G4278" s="36">
        <v>5</v>
      </c>
      <c r="H4278" s="8">
        <f>VLOOKUP(G4278,'Parâmetro - Portes e Uco'!$B$14:$E$41,4,0)</f>
        <v>683.93320000000006</v>
      </c>
      <c r="I4278" s="9"/>
      <c r="J4278" s="16">
        <v>0</v>
      </c>
      <c r="K4278" s="16"/>
      <c r="L4278" s="17"/>
      <c r="M4278" s="2"/>
      <c r="N4278" s="8"/>
      <c r="O4278" s="15">
        <v>0</v>
      </c>
      <c r="P4278" s="15"/>
      <c r="Q4278" s="41">
        <f t="shared" si="246"/>
        <v>917.73352</v>
      </c>
    </row>
    <row r="4279" spans="1:17">
      <c r="A4279" s="1" t="s">
        <v>4760</v>
      </c>
      <c r="B4279" s="1">
        <v>40813371</v>
      </c>
      <c r="C4279" s="3" t="s">
        <v>3421</v>
      </c>
      <c r="D4279" s="4" t="s">
        <v>3695</v>
      </c>
      <c r="E4279" s="7"/>
      <c r="F4279" s="8">
        <f>VLOOKUP(D4279,'Parâmetro - Portes e Uco'!$A$8:$D$49,4,0)</f>
        <v>536.20175999999992</v>
      </c>
      <c r="G4279" s="36">
        <v>5</v>
      </c>
      <c r="H4279" s="8">
        <f>VLOOKUP(G4279,'Parâmetro - Portes e Uco'!$B$14:$E$41,4,0)</f>
        <v>683.93320000000006</v>
      </c>
      <c r="I4279" s="9"/>
      <c r="J4279" s="16">
        <v>0</v>
      </c>
      <c r="K4279" s="16"/>
      <c r="L4279" s="17"/>
      <c r="M4279" s="2"/>
      <c r="N4279" s="8"/>
      <c r="O4279" s="15">
        <v>1</v>
      </c>
      <c r="P4279" s="8">
        <f>F4279*30%</f>
        <v>160.86052799999996</v>
      </c>
      <c r="Q4279" s="41">
        <f t="shared" si="246"/>
        <v>1380.9954879999998</v>
      </c>
    </row>
    <row r="4280" spans="1:17">
      <c r="A4280" s="1" t="s">
        <v>4760</v>
      </c>
      <c r="B4280" s="1">
        <v>40813380</v>
      </c>
      <c r="C4280" s="3" t="s">
        <v>3422</v>
      </c>
      <c r="D4280" s="4" t="s">
        <v>3682</v>
      </c>
      <c r="E4280" s="7"/>
      <c r="F4280" s="8">
        <f>VLOOKUP(D4280,'Parâmetro - Portes e Uco'!$A$8:$D$49,4,0)</f>
        <v>379.29311999999999</v>
      </c>
      <c r="G4280" s="36">
        <v>5</v>
      </c>
      <c r="H4280" s="8">
        <f>VLOOKUP(G4280,'Parâmetro - Portes e Uco'!$B$14:$E$41,4,0)</f>
        <v>683.93320000000006</v>
      </c>
      <c r="I4280" s="9"/>
      <c r="J4280" s="16">
        <v>0</v>
      </c>
      <c r="K4280" s="16"/>
      <c r="L4280" s="17"/>
      <c r="M4280" s="2"/>
      <c r="N4280" s="8"/>
      <c r="O4280" s="15">
        <v>1</v>
      </c>
      <c r="P4280" s="8">
        <f>F4280*30%</f>
        <v>113.78793599999999</v>
      </c>
      <c r="Q4280" s="41">
        <f t="shared" si="246"/>
        <v>1177.0142559999999</v>
      </c>
    </row>
    <row r="4281" spans="1:17" ht="22.5">
      <c r="A4281" s="1" t="s">
        <v>4760</v>
      </c>
      <c r="B4281" s="1">
        <v>40813398</v>
      </c>
      <c r="C4281" s="3" t="s">
        <v>3423</v>
      </c>
      <c r="D4281" s="4" t="s">
        <v>3703</v>
      </c>
      <c r="E4281" s="7"/>
      <c r="F4281" s="8">
        <f>VLOOKUP(D4281,'Parâmetro - Portes e Uco'!$A$8:$D$49,4,0)</f>
        <v>351.23087999999996</v>
      </c>
      <c r="G4281" s="36">
        <v>5</v>
      </c>
      <c r="H4281" s="8">
        <f>VLOOKUP(G4281,'Parâmetro - Portes e Uco'!$B$14:$E$41,4,0)</f>
        <v>683.93320000000006</v>
      </c>
      <c r="I4281" s="9"/>
      <c r="J4281" s="16">
        <v>0</v>
      </c>
      <c r="K4281" s="16"/>
      <c r="L4281" s="17"/>
      <c r="M4281" s="2"/>
      <c r="N4281" s="8"/>
      <c r="O4281" s="15">
        <v>1</v>
      </c>
      <c r="P4281" s="8">
        <f>F4281*30%</f>
        <v>105.36926399999999</v>
      </c>
      <c r="Q4281" s="41">
        <f t="shared" si="246"/>
        <v>1140.5333439999999</v>
      </c>
    </row>
    <row r="4282" spans="1:17">
      <c r="A4282" s="1" t="s">
        <v>4760</v>
      </c>
      <c r="B4282" s="1">
        <v>40813401</v>
      </c>
      <c r="C4282" s="3" t="s">
        <v>3400</v>
      </c>
      <c r="D4282" s="4" t="s">
        <v>3687</v>
      </c>
      <c r="E4282" s="7"/>
      <c r="F4282" s="8">
        <f>VLOOKUP(D4282,'Parâmetro - Portes e Uco'!$A$8:$D$49,4,0)</f>
        <v>596.46335999999997</v>
      </c>
      <c r="G4282" s="36">
        <v>3</v>
      </c>
      <c r="H4282" s="8">
        <f>VLOOKUP(G4282,'Parâmetro - Portes e Uco'!$B$14:$E$41,4,0)</f>
        <v>299.05779999999999</v>
      </c>
      <c r="I4282" s="9"/>
      <c r="J4282" s="16">
        <v>0</v>
      </c>
      <c r="K4282" s="16"/>
      <c r="L4282" s="17"/>
      <c r="M4282" s="2"/>
      <c r="N4282" s="8"/>
      <c r="O4282" s="15">
        <v>0</v>
      </c>
      <c r="P4282" s="15"/>
      <c r="Q4282" s="41">
        <f t="shared" si="246"/>
        <v>895.52116000000001</v>
      </c>
    </row>
    <row r="4283" spans="1:17">
      <c r="A4283" s="1" t="s">
        <v>4760</v>
      </c>
      <c r="B4283" s="1">
        <v>40813410</v>
      </c>
      <c r="C4283" s="3" t="s">
        <v>3434</v>
      </c>
      <c r="D4283" s="4" t="s">
        <v>3675</v>
      </c>
      <c r="E4283" s="7"/>
      <c r="F4283" s="8">
        <f>VLOOKUP(D4283,'Parâmetro - Portes e Uco'!$A$8:$D$49,4,0)</f>
        <v>217.18656000000001</v>
      </c>
      <c r="G4283" s="36">
        <v>2</v>
      </c>
      <c r="H4283" s="8">
        <f>VLOOKUP(G4283,'Parâmetro - Portes e Uco'!$B$14:$E$41,4,0)</f>
        <v>203.1808</v>
      </c>
      <c r="I4283" s="9"/>
      <c r="J4283" s="16">
        <v>0</v>
      </c>
      <c r="K4283" s="16"/>
      <c r="L4283" s="17"/>
      <c r="M4283" s="2"/>
      <c r="N4283" s="8"/>
      <c r="O4283" s="15">
        <v>0</v>
      </c>
      <c r="P4283" s="15"/>
      <c r="Q4283" s="41">
        <f t="shared" si="246"/>
        <v>420.36736000000002</v>
      </c>
    </row>
    <row r="4284" spans="1:17">
      <c r="A4284" s="1" t="s">
        <v>4760</v>
      </c>
      <c r="B4284" s="1">
        <v>40813428</v>
      </c>
      <c r="C4284" s="3" t="s">
        <v>3435</v>
      </c>
      <c r="D4284" s="4" t="s">
        <v>3694</v>
      </c>
      <c r="E4284" s="7"/>
      <c r="F4284" s="8">
        <f>VLOOKUP(D4284,'Parâmetro - Portes e Uco'!$A$8:$D$49,4,0)</f>
        <v>233.80031999999997</v>
      </c>
      <c r="G4284" s="36">
        <v>2</v>
      </c>
      <c r="H4284" s="8">
        <f>VLOOKUP(G4284,'Parâmetro - Portes e Uco'!$B$14:$E$41,4,0)</f>
        <v>203.1808</v>
      </c>
      <c r="I4284" s="9"/>
      <c r="J4284" s="16">
        <v>0</v>
      </c>
      <c r="K4284" s="16"/>
      <c r="L4284" s="17"/>
      <c r="M4284" s="2"/>
      <c r="N4284" s="8"/>
      <c r="O4284" s="15">
        <v>0</v>
      </c>
      <c r="P4284" s="15"/>
      <c r="Q4284" s="41">
        <f t="shared" si="246"/>
        <v>436.98111999999998</v>
      </c>
    </row>
    <row r="4285" spans="1:17">
      <c r="A4285" s="1" t="s">
        <v>4760</v>
      </c>
      <c r="B4285" s="1">
        <v>40813436</v>
      </c>
      <c r="C4285" s="3" t="s">
        <v>3425</v>
      </c>
      <c r="D4285" s="4" t="s">
        <v>3693</v>
      </c>
      <c r="E4285" s="7"/>
      <c r="F4285" s="8">
        <f>VLOOKUP(D4285,'Parâmetro - Portes e Uco'!$A$8:$D$49,4,0)</f>
        <v>268.08864</v>
      </c>
      <c r="G4285" s="36">
        <v>3</v>
      </c>
      <c r="H4285" s="8">
        <f>VLOOKUP(G4285,'Parâmetro - Portes e Uco'!$B$14:$E$41,4,0)</f>
        <v>299.05779999999999</v>
      </c>
      <c r="I4285" s="9"/>
      <c r="J4285" s="16">
        <v>0</v>
      </c>
      <c r="K4285" s="16"/>
      <c r="L4285" s="17"/>
      <c r="M4285" s="2"/>
      <c r="N4285" s="8"/>
      <c r="O4285" s="15">
        <v>1</v>
      </c>
      <c r="P4285" s="8">
        <f>F4285*30%</f>
        <v>80.426591999999999</v>
      </c>
      <c r="Q4285" s="41">
        <f t="shared" si="246"/>
        <v>647.57303200000001</v>
      </c>
    </row>
    <row r="4286" spans="1:17">
      <c r="A4286" s="1" t="s">
        <v>4760</v>
      </c>
      <c r="B4286" s="1">
        <v>40813444</v>
      </c>
      <c r="C4286" s="3" t="s">
        <v>3426</v>
      </c>
      <c r="D4286" s="4" t="s">
        <v>3694</v>
      </c>
      <c r="E4286" s="7"/>
      <c r="F4286" s="8">
        <f>VLOOKUP(D4286,'Parâmetro - Portes e Uco'!$A$8:$D$49,4,0)</f>
        <v>233.80031999999997</v>
      </c>
      <c r="G4286" s="36">
        <v>3</v>
      </c>
      <c r="H4286" s="8">
        <f>VLOOKUP(G4286,'Parâmetro - Portes e Uco'!$B$14:$E$41,4,0)</f>
        <v>299.05779999999999</v>
      </c>
      <c r="I4286" s="9"/>
      <c r="J4286" s="16">
        <v>0</v>
      </c>
      <c r="K4286" s="16"/>
      <c r="L4286" s="17"/>
      <c r="M4286" s="2"/>
      <c r="N4286" s="8"/>
      <c r="O4286" s="15">
        <v>0</v>
      </c>
      <c r="P4286" s="15"/>
      <c r="Q4286" s="41">
        <f t="shared" si="246"/>
        <v>532.85811999999999</v>
      </c>
    </row>
    <row r="4287" spans="1:17">
      <c r="A4287" s="1" t="s">
        <v>4760</v>
      </c>
      <c r="B4287" s="1">
        <v>40813452</v>
      </c>
      <c r="C4287" s="3" t="s">
        <v>3432</v>
      </c>
      <c r="D4287" s="4" t="s">
        <v>3674</v>
      </c>
      <c r="E4287" s="7"/>
      <c r="F4287" s="8">
        <f>VLOOKUP(D4287,'Parâmetro - Portes e Uco'!$A$8:$D$49,4,0)</f>
        <v>252.51119999999997</v>
      </c>
      <c r="G4287" s="36">
        <v>3</v>
      </c>
      <c r="H4287" s="8">
        <f>VLOOKUP(G4287,'Parâmetro - Portes e Uco'!$B$14:$E$41,4,0)</f>
        <v>299.05779999999999</v>
      </c>
      <c r="I4287" s="9"/>
      <c r="J4287" s="16">
        <v>0</v>
      </c>
      <c r="K4287" s="16"/>
      <c r="L4287" s="17"/>
      <c r="M4287" s="2"/>
      <c r="N4287" s="8"/>
      <c r="O4287" s="15">
        <v>1</v>
      </c>
      <c r="P4287" s="8">
        <f>F4287*30%</f>
        <v>75.753359999999986</v>
      </c>
      <c r="Q4287" s="41">
        <f t="shared" si="246"/>
        <v>627.32235999999989</v>
      </c>
    </row>
    <row r="4288" spans="1:17" ht="22.5">
      <c r="A4288" s="1" t="s">
        <v>4760</v>
      </c>
      <c r="B4288" s="1">
        <v>40813460</v>
      </c>
      <c r="C4288" s="3" t="s">
        <v>3427</v>
      </c>
      <c r="D4288" s="4" t="s">
        <v>3693</v>
      </c>
      <c r="E4288" s="7"/>
      <c r="F4288" s="8">
        <f>VLOOKUP(D4288,'Parâmetro - Portes e Uco'!$A$8:$D$49,4,0)</f>
        <v>268.08864</v>
      </c>
      <c r="G4288" s="36">
        <v>3</v>
      </c>
      <c r="H4288" s="8">
        <f>VLOOKUP(G4288,'Parâmetro - Portes e Uco'!$B$14:$E$41,4,0)</f>
        <v>299.05779999999999</v>
      </c>
      <c r="I4288" s="9"/>
      <c r="J4288" s="16">
        <v>0</v>
      </c>
      <c r="K4288" s="16"/>
      <c r="L4288" s="17"/>
      <c r="M4288" s="2"/>
      <c r="N4288" s="8"/>
      <c r="O4288" s="15">
        <v>1</v>
      </c>
      <c r="P4288" s="8">
        <f>F4288*30%</f>
        <v>80.426591999999999</v>
      </c>
      <c r="Q4288" s="41">
        <f t="shared" si="246"/>
        <v>647.57303200000001</v>
      </c>
    </row>
    <row r="4289" spans="1:17" ht="22.5">
      <c r="A4289" s="1" t="s">
        <v>4760</v>
      </c>
      <c r="B4289" s="1">
        <v>40813479</v>
      </c>
      <c r="C4289" s="3" t="s">
        <v>3430</v>
      </c>
      <c r="D4289" s="4" t="s">
        <v>3693</v>
      </c>
      <c r="E4289" s="7"/>
      <c r="F4289" s="8">
        <f>VLOOKUP(D4289,'Parâmetro - Portes e Uco'!$A$8:$D$49,4,0)</f>
        <v>268.08864</v>
      </c>
      <c r="G4289" s="36">
        <v>3</v>
      </c>
      <c r="H4289" s="8">
        <f>VLOOKUP(G4289,'Parâmetro - Portes e Uco'!$B$14:$E$41,4,0)</f>
        <v>299.05779999999999</v>
      </c>
      <c r="I4289" s="9"/>
      <c r="J4289" s="16">
        <v>0</v>
      </c>
      <c r="K4289" s="16"/>
      <c r="L4289" s="17"/>
      <c r="M4289" s="2"/>
      <c r="N4289" s="8"/>
      <c r="O4289" s="15">
        <v>1</v>
      </c>
      <c r="P4289" s="8">
        <f>F4289*30%</f>
        <v>80.426591999999999</v>
      </c>
      <c r="Q4289" s="41">
        <f t="shared" si="246"/>
        <v>647.57303200000001</v>
      </c>
    </row>
    <row r="4290" spans="1:17">
      <c r="A4290" s="1" t="s">
        <v>4760</v>
      </c>
      <c r="B4290" s="1">
        <v>40813487</v>
      </c>
      <c r="C4290" s="3" t="s">
        <v>3436</v>
      </c>
      <c r="D4290" s="4" t="s">
        <v>3689</v>
      </c>
      <c r="E4290" s="7"/>
      <c r="F4290" s="8">
        <f>VLOOKUP(D4290,'Parâmetro - Portes e Uco'!$A$8:$D$49,4,0)</f>
        <v>291.99743999999998</v>
      </c>
      <c r="G4290" s="36">
        <v>3</v>
      </c>
      <c r="H4290" s="8">
        <f>VLOOKUP(G4290,'Parâmetro - Portes e Uco'!$B$14:$E$41,4,0)</f>
        <v>299.05779999999999</v>
      </c>
      <c r="I4290" s="9"/>
      <c r="J4290" s="16">
        <v>0</v>
      </c>
      <c r="K4290" s="16"/>
      <c r="L4290" s="17"/>
      <c r="M4290" s="2"/>
      <c r="N4290" s="8"/>
      <c r="O4290" s="15">
        <v>1</v>
      </c>
      <c r="P4290" s="8">
        <f>F4290*30%</f>
        <v>87.599231999999986</v>
      </c>
      <c r="Q4290" s="41">
        <f t="shared" si="246"/>
        <v>678.65447199999994</v>
      </c>
    </row>
    <row r="4291" spans="1:17">
      <c r="A4291" s="1" t="s">
        <v>4760</v>
      </c>
      <c r="B4291" s="1">
        <v>40813495</v>
      </c>
      <c r="C4291" s="3" t="s">
        <v>3431</v>
      </c>
      <c r="D4291" s="4" t="s">
        <v>3683</v>
      </c>
      <c r="E4291" s="7"/>
      <c r="F4291" s="8">
        <f>VLOOKUP(D4291,'Parâmetro - Portes e Uco'!$A$8:$D$49,4,0)</f>
        <v>192.24959999999999</v>
      </c>
      <c r="G4291" s="36">
        <v>3</v>
      </c>
      <c r="H4291" s="8">
        <f>VLOOKUP(G4291,'Parâmetro - Portes e Uco'!$B$14:$E$41,4,0)</f>
        <v>299.05779999999999</v>
      </c>
      <c r="I4291" s="9"/>
      <c r="J4291" s="16">
        <v>0</v>
      </c>
      <c r="K4291" s="16"/>
      <c r="L4291" s="17"/>
      <c r="M4291" s="2"/>
      <c r="N4291" s="8"/>
      <c r="O4291" s="15">
        <v>0</v>
      </c>
      <c r="P4291" s="15"/>
      <c r="Q4291" s="41">
        <f t="shared" si="246"/>
        <v>491.30739999999997</v>
      </c>
    </row>
    <row r="4292" spans="1:17">
      <c r="A4292" s="1" t="s">
        <v>4760</v>
      </c>
      <c r="B4292" s="1">
        <v>40813509</v>
      </c>
      <c r="C4292" s="3" t="s">
        <v>3428</v>
      </c>
      <c r="D4292" s="4" t="s">
        <v>3693</v>
      </c>
      <c r="E4292" s="7"/>
      <c r="F4292" s="8">
        <f>VLOOKUP(D4292,'Parâmetro - Portes e Uco'!$A$8:$D$49,4,0)</f>
        <v>268.08864</v>
      </c>
      <c r="G4292" s="36">
        <v>3</v>
      </c>
      <c r="H4292" s="8">
        <f>VLOOKUP(G4292,'Parâmetro - Portes e Uco'!$B$14:$E$41,4,0)</f>
        <v>299.05779999999999</v>
      </c>
      <c r="I4292" s="9"/>
      <c r="J4292" s="16">
        <v>0</v>
      </c>
      <c r="K4292" s="16"/>
      <c r="L4292" s="17"/>
      <c r="M4292" s="2"/>
      <c r="N4292" s="8"/>
      <c r="O4292" s="15">
        <v>1</v>
      </c>
      <c r="P4292" s="8">
        <f>F4292*30%</f>
        <v>80.426591999999999</v>
      </c>
      <c r="Q4292" s="41">
        <f t="shared" si="246"/>
        <v>647.57303200000001</v>
      </c>
    </row>
    <row r="4293" spans="1:17">
      <c r="A4293" s="1" t="s">
        <v>4760</v>
      </c>
      <c r="B4293" s="1">
        <v>40813517</v>
      </c>
      <c r="C4293" s="3" t="s">
        <v>3433</v>
      </c>
      <c r="D4293" s="4" t="s">
        <v>3699</v>
      </c>
      <c r="E4293" s="7"/>
      <c r="F4293" s="8">
        <f>VLOOKUP(D4293,'Parâmetro - Portes e Uco'!$A$8:$D$49,4,0)</f>
        <v>321.10415999999998</v>
      </c>
      <c r="G4293" s="36">
        <v>3</v>
      </c>
      <c r="H4293" s="8">
        <f>VLOOKUP(G4293,'Parâmetro - Portes e Uco'!$B$14:$E$41,4,0)</f>
        <v>299.05779999999999</v>
      </c>
      <c r="I4293" s="9"/>
      <c r="J4293" s="16">
        <v>0</v>
      </c>
      <c r="K4293" s="16"/>
      <c r="L4293" s="17"/>
      <c r="M4293" s="2"/>
      <c r="N4293" s="8"/>
      <c r="O4293" s="15">
        <v>1</v>
      </c>
      <c r="P4293" s="8">
        <f>F4293*30%</f>
        <v>96.331247999999988</v>
      </c>
      <c r="Q4293" s="41">
        <f t="shared" si="246"/>
        <v>716.49320799999987</v>
      </c>
    </row>
    <row r="4294" spans="1:17" ht="22.5">
      <c r="A4294" s="1" t="s">
        <v>4760</v>
      </c>
      <c r="B4294" s="1">
        <v>40813525</v>
      </c>
      <c r="C4294" s="3" t="s">
        <v>3429</v>
      </c>
      <c r="D4294" s="4" t="s">
        <v>3693</v>
      </c>
      <c r="E4294" s="7"/>
      <c r="F4294" s="8">
        <f>VLOOKUP(D4294,'Parâmetro - Portes e Uco'!$A$8:$D$49,4,0)</f>
        <v>268.08864</v>
      </c>
      <c r="G4294" s="36">
        <v>3</v>
      </c>
      <c r="H4294" s="8">
        <f>VLOOKUP(G4294,'Parâmetro - Portes e Uco'!$B$14:$E$41,4,0)</f>
        <v>299.05779999999999</v>
      </c>
      <c r="I4294" s="9"/>
      <c r="J4294" s="16">
        <v>0</v>
      </c>
      <c r="K4294" s="16"/>
      <c r="L4294" s="17"/>
      <c r="M4294" s="2"/>
      <c r="N4294" s="8"/>
      <c r="O4294" s="15">
        <v>1</v>
      </c>
      <c r="P4294" s="8">
        <f>F4294*30%</f>
        <v>80.426591999999999</v>
      </c>
      <c r="Q4294" s="41">
        <f t="shared" si="246"/>
        <v>647.57303200000001</v>
      </c>
    </row>
    <row r="4295" spans="1:17">
      <c r="A4295" s="1" t="s">
        <v>4760</v>
      </c>
      <c r="B4295" s="1">
        <v>40813533</v>
      </c>
      <c r="C4295" s="3" t="s">
        <v>3437</v>
      </c>
      <c r="D4295" s="4" t="s">
        <v>3699</v>
      </c>
      <c r="E4295" s="7"/>
      <c r="F4295" s="8">
        <f>VLOOKUP(D4295,'Parâmetro - Portes e Uco'!$A$8:$D$49,4,0)</f>
        <v>321.10415999999998</v>
      </c>
      <c r="G4295" s="36">
        <v>3</v>
      </c>
      <c r="H4295" s="8">
        <f>VLOOKUP(G4295,'Parâmetro - Portes e Uco'!$B$14:$E$41,4,0)</f>
        <v>299.05779999999999</v>
      </c>
      <c r="I4295" s="9"/>
      <c r="J4295" s="16">
        <v>0</v>
      </c>
      <c r="K4295" s="16"/>
      <c r="L4295" s="17"/>
      <c r="M4295" s="2"/>
      <c r="N4295" s="8"/>
      <c r="O4295" s="15">
        <v>0</v>
      </c>
      <c r="P4295" s="15"/>
      <c r="Q4295" s="41">
        <f t="shared" si="246"/>
        <v>620.16195999999991</v>
      </c>
    </row>
    <row r="4296" spans="1:17" ht="22.5">
      <c r="A4296" s="1" t="s">
        <v>4760</v>
      </c>
      <c r="B4296" s="1">
        <v>40813541</v>
      </c>
      <c r="C4296" s="3" t="s">
        <v>3440</v>
      </c>
      <c r="D4296" s="4" t="s">
        <v>3704</v>
      </c>
      <c r="E4296" s="7"/>
      <c r="F4296" s="8">
        <f>VLOOKUP(D4296,'Parâmetro - Portes e Uco'!$A$8:$D$49,4,0)</f>
        <v>1144.09728</v>
      </c>
      <c r="G4296" s="36">
        <v>6</v>
      </c>
      <c r="H4296" s="8">
        <f>VLOOKUP(G4296,'Parâmetro - Portes e Uco'!$B$14:$E$41,4,0)</f>
        <v>954.3922</v>
      </c>
      <c r="I4296" s="9"/>
      <c r="J4296" s="16">
        <v>0</v>
      </c>
      <c r="K4296" s="16"/>
      <c r="L4296" s="17"/>
      <c r="M4296" s="2"/>
      <c r="N4296" s="8"/>
      <c r="O4296" s="15">
        <v>1</v>
      </c>
      <c r="P4296" s="8">
        <f>F4296*30%</f>
        <v>343.22918399999998</v>
      </c>
      <c r="Q4296" s="41">
        <f t="shared" si="246"/>
        <v>2441.718664</v>
      </c>
    </row>
    <row r="4297" spans="1:17" ht="22.5">
      <c r="A4297" s="1" t="s">
        <v>4760</v>
      </c>
      <c r="B4297" s="1">
        <v>40813550</v>
      </c>
      <c r="C4297" s="3" t="s">
        <v>3441</v>
      </c>
      <c r="D4297" s="4" t="s">
        <v>3696</v>
      </c>
      <c r="E4297" s="7"/>
      <c r="F4297" s="8">
        <f>VLOOKUP(D4297,'Parâmetro - Portes e Uco'!$A$8:$D$49,4,0)</f>
        <v>888.46895999999992</v>
      </c>
      <c r="G4297" s="36">
        <v>6</v>
      </c>
      <c r="H4297" s="8">
        <f>VLOOKUP(G4297,'Parâmetro - Portes e Uco'!$B$14:$E$41,4,0)</f>
        <v>954.3922</v>
      </c>
      <c r="I4297" s="9"/>
      <c r="J4297" s="16">
        <v>0</v>
      </c>
      <c r="K4297" s="16"/>
      <c r="L4297" s="17"/>
      <c r="M4297" s="2"/>
      <c r="N4297" s="8"/>
      <c r="O4297" s="15">
        <v>1</v>
      </c>
      <c r="P4297" s="8">
        <f>F4297*30%</f>
        <v>266.54068799999999</v>
      </c>
      <c r="Q4297" s="41">
        <f t="shared" si="246"/>
        <v>2109.401848</v>
      </c>
    </row>
    <row r="4298" spans="1:17" ht="22.5">
      <c r="A4298" s="1" t="s">
        <v>4760</v>
      </c>
      <c r="B4298" s="1">
        <v>40813568</v>
      </c>
      <c r="C4298" s="3" t="s">
        <v>3448</v>
      </c>
      <c r="D4298" s="4" t="s">
        <v>3696</v>
      </c>
      <c r="E4298" s="7"/>
      <c r="F4298" s="8">
        <f>VLOOKUP(D4298,'Parâmetro - Portes e Uco'!$A$8:$D$49,4,0)</f>
        <v>888.46895999999992</v>
      </c>
      <c r="G4298" s="36">
        <v>6</v>
      </c>
      <c r="H4298" s="8">
        <f>VLOOKUP(G4298,'Parâmetro - Portes e Uco'!$B$14:$E$41,4,0)</f>
        <v>954.3922</v>
      </c>
      <c r="I4298" s="9"/>
      <c r="J4298" s="16">
        <v>0</v>
      </c>
      <c r="K4298" s="16"/>
      <c r="L4298" s="17"/>
      <c r="M4298" s="2"/>
      <c r="N4298" s="8"/>
      <c r="O4298" s="15">
        <v>1</v>
      </c>
      <c r="P4298" s="8">
        <f>F4298*30%</f>
        <v>266.54068799999999</v>
      </c>
      <c r="Q4298" s="41">
        <f t="shared" si="246"/>
        <v>2109.401848</v>
      </c>
    </row>
    <row r="4299" spans="1:17" ht="22.5">
      <c r="A4299" s="1" t="s">
        <v>4760</v>
      </c>
      <c r="B4299" s="1">
        <v>40813576</v>
      </c>
      <c r="C4299" s="3" t="s">
        <v>3445</v>
      </c>
      <c r="D4299" s="4" t="s">
        <v>3697</v>
      </c>
      <c r="E4299" s="7"/>
      <c r="F4299" s="8">
        <f>VLOOKUP(D4299,'Parâmetro - Portes e Uco'!$A$8:$D$49,4,0)</f>
        <v>819.88415999999995</v>
      </c>
      <c r="G4299" s="36">
        <v>6</v>
      </c>
      <c r="H4299" s="8">
        <f>VLOOKUP(G4299,'Parâmetro - Portes e Uco'!$B$14:$E$41,4,0)</f>
        <v>954.3922</v>
      </c>
      <c r="I4299" s="9"/>
      <c r="J4299" s="16">
        <v>0</v>
      </c>
      <c r="K4299" s="16"/>
      <c r="L4299" s="17"/>
      <c r="M4299" s="2"/>
      <c r="N4299" s="8"/>
      <c r="O4299" s="15">
        <v>1</v>
      </c>
      <c r="P4299" s="8">
        <f>F4299*30%</f>
        <v>245.96524799999997</v>
      </c>
      <c r="Q4299" s="41">
        <f t="shared" si="246"/>
        <v>2020.2416079999998</v>
      </c>
    </row>
    <row r="4300" spans="1:17">
      <c r="A4300" s="1" t="s">
        <v>4760</v>
      </c>
      <c r="B4300" s="1">
        <v>40813584</v>
      </c>
      <c r="C4300" s="3" t="s">
        <v>3460</v>
      </c>
      <c r="D4300" s="4" t="s">
        <v>3687</v>
      </c>
      <c r="E4300" s="7"/>
      <c r="F4300" s="8">
        <f>VLOOKUP(D4300,'Parâmetro - Portes e Uco'!$A$8:$D$49,4,0)</f>
        <v>596.46335999999997</v>
      </c>
      <c r="G4300" s="36">
        <v>5</v>
      </c>
      <c r="H4300" s="8">
        <f>VLOOKUP(G4300,'Parâmetro - Portes e Uco'!$B$14:$E$41,4,0)</f>
        <v>683.93320000000006</v>
      </c>
      <c r="I4300" s="9"/>
      <c r="J4300" s="16">
        <v>0</v>
      </c>
      <c r="K4300" s="16"/>
      <c r="L4300" s="17"/>
      <c r="M4300" s="2"/>
      <c r="N4300" s="8"/>
      <c r="O4300" s="15">
        <v>1</v>
      </c>
      <c r="P4300" s="8">
        <f>F4300*30%</f>
        <v>178.93900799999997</v>
      </c>
      <c r="Q4300" s="41">
        <f t="shared" si="246"/>
        <v>1459.3355680000002</v>
      </c>
    </row>
    <row r="4301" spans="1:17" ht="22.5">
      <c r="A4301" s="1" t="s">
        <v>4760</v>
      </c>
      <c r="B4301" s="1">
        <v>40813592</v>
      </c>
      <c r="C4301" s="3" t="s">
        <v>3442</v>
      </c>
      <c r="D4301" s="4" t="s">
        <v>3697</v>
      </c>
      <c r="E4301" s="7"/>
      <c r="F4301" s="8">
        <f>VLOOKUP(D4301,'Parâmetro - Portes e Uco'!$A$8:$D$49,4,0)</f>
        <v>819.88415999999995</v>
      </c>
      <c r="G4301" s="36">
        <v>5</v>
      </c>
      <c r="H4301" s="8">
        <f>VLOOKUP(G4301,'Parâmetro - Portes e Uco'!$B$14:$E$41,4,0)</f>
        <v>683.93320000000006</v>
      </c>
      <c r="I4301" s="9"/>
      <c r="J4301" s="16">
        <v>0</v>
      </c>
      <c r="K4301" s="16"/>
      <c r="L4301" s="17"/>
      <c r="M4301" s="2"/>
      <c r="N4301" s="8"/>
      <c r="O4301" s="15">
        <v>2</v>
      </c>
      <c r="P4301" s="8">
        <f>(F4301*30%)+(F4301*20%)</f>
        <v>409.94207999999998</v>
      </c>
      <c r="Q4301" s="41">
        <f t="shared" si="246"/>
        <v>1913.75944</v>
      </c>
    </row>
    <row r="4302" spans="1:17">
      <c r="A4302" s="1" t="s">
        <v>4760</v>
      </c>
      <c r="B4302" s="1">
        <v>40813606</v>
      </c>
      <c r="C4302" s="3" t="s">
        <v>3439</v>
      </c>
      <c r="D4302" s="4" t="s">
        <v>3695</v>
      </c>
      <c r="E4302" s="7"/>
      <c r="F4302" s="8">
        <f>VLOOKUP(D4302,'Parâmetro - Portes e Uco'!$A$8:$D$49,4,0)</f>
        <v>536.20175999999992</v>
      </c>
      <c r="G4302" s="36">
        <v>5</v>
      </c>
      <c r="H4302" s="8">
        <f>VLOOKUP(G4302,'Parâmetro - Portes e Uco'!$B$14:$E$41,4,0)</f>
        <v>683.93320000000006</v>
      </c>
      <c r="I4302" s="9"/>
      <c r="J4302" s="16">
        <v>0</v>
      </c>
      <c r="K4302" s="16"/>
      <c r="L4302" s="17"/>
      <c r="M4302" s="2"/>
      <c r="N4302" s="8"/>
      <c r="O4302" s="15">
        <v>1</v>
      </c>
      <c r="P4302" s="8">
        <f t="shared" ref="P4302:P4321" si="249">F4302*30%</f>
        <v>160.86052799999996</v>
      </c>
      <c r="Q4302" s="41">
        <f t="shared" si="246"/>
        <v>1380.9954879999998</v>
      </c>
    </row>
    <row r="4303" spans="1:17" ht="22.5">
      <c r="A4303" s="1" t="s">
        <v>4760</v>
      </c>
      <c r="B4303" s="1">
        <v>40813614</v>
      </c>
      <c r="C4303" s="3" t="s">
        <v>3462</v>
      </c>
      <c r="D4303" s="4" t="s">
        <v>3697</v>
      </c>
      <c r="E4303" s="7"/>
      <c r="F4303" s="8">
        <f>VLOOKUP(D4303,'Parâmetro - Portes e Uco'!$A$8:$D$49,4,0)</f>
        <v>819.88415999999995</v>
      </c>
      <c r="G4303" s="36">
        <v>5</v>
      </c>
      <c r="H4303" s="8">
        <f>VLOOKUP(G4303,'Parâmetro - Portes e Uco'!$B$14:$E$41,4,0)</f>
        <v>683.93320000000006</v>
      </c>
      <c r="I4303" s="9"/>
      <c r="J4303" s="16">
        <v>0</v>
      </c>
      <c r="K4303" s="16"/>
      <c r="L4303" s="17"/>
      <c r="M4303" s="2"/>
      <c r="N4303" s="8"/>
      <c r="O4303" s="15">
        <v>1</v>
      </c>
      <c r="P4303" s="8">
        <f t="shared" si="249"/>
        <v>245.96524799999997</v>
      </c>
      <c r="Q4303" s="41">
        <f t="shared" si="246"/>
        <v>1749.782608</v>
      </c>
    </row>
    <row r="4304" spans="1:17">
      <c r="A4304" s="1" t="s">
        <v>4760</v>
      </c>
      <c r="B4304" s="1">
        <v>40813622</v>
      </c>
      <c r="C4304" s="3" t="s">
        <v>3457</v>
      </c>
      <c r="D4304" s="4" t="s">
        <v>3691</v>
      </c>
      <c r="E4304" s="7"/>
      <c r="F4304" s="8">
        <f>VLOOKUP(D4304,'Parâmetro - Portes e Uco'!$A$8:$D$49,4,0)</f>
        <v>633.88512000000003</v>
      </c>
      <c r="G4304" s="36">
        <v>2</v>
      </c>
      <c r="H4304" s="8">
        <f>VLOOKUP(G4304,'Parâmetro - Portes e Uco'!$B$14:$E$41,4,0)</f>
        <v>203.1808</v>
      </c>
      <c r="I4304" s="9"/>
      <c r="J4304" s="16">
        <v>0</v>
      </c>
      <c r="K4304" s="16"/>
      <c r="L4304" s="17"/>
      <c r="M4304" s="2"/>
      <c r="N4304" s="8"/>
      <c r="O4304" s="15">
        <v>1</v>
      </c>
      <c r="P4304" s="8">
        <f t="shared" si="249"/>
        <v>190.165536</v>
      </c>
      <c r="Q4304" s="41">
        <f t="shared" si="246"/>
        <v>1027.231456</v>
      </c>
    </row>
    <row r="4305" spans="1:17">
      <c r="A4305" s="1" t="s">
        <v>4760</v>
      </c>
      <c r="B4305" s="1">
        <v>40813630</v>
      </c>
      <c r="C4305" s="3" t="s">
        <v>3447</v>
      </c>
      <c r="D4305" s="4" t="s">
        <v>3695</v>
      </c>
      <c r="E4305" s="7"/>
      <c r="F4305" s="8">
        <f>VLOOKUP(D4305,'Parâmetro - Portes e Uco'!$A$8:$D$49,4,0)</f>
        <v>536.20175999999992</v>
      </c>
      <c r="G4305" s="36">
        <v>5</v>
      </c>
      <c r="H4305" s="8">
        <f>VLOOKUP(G4305,'Parâmetro - Portes e Uco'!$B$14:$E$41,4,0)</f>
        <v>683.93320000000006</v>
      </c>
      <c r="I4305" s="9"/>
      <c r="J4305" s="16">
        <v>0</v>
      </c>
      <c r="K4305" s="16"/>
      <c r="L4305" s="17"/>
      <c r="M4305" s="2"/>
      <c r="N4305" s="8"/>
      <c r="O4305" s="15">
        <v>1</v>
      </c>
      <c r="P4305" s="8">
        <f t="shared" si="249"/>
        <v>160.86052799999996</v>
      </c>
      <c r="Q4305" s="41">
        <f t="shared" si="246"/>
        <v>1380.9954879999998</v>
      </c>
    </row>
    <row r="4306" spans="1:17">
      <c r="A4306" s="1" t="s">
        <v>4760</v>
      </c>
      <c r="B4306" s="1">
        <v>40813649</v>
      </c>
      <c r="C4306" s="3" t="s">
        <v>3451</v>
      </c>
      <c r="D4306" s="4" t="s">
        <v>3696</v>
      </c>
      <c r="E4306" s="7"/>
      <c r="F4306" s="8">
        <f>VLOOKUP(D4306,'Parâmetro - Portes e Uco'!$A$8:$D$49,4,0)</f>
        <v>888.46895999999992</v>
      </c>
      <c r="G4306" s="36">
        <v>5</v>
      </c>
      <c r="H4306" s="8">
        <f>VLOOKUP(G4306,'Parâmetro - Portes e Uco'!$B$14:$E$41,4,0)</f>
        <v>683.93320000000006</v>
      </c>
      <c r="I4306" s="9"/>
      <c r="J4306" s="16">
        <v>0</v>
      </c>
      <c r="K4306" s="16"/>
      <c r="L4306" s="17"/>
      <c r="M4306" s="2"/>
      <c r="N4306" s="8"/>
      <c r="O4306" s="15">
        <v>1</v>
      </c>
      <c r="P4306" s="8">
        <f t="shared" si="249"/>
        <v>266.54068799999999</v>
      </c>
      <c r="Q4306" s="41">
        <f t="shared" si="246"/>
        <v>1838.9428480000001</v>
      </c>
    </row>
    <row r="4307" spans="1:17" ht="22.5">
      <c r="A4307" s="1" t="s">
        <v>4760</v>
      </c>
      <c r="B4307" s="1">
        <v>40813657</v>
      </c>
      <c r="C4307" s="3" t="s">
        <v>3459</v>
      </c>
      <c r="D4307" s="4" t="s">
        <v>3695</v>
      </c>
      <c r="E4307" s="7"/>
      <c r="F4307" s="8">
        <f>VLOOKUP(D4307,'Parâmetro - Portes e Uco'!$A$8:$D$49,4,0)</f>
        <v>536.20175999999992</v>
      </c>
      <c r="G4307" s="36">
        <v>5</v>
      </c>
      <c r="H4307" s="8">
        <f>VLOOKUP(G4307,'Parâmetro - Portes e Uco'!$B$14:$E$41,4,0)</f>
        <v>683.93320000000006</v>
      </c>
      <c r="I4307" s="9"/>
      <c r="J4307" s="16">
        <v>0</v>
      </c>
      <c r="K4307" s="16"/>
      <c r="L4307" s="17"/>
      <c r="M4307" s="2"/>
      <c r="N4307" s="8"/>
      <c r="O4307" s="15">
        <v>1</v>
      </c>
      <c r="P4307" s="8">
        <f t="shared" si="249"/>
        <v>160.86052799999996</v>
      </c>
      <c r="Q4307" s="41">
        <f t="shared" si="246"/>
        <v>1380.9954879999998</v>
      </c>
    </row>
    <row r="4308" spans="1:17">
      <c r="A4308" s="1" t="s">
        <v>4760</v>
      </c>
      <c r="B4308" s="1">
        <v>40813665</v>
      </c>
      <c r="C4308" s="3" t="s">
        <v>3438</v>
      </c>
      <c r="D4308" s="4" t="s">
        <v>3697</v>
      </c>
      <c r="E4308" s="7"/>
      <c r="F4308" s="8">
        <f>VLOOKUP(D4308,'Parâmetro - Portes e Uco'!$A$8:$D$49,4,0)</f>
        <v>819.88415999999995</v>
      </c>
      <c r="G4308" s="36">
        <v>5</v>
      </c>
      <c r="H4308" s="8">
        <f>VLOOKUP(G4308,'Parâmetro - Portes e Uco'!$B$14:$E$41,4,0)</f>
        <v>683.93320000000006</v>
      </c>
      <c r="I4308" s="9"/>
      <c r="J4308" s="16">
        <v>0</v>
      </c>
      <c r="K4308" s="16"/>
      <c r="L4308" s="17"/>
      <c r="M4308" s="2"/>
      <c r="N4308" s="8"/>
      <c r="O4308" s="15">
        <v>1</v>
      </c>
      <c r="P4308" s="8">
        <f t="shared" si="249"/>
        <v>245.96524799999997</v>
      </c>
      <c r="Q4308" s="41">
        <f t="shared" si="246"/>
        <v>1749.782608</v>
      </c>
    </row>
    <row r="4309" spans="1:17">
      <c r="A4309" s="1" t="s">
        <v>4760</v>
      </c>
      <c r="B4309" s="1">
        <v>40813673</v>
      </c>
      <c r="C4309" s="3" t="s">
        <v>3461</v>
      </c>
      <c r="D4309" s="4" t="s">
        <v>3695</v>
      </c>
      <c r="E4309" s="7"/>
      <c r="F4309" s="8">
        <f>VLOOKUP(D4309,'Parâmetro - Portes e Uco'!$A$8:$D$49,4,0)</f>
        <v>536.20175999999992</v>
      </c>
      <c r="G4309" s="36">
        <v>5</v>
      </c>
      <c r="H4309" s="8">
        <f>VLOOKUP(G4309,'Parâmetro - Portes e Uco'!$B$14:$E$41,4,0)</f>
        <v>683.93320000000006</v>
      </c>
      <c r="I4309" s="9"/>
      <c r="J4309" s="16">
        <v>0</v>
      </c>
      <c r="K4309" s="16"/>
      <c r="L4309" s="17"/>
      <c r="M4309" s="2"/>
      <c r="N4309" s="8"/>
      <c r="O4309" s="15">
        <v>1</v>
      </c>
      <c r="P4309" s="8">
        <f t="shared" si="249"/>
        <v>160.86052799999996</v>
      </c>
      <c r="Q4309" s="41">
        <f t="shared" si="246"/>
        <v>1380.9954879999998</v>
      </c>
    </row>
    <row r="4310" spans="1:17" ht="22.5">
      <c r="A4310" s="1" t="s">
        <v>4760</v>
      </c>
      <c r="B4310" s="1">
        <v>40813681</v>
      </c>
      <c r="C4310" s="3" t="s">
        <v>3452</v>
      </c>
      <c r="D4310" s="4" t="s">
        <v>3687</v>
      </c>
      <c r="E4310" s="7"/>
      <c r="F4310" s="8">
        <f>VLOOKUP(D4310,'Parâmetro - Portes e Uco'!$A$8:$D$49,4,0)</f>
        <v>596.46335999999997</v>
      </c>
      <c r="G4310" s="36">
        <v>5</v>
      </c>
      <c r="H4310" s="8">
        <f>VLOOKUP(G4310,'Parâmetro - Portes e Uco'!$B$14:$E$41,4,0)</f>
        <v>683.93320000000006</v>
      </c>
      <c r="I4310" s="9"/>
      <c r="J4310" s="16">
        <v>0</v>
      </c>
      <c r="K4310" s="16"/>
      <c r="L4310" s="17"/>
      <c r="M4310" s="2"/>
      <c r="N4310" s="8"/>
      <c r="O4310" s="15">
        <v>1</v>
      </c>
      <c r="P4310" s="8">
        <f t="shared" si="249"/>
        <v>178.93900799999997</v>
      </c>
      <c r="Q4310" s="41">
        <f t="shared" ref="Q4310:Q4353" si="250">F4310+H4310+K4310+N4310+P4310</f>
        <v>1459.3355680000002</v>
      </c>
    </row>
    <row r="4311" spans="1:17" ht="22.5">
      <c r="A4311" s="1" t="s">
        <v>4760</v>
      </c>
      <c r="B4311" s="1">
        <v>40813690</v>
      </c>
      <c r="C4311" s="3" t="s">
        <v>3463</v>
      </c>
      <c r="D4311" s="4" t="s">
        <v>3697</v>
      </c>
      <c r="E4311" s="7"/>
      <c r="F4311" s="8">
        <f>VLOOKUP(D4311,'Parâmetro - Portes e Uco'!$A$8:$D$49,4,0)</f>
        <v>819.88415999999995</v>
      </c>
      <c r="G4311" s="36">
        <v>5</v>
      </c>
      <c r="H4311" s="8">
        <f>VLOOKUP(G4311,'Parâmetro - Portes e Uco'!$B$14:$E$41,4,0)</f>
        <v>683.93320000000006</v>
      </c>
      <c r="I4311" s="9"/>
      <c r="J4311" s="16">
        <v>0</v>
      </c>
      <c r="K4311" s="16"/>
      <c r="L4311" s="17"/>
      <c r="M4311" s="2"/>
      <c r="N4311" s="8"/>
      <c r="O4311" s="15">
        <v>1</v>
      </c>
      <c r="P4311" s="8">
        <f t="shared" si="249"/>
        <v>245.96524799999997</v>
      </c>
      <c r="Q4311" s="41">
        <f t="shared" si="250"/>
        <v>1749.782608</v>
      </c>
    </row>
    <row r="4312" spans="1:17">
      <c r="A4312" s="1" t="s">
        <v>4760</v>
      </c>
      <c r="B4312" s="1">
        <v>40813703</v>
      </c>
      <c r="C4312" s="3" t="s">
        <v>3443</v>
      </c>
      <c r="D4312" s="4" t="s">
        <v>3695</v>
      </c>
      <c r="E4312" s="7"/>
      <c r="F4312" s="8">
        <f>VLOOKUP(D4312,'Parâmetro - Portes e Uco'!$A$8:$D$49,4,0)</f>
        <v>536.20175999999992</v>
      </c>
      <c r="G4312" s="36">
        <v>5</v>
      </c>
      <c r="H4312" s="8">
        <f>VLOOKUP(G4312,'Parâmetro - Portes e Uco'!$B$14:$E$41,4,0)</f>
        <v>683.93320000000006</v>
      </c>
      <c r="I4312" s="9"/>
      <c r="J4312" s="16">
        <v>0</v>
      </c>
      <c r="K4312" s="16"/>
      <c r="L4312" s="17"/>
      <c r="M4312" s="2"/>
      <c r="N4312" s="8"/>
      <c r="O4312" s="15">
        <v>1</v>
      </c>
      <c r="P4312" s="8">
        <f t="shared" si="249"/>
        <v>160.86052799999996</v>
      </c>
      <c r="Q4312" s="41">
        <f t="shared" si="250"/>
        <v>1380.9954879999998</v>
      </c>
    </row>
    <row r="4313" spans="1:17" ht="22.5">
      <c r="A4313" s="1" t="s">
        <v>4760</v>
      </c>
      <c r="B4313" s="1">
        <v>40813711</v>
      </c>
      <c r="C4313" s="3" t="s">
        <v>3446</v>
      </c>
      <c r="D4313" s="4" t="s">
        <v>3691</v>
      </c>
      <c r="E4313" s="7"/>
      <c r="F4313" s="8">
        <f>VLOOKUP(D4313,'Parâmetro - Portes e Uco'!$A$8:$D$49,4,0)</f>
        <v>633.88512000000003</v>
      </c>
      <c r="G4313" s="36">
        <v>3</v>
      </c>
      <c r="H4313" s="8">
        <f>VLOOKUP(G4313,'Parâmetro - Portes e Uco'!$B$14:$E$41,4,0)</f>
        <v>299.05779999999999</v>
      </c>
      <c r="I4313" s="9"/>
      <c r="J4313" s="16">
        <v>0</v>
      </c>
      <c r="K4313" s="16"/>
      <c r="L4313" s="17"/>
      <c r="M4313" s="2"/>
      <c r="N4313" s="8"/>
      <c r="O4313" s="15">
        <v>1</v>
      </c>
      <c r="P4313" s="8">
        <f t="shared" si="249"/>
        <v>190.165536</v>
      </c>
      <c r="Q4313" s="41">
        <f t="shared" si="250"/>
        <v>1123.1084559999999</v>
      </c>
    </row>
    <row r="4314" spans="1:17">
      <c r="A4314" s="1" t="s">
        <v>4760</v>
      </c>
      <c r="B4314" s="1">
        <v>40813720</v>
      </c>
      <c r="C4314" s="3" t="s">
        <v>3449</v>
      </c>
      <c r="D4314" s="4" t="s">
        <v>3695</v>
      </c>
      <c r="E4314" s="7"/>
      <c r="F4314" s="8">
        <f>VLOOKUP(D4314,'Parâmetro - Portes e Uco'!$A$8:$D$49,4,0)</f>
        <v>536.20175999999992</v>
      </c>
      <c r="G4314" s="36">
        <v>5</v>
      </c>
      <c r="H4314" s="8">
        <f>VLOOKUP(G4314,'Parâmetro - Portes e Uco'!$B$14:$E$41,4,0)</f>
        <v>683.93320000000006</v>
      </c>
      <c r="I4314" s="9"/>
      <c r="J4314" s="16">
        <v>0</v>
      </c>
      <c r="K4314" s="16"/>
      <c r="L4314" s="17"/>
      <c r="M4314" s="2"/>
      <c r="N4314" s="8"/>
      <c r="O4314" s="15">
        <v>1</v>
      </c>
      <c r="P4314" s="8">
        <f t="shared" si="249"/>
        <v>160.86052799999996</v>
      </c>
      <c r="Q4314" s="41">
        <f t="shared" si="250"/>
        <v>1380.9954879999998</v>
      </c>
    </row>
    <row r="4315" spans="1:17">
      <c r="A4315" s="1" t="s">
        <v>4760</v>
      </c>
      <c r="B4315" s="1">
        <v>40813738</v>
      </c>
      <c r="C4315" s="3" t="s">
        <v>3450</v>
      </c>
      <c r="D4315" s="4" t="s">
        <v>3697</v>
      </c>
      <c r="E4315" s="7"/>
      <c r="F4315" s="8">
        <f>VLOOKUP(D4315,'Parâmetro - Portes e Uco'!$A$8:$D$49,4,0)</f>
        <v>819.88415999999995</v>
      </c>
      <c r="G4315" s="36">
        <v>3</v>
      </c>
      <c r="H4315" s="8">
        <f>VLOOKUP(G4315,'Parâmetro - Portes e Uco'!$B$14:$E$41,4,0)</f>
        <v>299.05779999999999</v>
      </c>
      <c r="I4315" s="9"/>
      <c r="J4315" s="16">
        <v>0</v>
      </c>
      <c r="K4315" s="16"/>
      <c r="L4315" s="17"/>
      <c r="M4315" s="2"/>
      <c r="N4315" s="8"/>
      <c r="O4315" s="15">
        <v>1</v>
      </c>
      <c r="P4315" s="8">
        <f t="shared" si="249"/>
        <v>245.96524799999997</v>
      </c>
      <c r="Q4315" s="41">
        <f t="shared" si="250"/>
        <v>1364.9072079999999</v>
      </c>
    </row>
    <row r="4316" spans="1:17" ht="22.5">
      <c r="A4316" s="1" t="s">
        <v>4760</v>
      </c>
      <c r="B4316" s="1">
        <v>40813746</v>
      </c>
      <c r="C4316" s="3" t="s">
        <v>3444</v>
      </c>
      <c r="D4316" s="4" t="s">
        <v>3687</v>
      </c>
      <c r="E4316" s="7"/>
      <c r="F4316" s="8">
        <f>VLOOKUP(D4316,'Parâmetro - Portes e Uco'!$A$8:$D$49,4,0)</f>
        <v>596.46335999999997</v>
      </c>
      <c r="G4316" s="36">
        <v>5</v>
      </c>
      <c r="H4316" s="8">
        <f>VLOOKUP(G4316,'Parâmetro - Portes e Uco'!$B$14:$E$41,4,0)</f>
        <v>683.93320000000006</v>
      </c>
      <c r="I4316" s="9"/>
      <c r="J4316" s="16">
        <v>0</v>
      </c>
      <c r="K4316" s="16"/>
      <c r="L4316" s="17"/>
      <c r="M4316" s="2"/>
      <c r="N4316" s="8"/>
      <c r="O4316" s="15">
        <v>1</v>
      </c>
      <c r="P4316" s="8">
        <f t="shared" si="249"/>
        <v>178.93900799999997</v>
      </c>
      <c r="Q4316" s="41">
        <f t="shared" si="250"/>
        <v>1459.3355680000002</v>
      </c>
    </row>
    <row r="4317" spans="1:17" ht="22.5">
      <c r="A4317" s="1" t="s">
        <v>4760</v>
      </c>
      <c r="B4317" s="1">
        <v>40813754</v>
      </c>
      <c r="C4317" s="3" t="s">
        <v>3458</v>
      </c>
      <c r="D4317" s="4" t="s">
        <v>3695</v>
      </c>
      <c r="E4317" s="7"/>
      <c r="F4317" s="8">
        <f>VLOOKUP(D4317,'Parâmetro - Portes e Uco'!$A$8:$D$49,4,0)</f>
        <v>536.20175999999992</v>
      </c>
      <c r="G4317" s="36">
        <v>3</v>
      </c>
      <c r="H4317" s="8">
        <f>VLOOKUP(G4317,'Parâmetro - Portes e Uco'!$B$14:$E$41,4,0)</f>
        <v>299.05779999999999</v>
      </c>
      <c r="I4317" s="9"/>
      <c r="J4317" s="16">
        <v>0</v>
      </c>
      <c r="K4317" s="16"/>
      <c r="L4317" s="17"/>
      <c r="M4317" s="2"/>
      <c r="N4317" s="8"/>
      <c r="O4317" s="15">
        <v>1</v>
      </c>
      <c r="P4317" s="8">
        <f t="shared" si="249"/>
        <v>160.86052799999996</v>
      </c>
      <c r="Q4317" s="41">
        <f t="shared" si="250"/>
        <v>996.1200879999999</v>
      </c>
    </row>
    <row r="4318" spans="1:17">
      <c r="A4318" s="1" t="s">
        <v>4760</v>
      </c>
      <c r="B4318" s="1">
        <v>40813789</v>
      </c>
      <c r="C4318" s="3" t="s">
        <v>3453</v>
      </c>
      <c r="D4318" s="4" t="s">
        <v>3687</v>
      </c>
      <c r="E4318" s="7"/>
      <c r="F4318" s="8">
        <f>VLOOKUP(D4318,'Parâmetro - Portes e Uco'!$A$8:$D$49,4,0)</f>
        <v>596.46335999999997</v>
      </c>
      <c r="G4318" s="36">
        <v>5</v>
      </c>
      <c r="H4318" s="8">
        <f>VLOOKUP(G4318,'Parâmetro - Portes e Uco'!$B$14:$E$41,4,0)</f>
        <v>683.93320000000006</v>
      </c>
      <c r="I4318" s="9"/>
      <c r="J4318" s="16">
        <v>0</v>
      </c>
      <c r="K4318" s="16"/>
      <c r="L4318" s="17"/>
      <c r="M4318" s="2"/>
      <c r="N4318" s="8"/>
      <c r="O4318" s="15">
        <v>1</v>
      </c>
      <c r="P4318" s="8">
        <f t="shared" si="249"/>
        <v>178.93900799999997</v>
      </c>
      <c r="Q4318" s="41">
        <f t="shared" si="250"/>
        <v>1459.3355680000002</v>
      </c>
    </row>
    <row r="4319" spans="1:17">
      <c r="A4319" s="1" t="s">
        <v>4760</v>
      </c>
      <c r="B4319" s="1">
        <v>40813797</v>
      </c>
      <c r="C4319" s="3" t="s">
        <v>3454</v>
      </c>
      <c r="D4319" s="4" t="s">
        <v>3697</v>
      </c>
      <c r="E4319" s="7"/>
      <c r="F4319" s="8">
        <f>VLOOKUP(D4319,'Parâmetro - Portes e Uco'!$A$8:$D$49,4,0)</f>
        <v>819.88415999999995</v>
      </c>
      <c r="G4319" s="36">
        <v>5</v>
      </c>
      <c r="H4319" s="8">
        <f>VLOOKUP(G4319,'Parâmetro - Portes e Uco'!$B$14:$E$41,4,0)</f>
        <v>683.93320000000006</v>
      </c>
      <c r="I4319" s="9"/>
      <c r="J4319" s="16">
        <v>0</v>
      </c>
      <c r="K4319" s="16"/>
      <c r="L4319" s="17"/>
      <c r="M4319" s="2"/>
      <c r="N4319" s="8"/>
      <c r="O4319" s="15">
        <v>1</v>
      </c>
      <c r="P4319" s="8">
        <f t="shared" si="249"/>
        <v>245.96524799999997</v>
      </c>
      <c r="Q4319" s="41">
        <f t="shared" si="250"/>
        <v>1749.782608</v>
      </c>
    </row>
    <row r="4320" spans="1:17">
      <c r="A4320" s="1" t="s">
        <v>4760</v>
      </c>
      <c r="B4320" s="1">
        <v>40813800</v>
      </c>
      <c r="C4320" s="3" t="s">
        <v>3456</v>
      </c>
      <c r="D4320" s="4" t="s">
        <v>3687</v>
      </c>
      <c r="E4320" s="7"/>
      <c r="F4320" s="8">
        <f>VLOOKUP(D4320,'Parâmetro - Portes e Uco'!$A$8:$D$49,4,0)</f>
        <v>596.46335999999997</v>
      </c>
      <c r="G4320" s="36">
        <v>5</v>
      </c>
      <c r="H4320" s="8">
        <f>VLOOKUP(G4320,'Parâmetro - Portes e Uco'!$B$14:$E$41,4,0)</f>
        <v>683.93320000000006</v>
      </c>
      <c r="I4320" s="9"/>
      <c r="J4320" s="16">
        <v>0</v>
      </c>
      <c r="K4320" s="16"/>
      <c r="L4320" s="17"/>
      <c r="M4320" s="2"/>
      <c r="N4320" s="8"/>
      <c r="O4320" s="15">
        <v>1</v>
      </c>
      <c r="P4320" s="8">
        <f t="shared" si="249"/>
        <v>178.93900799999997</v>
      </c>
      <c r="Q4320" s="41">
        <f t="shared" si="250"/>
        <v>1459.3355680000002</v>
      </c>
    </row>
    <row r="4321" spans="1:17">
      <c r="A4321" s="1" t="s">
        <v>4760</v>
      </c>
      <c r="B4321" s="1">
        <v>40813819</v>
      </c>
      <c r="C4321" s="3" t="s">
        <v>3455</v>
      </c>
      <c r="D4321" s="4" t="s">
        <v>3695</v>
      </c>
      <c r="E4321" s="7"/>
      <c r="F4321" s="8">
        <f>VLOOKUP(D4321,'Parâmetro - Portes e Uco'!$A$8:$D$49,4,0)</f>
        <v>536.20175999999992</v>
      </c>
      <c r="G4321" s="36">
        <v>5</v>
      </c>
      <c r="H4321" s="8">
        <f>VLOOKUP(G4321,'Parâmetro - Portes e Uco'!$B$14:$E$41,4,0)</f>
        <v>683.93320000000006</v>
      </c>
      <c r="I4321" s="9"/>
      <c r="J4321" s="16">
        <v>0</v>
      </c>
      <c r="K4321" s="16"/>
      <c r="L4321" s="17"/>
      <c r="M4321" s="2"/>
      <c r="N4321" s="8"/>
      <c r="O4321" s="15">
        <v>1</v>
      </c>
      <c r="P4321" s="8">
        <f t="shared" si="249"/>
        <v>160.86052799999996</v>
      </c>
      <c r="Q4321" s="41">
        <f t="shared" si="250"/>
        <v>1380.9954879999998</v>
      </c>
    </row>
    <row r="4322" spans="1:17">
      <c r="A4322" s="1" t="s">
        <v>4760</v>
      </c>
      <c r="B4322" s="1">
        <v>40813827</v>
      </c>
      <c r="C4322" s="3" t="s">
        <v>3480</v>
      </c>
      <c r="D4322" s="4" t="s">
        <v>3675</v>
      </c>
      <c r="E4322" s="7"/>
      <c r="F4322" s="8">
        <f>VLOOKUP(D4322,'Parâmetro - Portes e Uco'!$A$8:$D$49,4,0)</f>
        <v>217.18656000000001</v>
      </c>
      <c r="G4322" s="36">
        <v>2</v>
      </c>
      <c r="H4322" s="8">
        <f>VLOOKUP(G4322,'Parâmetro - Portes e Uco'!$B$14:$E$41,4,0)</f>
        <v>203.1808</v>
      </c>
      <c r="I4322" s="9"/>
      <c r="J4322" s="16">
        <v>0</v>
      </c>
      <c r="K4322" s="16"/>
      <c r="L4322" s="17"/>
      <c r="M4322" s="2"/>
      <c r="N4322" s="8"/>
      <c r="O4322" s="15">
        <v>0</v>
      </c>
      <c r="P4322" s="15"/>
      <c r="Q4322" s="41">
        <f t="shared" si="250"/>
        <v>420.36736000000002</v>
      </c>
    </row>
    <row r="4323" spans="1:17">
      <c r="A4323" s="1" t="s">
        <v>4760</v>
      </c>
      <c r="B4323" s="1">
        <v>40813835</v>
      </c>
      <c r="C4323" s="3" t="s">
        <v>3467</v>
      </c>
      <c r="D4323" s="4" t="s">
        <v>3703</v>
      </c>
      <c r="E4323" s="7"/>
      <c r="F4323" s="8">
        <f>VLOOKUP(D4323,'Parâmetro - Portes e Uco'!$A$8:$D$49,4,0)</f>
        <v>351.23087999999996</v>
      </c>
      <c r="G4323" s="36">
        <v>2</v>
      </c>
      <c r="H4323" s="8">
        <f>VLOOKUP(G4323,'Parâmetro - Portes e Uco'!$B$14:$E$41,4,0)</f>
        <v>203.1808</v>
      </c>
      <c r="I4323" s="9"/>
      <c r="J4323" s="16">
        <v>0</v>
      </c>
      <c r="K4323" s="16"/>
      <c r="L4323" s="17"/>
      <c r="M4323" s="2"/>
      <c r="N4323" s="8"/>
      <c r="O4323" s="15">
        <v>1</v>
      </c>
      <c r="P4323" s="8">
        <f>F4323*30%</f>
        <v>105.36926399999999</v>
      </c>
      <c r="Q4323" s="41">
        <f t="shared" si="250"/>
        <v>659.78094399999986</v>
      </c>
    </row>
    <row r="4324" spans="1:17" ht="22.5">
      <c r="A4324" s="1" t="s">
        <v>4760</v>
      </c>
      <c r="B4324" s="1">
        <v>40813843</v>
      </c>
      <c r="C4324" s="3" t="s">
        <v>3402</v>
      </c>
      <c r="D4324" s="4" t="s">
        <v>3703</v>
      </c>
      <c r="E4324" s="7"/>
      <c r="F4324" s="8">
        <f>VLOOKUP(D4324,'Parâmetro - Portes e Uco'!$A$8:$D$49,4,0)</f>
        <v>351.23087999999996</v>
      </c>
      <c r="G4324" s="36">
        <v>3</v>
      </c>
      <c r="H4324" s="8">
        <f>VLOOKUP(G4324,'Parâmetro - Portes e Uco'!$B$14:$E$41,4,0)</f>
        <v>299.05779999999999</v>
      </c>
      <c r="I4324" s="9"/>
      <c r="J4324" s="16">
        <v>0</v>
      </c>
      <c r="K4324" s="16"/>
      <c r="L4324" s="17"/>
      <c r="M4324" s="2"/>
      <c r="N4324" s="8"/>
      <c r="O4324" s="15">
        <v>1</v>
      </c>
      <c r="P4324" s="8">
        <f>F4324*30%</f>
        <v>105.36926399999999</v>
      </c>
      <c r="Q4324" s="41">
        <f t="shared" si="250"/>
        <v>755.65794399999982</v>
      </c>
    </row>
    <row r="4325" spans="1:17">
      <c r="A4325" s="1" t="s">
        <v>4760</v>
      </c>
      <c r="B4325" s="1">
        <v>40813851</v>
      </c>
      <c r="C4325" s="3" t="s">
        <v>3464</v>
      </c>
      <c r="D4325" s="4" t="s">
        <v>3703</v>
      </c>
      <c r="E4325" s="7"/>
      <c r="F4325" s="8">
        <f>VLOOKUP(D4325,'Parâmetro - Portes e Uco'!$A$8:$D$49,4,0)</f>
        <v>351.23087999999996</v>
      </c>
      <c r="G4325" s="36">
        <v>3</v>
      </c>
      <c r="H4325" s="8">
        <f>VLOOKUP(G4325,'Parâmetro - Portes e Uco'!$B$14:$E$41,4,0)</f>
        <v>299.05779999999999</v>
      </c>
      <c r="I4325" s="9"/>
      <c r="J4325" s="16">
        <v>0</v>
      </c>
      <c r="K4325" s="16"/>
      <c r="L4325" s="17"/>
      <c r="M4325" s="2"/>
      <c r="N4325" s="8"/>
      <c r="O4325" s="15">
        <v>1</v>
      </c>
      <c r="P4325" s="8">
        <f>F4325*30%</f>
        <v>105.36926399999999</v>
      </c>
      <c r="Q4325" s="41">
        <f t="shared" si="250"/>
        <v>755.65794399999982</v>
      </c>
    </row>
    <row r="4326" spans="1:17">
      <c r="A4326" s="1" t="s">
        <v>4760</v>
      </c>
      <c r="B4326" s="1">
        <v>40813860</v>
      </c>
      <c r="C4326" s="3" t="s">
        <v>3401</v>
      </c>
      <c r="D4326" s="4" t="s">
        <v>3682</v>
      </c>
      <c r="E4326" s="7"/>
      <c r="F4326" s="8">
        <f>VLOOKUP(D4326,'Parâmetro - Portes e Uco'!$A$8:$D$49,4,0)</f>
        <v>379.29311999999999</v>
      </c>
      <c r="G4326" s="36">
        <v>3</v>
      </c>
      <c r="H4326" s="8">
        <f>VLOOKUP(G4326,'Parâmetro - Portes e Uco'!$B$14:$E$41,4,0)</f>
        <v>299.05779999999999</v>
      </c>
      <c r="I4326" s="9"/>
      <c r="J4326" s="16">
        <v>0</v>
      </c>
      <c r="K4326" s="16"/>
      <c r="L4326" s="17"/>
      <c r="M4326" s="2"/>
      <c r="N4326" s="8"/>
      <c r="O4326" s="15">
        <v>1</v>
      </c>
      <c r="P4326" s="8">
        <f>F4326*30%</f>
        <v>113.78793599999999</v>
      </c>
      <c r="Q4326" s="41">
        <f t="shared" si="250"/>
        <v>792.13885599999992</v>
      </c>
    </row>
    <row r="4327" spans="1:17" ht="22.5">
      <c r="A4327" s="1" t="s">
        <v>4760</v>
      </c>
      <c r="B4327" s="1">
        <v>40813878</v>
      </c>
      <c r="C4327" s="3" t="s">
        <v>3472</v>
      </c>
      <c r="D4327" s="4" t="s">
        <v>3703</v>
      </c>
      <c r="E4327" s="7"/>
      <c r="F4327" s="8">
        <f>VLOOKUP(D4327,'Parâmetro - Portes e Uco'!$A$8:$D$49,4,0)</f>
        <v>351.23087999999996</v>
      </c>
      <c r="G4327" s="36">
        <v>5</v>
      </c>
      <c r="H4327" s="8">
        <f>VLOOKUP(G4327,'Parâmetro - Portes e Uco'!$B$14:$E$41,4,0)</f>
        <v>683.93320000000006</v>
      </c>
      <c r="I4327" s="9"/>
      <c r="J4327" s="16">
        <v>0</v>
      </c>
      <c r="K4327" s="16"/>
      <c r="L4327" s="17"/>
      <c r="M4327" s="2"/>
      <c r="N4327" s="8"/>
      <c r="O4327" s="15">
        <v>1</v>
      </c>
      <c r="P4327" s="8">
        <f>F4327*30%</f>
        <v>105.36926399999999</v>
      </c>
      <c r="Q4327" s="41">
        <f t="shared" si="250"/>
        <v>1140.5333439999999</v>
      </c>
    </row>
    <row r="4328" spans="1:17">
      <c r="A4328" s="1" t="s">
        <v>4760</v>
      </c>
      <c r="B4328" s="1">
        <v>40813886</v>
      </c>
      <c r="C4328" s="3" t="s">
        <v>3475</v>
      </c>
      <c r="D4328" s="4" t="s">
        <v>3676</v>
      </c>
      <c r="E4328" s="7"/>
      <c r="F4328" s="8">
        <f>VLOOKUP(D4328,'Parâmetro - Portes e Uco'!$A$8:$D$49,4,0)</f>
        <v>175.61951999999999</v>
      </c>
      <c r="G4328" s="36">
        <v>3</v>
      </c>
      <c r="H4328" s="8">
        <f>VLOOKUP(G4328,'Parâmetro - Portes e Uco'!$B$14:$E$41,4,0)</f>
        <v>299.05779999999999</v>
      </c>
      <c r="I4328" s="9"/>
      <c r="J4328" s="16">
        <v>0</v>
      </c>
      <c r="K4328" s="16"/>
      <c r="L4328" s="17"/>
      <c r="M4328" s="2"/>
      <c r="N4328" s="8"/>
      <c r="O4328" s="15">
        <v>0</v>
      </c>
      <c r="P4328" s="15"/>
      <c r="Q4328" s="41">
        <f t="shared" si="250"/>
        <v>474.67732000000001</v>
      </c>
    </row>
    <row r="4329" spans="1:17" ht="22.5">
      <c r="A4329" s="1" t="s">
        <v>4760</v>
      </c>
      <c r="B4329" s="1">
        <v>40813894</v>
      </c>
      <c r="C4329" s="3" t="s">
        <v>3466</v>
      </c>
      <c r="D4329" s="4" t="s">
        <v>3687</v>
      </c>
      <c r="E4329" s="7"/>
      <c r="F4329" s="8">
        <f>VLOOKUP(D4329,'Parâmetro - Portes e Uco'!$A$8:$D$49,4,0)</f>
        <v>596.46335999999997</v>
      </c>
      <c r="G4329" s="36">
        <v>3</v>
      </c>
      <c r="H4329" s="8">
        <f>VLOOKUP(G4329,'Parâmetro - Portes e Uco'!$B$14:$E$41,4,0)</f>
        <v>299.05779999999999</v>
      </c>
      <c r="I4329" s="9"/>
      <c r="J4329" s="16">
        <v>0</v>
      </c>
      <c r="K4329" s="16"/>
      <c r="L4329" s="17"/>
      <c r="M4329" s="2"/>
      <c r="N4329" s="8"/>
      <c r="O4329" s="15">
        <v>1</v>
      </c>
      <c r="P4329" s="8">
        <f>F4329*30%</f>
        <v>178.93900799999997</v>
      </c>
      <c r="Q4329" s="41">
        <f t="shared" si="250"/>
        <v>1074.4601680000001</v>
      </c>
    </row>
    <row r="4330" spans="1:17" ht="22.5">
      <c r="A4330" s="1" t="s">
        <v>4760</v>
      </c>
      <c r="B4330" s="1">
        <v>40813908</v>
      </c>
      <c r="C4330" s="3" t="s">
        <v>4507</v>
      </c>
      <c r="D4330" s="4" t="s">
        <v>3682</v>
      </c>
      <c r="E4330" s="7"/>
      <c r="F4330" s="8">
        <f>VLOOKUP(D4330,'Parâmetro - Portes e Uco'!$A$8:$D$49,4,0)</f>
        <v>379.29311999999999</v>
      </c>
      <c r="G4330" s="36">
        <v>5</v>
      </c>
      <c r="H4330" s="8">
        <f>VLOOKUP(G4330,'Parâmetro - Portes e Uco'!$B$14:$E$41,4,0)</f>
        <v>683.93320000000006</v>
      </c>
      <c r="I4330" s="9"/>
      <c r="J4330" s="16">
        <v>0</v>
      </c>
      <c r="K4330" s="16"/>
      <c r="L4330" s="17"/>
      <c r="M4330" s="2"/>
      <c r="N4330" s="8"/>
      <c r="O4330" s="15">
        <v>1</v>
      </c>
      <c r="P4330" s="8">
        <f>F4330*30%</f>
        <v>113.78793599999999</v>
      </c>
      <c r="Q4330" s="41">
        <f t="shared" si="250"/>
        <v>1177.0142559999999</v>
      </c>
    </row>
    <row r="4331" spans="1:17" ht="22.5">
      <c r="A4331" s="1" t="s">
        <v>4760</v>
      </c>
      <c r="B4331" s="1">
        <v>40813916</v>
      </c>
      <c r="C4331" s="3" t="s">
        <v>4508</v>
      </c>
      <c r="D4331" s="4" t="s">
        <v>3695</v>
      </c>
      <c r="E4331" s="7"/>
      <c r="F4331" s="8">
        <f>VLOOKUP(D4331,'Parâmetro - Portes e Uco'!$A$8:$D$49,4,0)</f>
        <v>536.20175999999992</v>
      </c>
      <c r="G4331" s="36">
        <v>5</v>
      </c>
      <c r="H4331" s="8">
        <f>VLOOKUP(G4331,'Parâmetro - Portes e Uco'!$B$14:$E$41,4,0)</f>
        <v>683.93320000000006</v>
      </c>
      <c r="I4331" s="9"/>
      <c r="J4331" s="16">
        <v>0</v>
      </c>
      <c r="K4331" s="16"/>
      <c r="L4331" s="17"/>
      <c r="M4331" s="2"/>
      <c r="N4331" s="8"/>
      <c r="O4331" s="15">
        <v>1</v>
      </c>
      <c r="P4331" s="8">
        <f>F4331*30%</f>
        <v>160.86052799999996</v>
      </c>
      <c r="Q4331" s="41">
        <f t="shared" si="250"/>
        <v>1380.9954879999998</v>
      </c>
    </row>
    <row r="4332" spans="1:17">
      <c r="A4332" s="1" t="s">
        <v>4760</v>
      </c>
      <c r="B4332" s="1">
        <v>40813924</v>
      </c>
      <c r="C4332" s="3" t="s">
        <v>4509</v>
      </c>
      <c r="D4332" s="4" t="s">
        <v>3685</v>
      </c>
      <c r="E4332" s="7"/>
      <c r="F4332" s="8">
        <f>VLOOKUP(D4332,'Parâmetro - Portes e Uco'!$A$8:$D$49,4,0)</f>
        <v>496.69920000000002</v>
      </c>
      <c r="G4332" s="36">
        <v>5</v>
      </c>
      <c r="H4332" s="8">
        <f>VLOOKUP(G4332,'Parâmetro - Portes e Uco'!$B$14:$E$41,4,0)</f>
        <v>683.93320000000006</v>
      </c>
      <c r="I4332" s="9"/>
      <c r="J4332" s="16">
        <v>0</v>
      </c>
      <c r="K4332" s="16"/>
      <c r="L4332" s="17"/>
      <c r="M4332" s="2"/>
      <c r="N4332" s="8"/>
      <c r="O4332" s="15">
        <v>1</v>
      </c>
      <c r="P4332" s="8">
        <f>F4332*30%</f>
        <v>149.00976</v>
      </c>
      <c r="Q4332" s="41">
        <f t="shared" si="250"/>
        <v>1329.6421599999999</v>
      </c>
    </row>
    <row r="4333" spans="1:17" ht="22.5">
      <c r="A4333" s="1" t="s">
        <v>4760</v>
      </c>
      <c r="B4333" s="1">
        <v>40813932</v>
      </c>
      <c r="C4333" s="3" t="s">
        <v>3479</v>
      </c>
      <c r="D4333" s="4" t="s">
        <v>3697</v>
      </c>
      <c r="E4333" s="7"/>
      <c r="F4333" s="8">
        <f>VLOOKUP(D4333,'Parâmetro - Portes e Uco'!$A$8:$D$49,4,0)</f>
        <v>819.88415999999995</v>
      </c>
      <c r="G4333" s="36">
        <v>7</v>
      </c>
      <c r="H4333" s="8">
        <f>VLOOKUP(G4333,'Parâmetro - Portes e Uco'!$B$14:$E$41,4,0)</f>
        <v>1357.8812</v>
      </c>
      <c r="I4333" s="9"/>
      <c r="J4333" s="16">
        <v>0</v>
      </c>
      <c r="K4333" s="16"/>
      <c r="L4333" s="17"/>
      <c r="M4333" s="2"/>
      <c r="N4333" s="8"/>
      <c r="O4333" s="15">
        <v>2</v>
      </c>
      <c r="P4333" s="8">
        <f>(F4333*30%)+(F4333*20%)</f>
        <v>409.94207999999998</v>
      </c>
      <c r="Q4333" s="41">
        <f t="shared" si="250"/>
        <v>2587.7074399999997</v>
      </c>
    </row>
    <row r="4334" spans="1:17" ht="33.75">
      <c r="A4334" s="1" t="s">
        <v>4760</v>
      </c>
      <c r="B4334" s="1">
        <v>40813940</v>
      </c>
      <c r="C4334" s="3" t="s">
        <v>3468</v>
      </c>
      <c r="D4334" s="4" t="s">
        <v>3697</v>
      </c>
      <c r="E4334" s="7"/>
      <c r="F4334" s="8">
        <f>VLOOKUP(D4334,'Parâmetro - Portes e Uco'!$A$8:$D$49,4,0)</f>
        <v>819.88415999999995</v>
      </c>
      <c r="G4334" s="36">
        <v>5</v>
      </c>
      <c r="H4334" s="8">
        <f>VLOOKUP(G4334,'Parâmetro - Portes e Uco'!$B$14:$E$41,4,0)</f>
        <v>683.93320000000006</v>
      </c>
      <c r="I4334" s="9"/>
      <c r="J4334" s="16">
        <v>0</v>
      </c>
      <c r="K4334" s="16"/>
      <c r="L4334" s="17"/>
      <c r="M4334" s="2"/>
      <c r="N4334" s="8"/>
      <c r="O4334" s="15">
        <v>2</v>
      </c>
      <c r="P4334" s="8">
        <f>(F4334*30%)+(F4334*20%)</f>
        <v>409.94207999999998</v>
      </c>
      <c r="Q4334" s="41">
        <f t="shared" si="250"/>
        <v>1913.75944</v>
      </c>
    </row>
    <row r="4335" spans="1:17" ht="33.75">
      <c r="A4335" s="1" t="s">
        <v>4760</v>
      </c>
      <c r="B4335" s="1">
        <v>40813959</v>
      </c>
      <c r="C4335" s="3" t="s">
        <v>3469</v>
      </c>
      <c r="D4335" s="4" t="s">
        <v>3697</v>
      </c>
      <c r="E4335" s="7"/>
      <c r="F4335" s="8">
        <f>VLOOKUP(D4335,'Parâmetro - Portes e Uco'!$A$8:$D$49,4,0)</f>
        <v>819.88415999999995</v>
      </c>
      <c r="G4335" s="36">
        <v>5</v>
      </c>
      <c r="H4335" s="8">
        <f>VLOOKUP(G4335,'Parâmetro - Portes e Uco'!$B$14:$E$41,4,0)</f>
        <v>683.93320000000006</v>
      </c>
      <c r="I4335" s="9"/>
      <c r="J4335" s="16">
        <v>0</v>
      </c>
      <c r="K4335" s="16"/>
      <c r="L4335" s="17"/>
      <c r="M4335" s="2"/>
      <c r="N4335" s="8"/>
      <c r="O4335" s="15">
        <v>2</v>
      </c>
      <c r="P4335" s="8">
        <f>(F4335*30%)+(F4335*20%)</f>
        <v>409.94207999999998</v>
      </c>
      <c r="Q4335" s="41">
        <f t="shared" si="250"/>
        <v>1913.75944</v>
      </c>
    </row>
    <row r="4336" spans="1:17">
      <c r="A4336" s="1" t="s">
        <v>4760</v>
      </c>
      <c r="B4336" s="1">
        <v>40813975</v>
      </c>
      <c r="C4336" s="3" t="s">
        <v>4510</v>
      </c>
      <c r="D4336" s="4" t="s">
        <v>3691</v>
      </c>
      <c r="E4336" s="7"/>
      <c r="F4336" s="8">
        <f>VLOOKUP(D4336,'Parâmetro - Portes e Uco'!$A$8:$D$49,4,0)</f>
        <v>633.88512000000003</v>
      </c>
      <c r="G4336" s="36">
        <v>5</v>
      </c>
      <c r="H4336" s="8">
        <f>VLOOKUP(G4336,'Parâmetro - Portes e Uco'!$B$14:$E$41,4,0)</f>
        <v>683.93320000000006</v>
      </c>
      <c r="I4336" s="9"/>
      <c r="J4336" s="16">
        <v>0</v>
      </c>
      <c r="K4336" s="16"/>
      <c r="L4336" s="17"/>
      <c r="M4336" s="2"/>
      <c r="N4336" s="8"/>
      <c r="O4336" s="15">
        <v>1</v>
      </c>
      <c r="P4336" s="8">
        <f t="shared" ref="P4336:P4347" si="251">F4336*30%</f>
        <v>190.165536</v>
      </c>
      <c r="Q4336" s="41">
        <f t="shared" si="250"/>
        <v>1507.9838560000001</v>
      </c>
    </row>
    <row r="4337" spans="1:17">
      <c r="A4337" s="1" t="s">
        <v>4760</v>
      </c>
      <c r="B4337" s="1">
        <v>40813983</v>
      </c>
      <c r="C4337" s="3" t="s">
        <v>4511</v>
      </c>
      <c r="D4337" s="4" t="s">
        <v>3700</v>
      </c>
      <c r="E4337" s="7"/>
      <c r="F4337" s="8">
        <f>VLOOKUP(D4337,'Parâmetro - Portes e Uco'!$A$8:$D$49,4,0)</f>
        <v>986.14415999999994</v>
      </c>
      <c r="G4337" s="36">
        <v>5</v>
      </c>
      <c r="H4337" s="8">
        <f>VLOOKUP(G4337,'Parâmetro - Portes e Uco'!$B$14:$E$41,4,0)</f>
        <v>683.93320000000006</v>
      </c>
      <c r="I4337" s="9"/>
      <c r="J4337" s="16">
        <v>0</v>
      </c>
      <c r="K4337" s="16"/>
      <c r="L4337" s="17"/>
      <c r="M4337" s="2"/>
      <c r="N4337" s="8"/>
      <c r="O4337" s="15">
        <v>1</v>
      </c>
      <c r="P4337" s="8">
        <f t="shared" si="251"/>
        <v>295.84324799999996</v>
      </c>
      <c r="Q4337" s="41">
        <f t="shared" si="250"/>
        <v>1965.9206079999999</v>
      </c>
    </row>
    <row r="4338" spans="1:17">
      <c r="A4338" s="1" t="s">
        <v>4760</v>
      </c>
      <c r="B4338" s="1">
        <v>40813991</v>
      </c>
      <c r="C4338" s="3" t="s">
        <v>4512</v>
      </c>
      <c r="D4338" s="4" t="s">
        <v>3700</v>
      </c>
      <c r="E4338" s="7"/>
      <c r="F4338" s="8">
        <f>VLOOKUP(D4338,'Parâmetro - Portes e Uco'!$A$8:$D$49,4,0)</f>
        <v>986.14415999999994</v>
      </c>
      <c r="G4338" s="36">
        <v>3</v>
      </c>
      <c r="H4338" s="8">
        <f>VLOOKUP(G4338,'Parâmetro - Portes e Uco'!$B$14:$E$41,4,0)</f>
        <v>299.05779999999999</v>
      </c>
      <c r="I4338" s="9"/>
      <c r="J4338" s="16">
        <v>0</v>
      </c>
      <c r="K4338" s="16"/>
      <c r="L4338" s="17"/>
      <c r="M4338" s="2"/>
      <c r="N4338" s="8"/>
      <c r="O4338" s="15">
        <v>1</v>
      </c>
      <c r="P4338" s="8">
        <f t="shared" si="251"/>
        <v>295.84324799999996</v>
      </c>
      <c r="Q4338" s="41">
        <f t="shared" si="250"/>
        <v>1581.0452079999998</v>
      </c>
    </row>
    <row r="4339" spans="1:17" ht="22.5">
      <c r="A4339" s="1" t="s">
        <v>4760</v>
      </c>
      <c r="B4339" s="1">
        <v>40814017</v>
      </c>
      <c r="C4339" s="3" t="s">
        <v>4513</v>
      </c>
      <c r="D4339" s="4" t="s">
        <v>3696</v>
      </c>
      <c r="E4339" s="7"/>
      <c r="F4339" s="8">
        <f>VLOOKUP(D4339,'Parâmetro - Portes e Uco'!$A$8:$D$49,4,0)</f>
        <v>888.46895999999992</v>
      </c>
      <c r="G4339" s="36">
        <v>5</v>
      </c>
      <c r="H4339" s="8">
        <f>VLOOKUP(G4339,'Parâmetro - Portes e Uco'!$B$14:$E$41,4,0)</f>
        <v>683.93320000000006</v>
      </c>
      <c r="I4339" s="9"/>
      <c r="J4339" s="16">
        <v>0</v>
      </c>
      <c r="K4339" s="16"/>
      <c r="L4339" s="17"/>
      <c r="M4339" s="2"/>
      <c r="N4339" s="8"/>
      <c r="O4339" s="15">
        <v>1</v>
      </c>
      <c r="P4339" s="8">
        <f t="shared" si="251"/>
        <v>266.54068799999999</v>
      </c>
      <c r="Q4339" s="41">
        <f t="shared" si="250"/>
        <v>1838.9428480000001</v>
      </c>
    </row>
    <row r="4340" spans="1:17" ht="22.5">
      <c r="A4340" s="1" t="s">
        <v>4760</v>
      </c>
      <c r="B4340" s="1">
        <v>40814025</v>
      </c>
      <c r="C4340" s="3" t="s">
        <v>4514</v>
      </c>
      <c r="D4340" s="4" t="s">
        <v>3688</v>
      </c>
      <c r="E4340" s="7"/>
      <c r="F4340" s="8">
        <f>VLOOKUP(D4340,'Parâmetro - Portes e Uco'!$A$8:$D$49,4,0)</f>
        <v>763.75968</v>
      </c>
      <c r="G4340" s="36">
        <v>3</v>
      </c>
      <c r="H4340" s="8">
        <f>VLOOKUP(G4340,'Parâmetro - Portes e Uco'!$B$14:$E$41,4,0)</f>
        <v>299.05779999999999</v>
      </c>
      <c r="I4340" s="9"/>
      <c r="J4340" s="16">
        <v>0</v>
      </c>
      <c r="K4340" s="16"/>
      <c r="L4340" s="17"/>
      <c r="M4340" s="2"/>
      <c r="N4340" s="8"/>
      <c r="O4340" s="15">
        <v>1</v>
      </c>
      <c r="P4340" s="8">
        <f t="shared" si="251"/>
        <v>229.127904</v>
      </c>
      <c r="Q4340" s="41">
        <f t="shared" si="250"/>
        <v>1291.9453839999999</v>
      </c>
    </row>
    <row r="4341" spans="1:17" ht="22.5">
      <c r="A4341" s="1" t="s">
        <v>4760</v>
      </c>
      <c r="B4341" s="1">
        <v>40814033</v>
      </c>
      <c r="C4341" s="3" t="s">
        <v>3481</v>
      </c>
      <c r="D4341" s="4" t="s">
        <v>3688</v>
      </c>
      <c r="E4341" s="7"/>
      <c r="F4341" s="8">
        <f>VLOOKUP(D4341,'Parâmetro - Portes e Uco'!$A$8:$D$49,4,0)</f>
        <v>763.75968</v>
      </c>
      <c r="G4341" s="36">
        <v>5</v>
      </c>
      <c r="H4341" s="8">
        <f>VLOOKUP(G4341,'Parâmetro - Portes e Uco'!$B$14:$E$41,4,0)</f>
        <v>683.93320000000006</v>
      </c>
      <c r="I4341" s="9"/>
      <c r="J4341" s="16">
        <v>0</v>
      </c>
      <c r="K4341" s="16"/>
      <c r="L4341" s="17"/>
      <c r="M4341" s="2"/>
      <c r="N4341" s="8"/>
      <c r="O4341" s="15">
        <v>1</v>
      </c>
      <c r="P4341" s="8">
        <f t="shared" si="251"/>
        <v>229.127904</v>
      </c>
      <c r="Q4341" s="41">
        <f t="shared" si="250"/>
        <v>1676.820784</v>
      </c>
    </row>
    <row r="4342" spans="1:17" ht="22.5">
      <c r="A4342" s="1" t="s">
        <v>4760</v>
      </c>
      <c r="B4342" s="1">
        <v>40814041</v>
      </c>
      <c r="C4342" s="3" t="s">
        <v>4515</v>
      </c>
      <c r="D4342" s="4" t="s">
        <v>3697</v>
      </c>
      <c r="E4342" s="7"/>
      <c r="F4342" s="8">
        <f>VLOOKUP(D4342,'Parâmetro - Portes e Uco'!$A$8:$D$49,4,0)</f>
        <v>819.88415999999995</v>
      </c>
      <c r="G4342" s="36">
        <v>5</v>
      </c>
      <c r="H4342" s="8">
        <f>VLOOKUP(G4342,'Parâmetro - Portes e Uco'!$B$14:$E$41,4,0)</f>
        <v>683.93320000000006</v>
      </c>
      <c r="I4342" s="9"/>
      <c r="J4342" s="16">
        <v>0</v>
      </c>
      <c r="K4342" s="16"/>
      <c r="L4342" s="17"/>
      <c r="M4342" s="2"/>
      <c r="N4342" s="8"/>
      <c r="O4342" s="15">
        <v>1</v>
      </c>
      <c r="P4342" s="8">
        <f t="shared" si="251"/>
        <v>245.96524799999997</v>
      </c>
      <c r="Q4342" s="41">
        <f t="shared" si="250"/>
        <v>1749.782608</v>
      </c>
    </row>
    <row r="4343" spans="1:17" ht="22.5">
      <c r="A4343" s="1" t="s">
        <v>4760</v>
      </c>
      <c r="B4343" s="1">
        <v>40814050</v>
      </c>
      <c r="C4343" s="3" t="s">
        <v>4516</v>
      </c>
      <c r="D4343" s="4" t="s">
        <v>3697</v>
      </c>
      <c r="E4343" s="7"/>
      <c r="F4343" s="8">
        <f>VLOOKUP(D4343,'Parâmetro - Portes e Uco'!$A$8:$D$49,4,0)</f>
        <v>819.88415999999995</v>
      </c>
      <c r="G4343" s="36">
        <v>4</v>
      </c>
      <c r="H4343" s="8">
        <f>VLOOKUP(G4343,'Parâmetro - Portes e Uco'!$B$14:$E$41,4,0)</f>
        <v>442.14720000000005</v>
      </c>
      <c r="I4343" s="9"/>
      <c r="J4343" s="16">
        <v>0</v>
      </c>
      <c r="K4343" s="16"/>
      <c r="L4343" s="17"/>
      <c r="M4343" s="2"/>
      <c r="N4343" s="8"/>
      <c r="O4343" s="15">
        <v>1</v>
      </c>
      <c r="P4343" s="8">
        <f t="shared" si="251"/>
        <v>245.96524799999997</v>
      </c>
      <c r="Q4343" s="41">
        <f t="shared" si="250"/>
        <v>1507.9966079999999</v>
      </c>
    </row>
    <row r="4344" spans="1:17" ht="22.5">
      <c r="A4344" s="1" t="s">
        <v>4760</v>
      </c>
      <c r="B4344" s="1">
        <v>40814068</v>
      </c>
      <c r="C4344" s="3" t="s">
        <v>3476</v>
      </c>
      <c r="D4344" s="4" t="s">
        <v>3685</v>
      </c>
      <c r="E4344" s="7"/>
      <c r="F4344" s="8">
        <f>VLOOKUP(D4344,'Parâmetro - Portes e Uco'!$A$8:$D$49,4,0)</f>
        <v>496.69920000000002</v>
      </c>
      <c r="G4344" s="36">
        <v>5</v>
      </c>
      <c r="H4344" s="8">
        <f>VLOOKUP(G4344,'Parâmetro - Portes e Uco'!$B$14:$E$41,4,0)</f>
        <v>683.93320000000006</v>
      </c>
      <c r="I4344" s="9"/>
      <c r="J4344" s="16">
        <v>0</v>
      </c>
      <c r="K4344" s="16"/>
      <c r="L4344" s="17"/>
      <c r="M4344" s="2"/>
      <c r="N4344" s="8"/>
      <c r="O4344" s="15">
        <v>1</v>
      </c>
      <c r="P4344" s="8">
        <f t="shared" si="251"/>
        <v>149.00976</v>
      </c>
      <c r="Q4344" s="41">
        <f t="shared" si="250"/>
        <v>1329.6421599999999</v>
      </c>
    </row>
    <row r="4345" spans="1:17" ht="22.5">
      <c r="A4345" s="1" t="s">
        <v>4760</v>
      </c>
      <c r="B4345" s="1">
        <v>40814076</v>
      </c>
      <c r="C4345" s="3" t="s">
        <v>3477</v>
      </c>
      <c r="D4345" s="4" t="s">
        <v>3685</v>
      </c>
      <c r="E4345" s="7"/>
      <c r="F4345" s="8">
        <f>VLOOKUP(D4345,'Parâmetro - Portes e Uco'!$A$8:$D$49,4,0)</f>
        <v>496.69920000000002</v>
      </c>
      <c r="G4345" s="36">
        <v>5</v>
      </c>
      <c r="H4345" s="8">
        <f>VLOOKUP(G4345,'Parâmetro - Portes e Uco'!$B$14:$E$41,4,0)</f>
        <v>683.93320000000006</v>
      </c>
      <c r="I4345" s="9"/>
      <c r="J4345" s="16">
        <v>0</v>
      </c>
      <c r="K4345" s="16"/>
      <c r="L4345" s="17"/>
      <c r="M4345" s="2"/>
      <c r="N4345" s="8"/>
      <c r="O4345" s="15">
        <v>1</v>
      </c>
      <c r="P4345" s="8">
        <f t="shared" si="251"/>
        <v>149.00976</v>
      </c>
      <c r="Q4345" s="41">
        <f t="shared" si="250"/>
        <v>1329.6421599999999</v>
      </c>
    </row>
    <row r="4346" spans="1:17" ht="22.5">
      <c r="A4346" s="1" t="s">
        <v>4760</v>
      </c>
      <c r="B4346" s="1">
        <v>40814084</v>
      </c>
      <c r="C4346" s="3" t="s">
        <v>4517</v>
      </c>
      <c r="D4346" s="4" t="s">
        <v>3691</v>
      </c>
      <c r="E4346" s="7"/>
      <c r="F4346" s="8">
        <f>VLOOKUP(D4346,'Parâmetro - Portes e Uco'!$A$8:$D$49,4,0)</f>
        <v>633.88512000000003</v>
      </c>
      <c r="G4346" s="36">
        <v>5</v>
      </c>
      <c r="H4346" s="8">
        <f>VLOOKUP(G4346,'Parâmetro - Portes e Uco'!$B$14:$E$41,4,0)</f>
        <v>683.93320000000006</v>
      </c>
      <c r="I4346" s="9"/>
      <c r="J4346" s="16">
        <v>0</v>
      </c>
      <c r="K4346" s="16"/>
      <c r="L4346" s="17"/>
      <c r="M4346" s="2"/>
      <c r="N4346" s="8"/>
      <c r="O4346" s="15">
        <v>1</v>
      </c>
      <c r="P4346" s="8">
        <f t="shared" si="251"/>
        <v>190.165536</v>
      </c>
      <c r="Q4346" s="41">
        <f t="shared" si="250"/>
        <v>1507.9838560000001</v>
      </c>
    </row>
    <row r="4347" spans="1:17" ht="22.5">
      <c r="A4347" s="1" t="s">
        <v>4760</v>
      </c>
      <c r="B4347" s="1">
        <v>40814092</v>
      </c>
      <c r="C4347" s="3" t="s">
        <v>3473</v>
      </c>
      <c r="D4347" s="4" t="s">
        <v>3687</v>
      </c>
      <c r="E4347" s="7"/>
      <c r="F4347" s="8">
        <f>VLOOKUP(D4347,'Parâmetro - Portes e Uco'!$A$8:$D$49,4,0)</f>
        <v>596.46335999999997</v>
      </c>
      <c r="G4347" s="36">
        <v>5</v>
      </c>
      <c r="H4347" s="8">
        <f>VLOOKUP(G4347,'Parâmetro - Portes e Uco'!$B$14:$E$41,4,0)</f>
        <v>683.93320000000006</v>
      </c>
      <c r="I4347" s="9"/>
      <c r="J4347" s="16">
        <v>0</v>
      </c>
      <c r="K4347" s="16"/>
      <c r="L4347" s="17"/>
      <c r="M4347" s="2"/>
      <c r="N4347" s="8"/>
      <c r="O4347" s="15">
        <v>1</v>
      </c>
      <c r="P4347" s="8">
        <f t="shared" si="251"/>
        <v>178.93900799999997</v>
      </c>
      <c r="Q4347" s="41">
        <f t="shared" si="250"/>
        <v>1459.3355680000002</v>
      </c>
    </row>
    <row r="4348" spans="1:17">
      <c r="A4348" s="1" t="s">
        <v>4760</v>
      </c>
      <c r="B4348" s="1">
        <v>40814106</v>
      </c>
      <c r="C4348" s="3" t="s">
        <v>3424</v>
      </c>
      <c r="D4348" s="4" t="s">
        <v>3676</v>
      </c>
      <c r="E4348" s="7"/>
      <c r="F4348" s="8">
        <f>VLOOKUP(D4348,'Parâmetro - Portes e Uco'!$A$8:$D$49,4,0)</f>
        <v>175.61951999999999</v>
      </c>
      <c r="G4348" s="36">
        <v>3</v>
      </c>
      <c r="H4348" s="8">
        <f>VLOOKUP(G4348,'Parâmetro - Portes e Uco'!$B$14:$E$41,4,0)</f>
        <v>299.05779999999999</v>
      </c>
      <c r="I4348" s="9"/>
      <c r="J4348" s="16">
        <v>0</v>
      </c>
      <c r="K4348" s="16"/>
      <c r="L4348" s="17"/>
      <c r="M4348" s="2"/>
      <c r="N4348" s="8"/>
      <c r="O4348" s="15">
        <v>0</v>
      </c>
      <c r="P4348" s="15"/>
      <c r="Q4348" s="41">
        <f t="shared" si="250"/>
        <v>474.67732000000001</v>
      </c>
    </row>
    <row r="4349" spans="1:17" ht="22.5">
      <c r="A4349" s="1" t="s">
        <v>4760</v>
      </c>
      <c r="B4349" s="1">
        <v>40814114</v>
      </c>
      <c r="C4349" s="3" t="s">
        <v>3470</v>
      </c>
      <c r="D4349" s="4" t="s">
        <v>3686</v>
      </c>
      <c r="E4349" s="7"/>
      <c r="F4349" s="8">
        <f>VLOOKUP(D4349,'Parâmetro - Portes e Uco'!$A$8:$D$49,4,0)</f>
        <v>562.17503999999997</v>
      </c>
      <c r="G4349" s="36">
        <v>4</v>
      </c>
      <c r="H4349" s="8">
        <f>VLOOKUP(G4349,'Parâmetro - Portes e Uco'!$B$14:$E$41,4,0)</f>
        <v>442.14720000000005</v>
      </c>
      <c r="I4349" s="9"/>
      <c r="J4349" s="16">
        <v>0</v>
      </c>
      <c r="K4349" s="16"/>
      <c r="L4349" s="17"/>
      <c r="M4349" s="2"/>
      <c r="N4349" s="8"/>
      <c r="O4349" s="15">
        <v>0</v>
      </c>
      <c r="P4349" s="15"/>
      <c r="Q4349" s="41">
        <f t="shared" si="250"/>
        <v>1004.32224</v>
      </c>
    </row>
    <row r="4350" spans="1:17">
      <c r="A4350" s="1" t="s">
        <v>4760</v>
      </c>
      <c r="B4350" s="1">
        <v>40814130</v>
      </c>
      <c r="C4350" s="3" t="s">
        <v>3478</v>
      </c>
      <c r="D4350" s="4" t="s">
        <v>3673</v>
      </c>
      <c r="E4350" s="7"/>
      <c r="F4350" s="8">
        <f>VLOOKUP(D4350,'Parâmetro - Portes e Uco'!$A$8:$D$49,4,0)</f>
        <v>147.55727999999999</v>
      </c>
      <c r="G4350" s="36">
        <v>3</v>
      </c>
      <c r="H4350" s="8">
        <f>VLOOKUP(G4350,'Parâmetro - Portes e Uco'!$B$14:$E$41,4,0)</f>
        <v>299.05779999999999</v>
      </c>
      <c r="I4350" s="9"/>
      <c r="J4350" s="16">
        <v>0</v>
      </c>
      <c r="K4350" s="16"/>
      <c r="L4350" s="17"/>
      <c r="M4350" s="2"/>
      <c r="N4350" s="8"/>
      <c r="O4350" s="15">
        <v>0</v>
      </c>
      <c r="P4350" s="15"/>
      <c r="Q4350" s="41">
        <f t="shared" si="250"/>
        <v>446.61507999999998</v>
      </c>
    </row>
    <row r="4351" spans="1:17">
      <c r="A4351" s="1" t="s">
        <v>4760</v>
      </c>
      <c r="B4351" s="1">
        <v>40814149</v>
      </c>
      <c r="C4351" s="3" t="s">
        <v>3474</v>
      </c>
      <c r="D4351" s="4" t="s">
        <v>3673</v>
      </c>
      <c r="E4351" s="7"/>
      <c r="F4351" s="8">
        <f>VLOOKUP(D4351,'Parâmetro - Portes e Uco'!$A$8:$D$49,4,0)</f>
        <v>147.55727999999999</v>
      </c>
      <c r="G4351" s="36"/>
      <c r="H4351" s="15"/>
      <c r="I4351" s="9"/>
      <c r="J4351" s="16">
        <v>0</v>
      </c>
      <c r="K4351" s="16"/>
      <c r="L4351" s="17"/>
      <c r="M4351" s="2"/>
      <c r="N4351" s="8"/>
      <c r="O4351" s="15">
        <v>0</v>
      </c>
      <c r="P4351" s="15"/>
      <c r="Q4351" s="41">
        <f t="shared" si="250"/>
        <v>147.55727999999999</v>
      </c>
    </row>
    <row r="4352" spans="1:17" ht="22.5">
      <c r="A4352" s="1" t="s">
        <v>4760</v>
      </c>
      <c r="B4352" s="1">
        <v>40814157</v>
      </c>
      <c r="C4352" s="3" t="s">
        <v>3471</v>
      </c>
      <c r="D4352" s="4" t="s">
        <v>3677</v>
      </c>
      <c r="E4352" s="7"/>
      <c r="F4352" s="8">
        <f>VLOOKUP(D4352,'Parâmetro - Portes e Uco'!$A$8:$D$49,4,0)</f>
        <v>128.82192000000001</v>
      </c>
      <c r="G4352" s="36"/>
      <c r="H4352" s="15"/>
      <c r="I4352" s="9"/>
      <c r="J4352" s="16">
        <v>0</v>
      </c>
      <c r="K4352" s="16"/>
      <c r="L4352" s="17"/>
      <c r="M4352" s="2"/>
      <c r="N4352" s="8"/>
      <c r="O4352" s="15">
        <v>0</v>
      </c>
      <c r="P4352" s="15"/>
      <c r="Q4352" s="41">
        <f t="shared" si="250"/>
        <v>128.82192000000001</v>
      </c>
    </row>
    <row r="4353" spans="1:17" ht="22.5">
      <c r="A4353" s="1" t="s">
        <v>4760</v>
      </c>
      <c r="B4353" s="1">
        <v>40814165</v>
      </c>
      <c r="C4353" s="3" t="s">
        <v>3465</v>
      </c>
      <c r="D4353" s="4" t="s">
        <v>3703</v>
      </c>
      <c r="E4353" s="7"/>
      <c r="F4353" s="8">
        <f>VLOOKUP(D4353,'Parâmetro - Portes e Uco'!$A$8:$D$49,4,0)</f>
        <v>351.23087999999996</v>
      </c>
      <c r="G4353" s="36">
        <v>3</v>
      </c>
      <c r="H4353" s="8">
        <f>VLOOKUP(G4353,'Parâmetro - Portes e Uco'!$B$14:$E$41,4,0)</f>
        <v>299.05779999999999</v>
      </c>
      <c r="I4353" s="9"/>
      <c r="J4353" s="16">
        <v>0</v>
      </c>
      <c r="K4353" s="16"/>
      <c r="L4353" s="17"/>
      <c r="M4353" s="2"/>
      <c r="N4353" s="8"/>
      <c r="O4353" s="15">
        <v>1</v>
      </c>
      <c r="P4353" s="8">
        <f>F4353*30%</f>
        <v>105.36926399999999</v>
      </c>
      <c r="Q4353" s="41">
        <f t="shared" si="250"/>
        <v>755.65794399999982</v>
      </c>
    </row>
    <row r="4354" spans="1:17">
      <c r="A4354" s="3"/>
      <c r="B4354" s="135">
        <v>40899004</v>
      </c>
      <c r="C4354" s="263" t="s">
        <v>3746</v>
      </c>
      <c r="D4354" s="264"/>
      <c r="E4354" s="264"/>
      <c r="F4354" s="264"/>
      <c r="G4354" s="264"/>
      <c r="H4354" s="264"/>
      <c r="I4354" s="264"/>
      <c r="J4354" s="264"/>
      <c r="K4354" s="264"/>
      <c r="L4354" s="264"/>
      <c r="M4354" s="264"/>
      <c r="N4354" s="264"/>
      <c r="O4354" s="264"/>
      <c r="P4354" s="264"/>
      <c r="Q4354" s="265"/>
    </row>
    <row r="4355" spans="1:17">
      <c r="A4355" s="3"/>
      <c r="B4355" s="259" t="s">
        <v>3954</v>
      </c>
      <c r="C4355" s="260"/>
      <c r="D4355" s="260"/>
      <c r="E4355" s="260"/>
      <c r="F4355" s="260"/>
      <c r="G4355" s="260"/>
      <c r="H4355" s="260"/>
      <c r="I4355" s="260"/>
      <c r="J4355" s="260"/>
      <c r="K4355" s="260"/>
      <c r="L4355" s="260"/>
      <c r="M4355" s="260"/>
      <c r="N4355" s="260"/>
      <c r="O4355" s="260"/>
      <c r="P4355" s="260"/>
      <c r="Q4355" s="262"/>
    </row>
    <row r="4356" spans="1:17">
      <c r="A4356" s="3"/>
      <c r="B4356" s="259" t="s">
        <v>3940</v>
      </c>
      <c r="C4356" s="260"/>
      <c r="D4356" s="260"/>
      <c r="E4356" s="260"/>
      <c r="F4356" s="260"/>
      <c r="G4356" s="260"/>
      <c r="H4356" s="260"/>
      <c r="I4356" s="260"/>
      <c r="J4356" s="260"/>
      <c r="K4356" s="260"/>
      <c r="L4356" s="260"/>
      <c r="M4356" s="260"/>
      <c r="N4356" s="260"/>
      <c r="O4356" s="260"/>
      <c r="P4356" s="260"/>
      <c r="Q4356" s="262"/>
    </row>
    <row r="4357" spans="1:17">
      <c r="A4357" s="3"/>
      <c r="B4357" s="259" t="s">
        <v>4518</v>
      </c>
      <c r="C4357" s="260"/>
      <c r="D4357" s="260"/>
      <c r="E4357" s="260"/>
      <c r="F4357" s="260"/>
      <c r="G4357" s="260"/>
      <c r="H4357" s="260"/>
      <c r="I4357" s="260"/>
      <c r="J4357" s="260"/>
      <c r="K4357" s="260"/>
      <c r="L4357" s="260"/>
      <c r="M4357" s="260"/>
      <c r="N4357" s="260"/>
      <c r="O4357" s="260"/>
      <c r="P4357" s="260"/>
      <c r="Q4357" s="262"/>
    </row>
    <row r="4358" spans="1:17">
      <c r="A4358" s="3"/>
      <c r="B4358" s="259" t="s">
        <v>3956</v>
      </c>
      <c r="C4358" s="260"/>
      <c r="D4358" s="260"/>
      <c r="E4358" s="260"/>
      <c r="F4358" s="260"/>
      <c r="G4358" s="260"/>
      <c r="H4358" s="260"/>
      <c r="I4358" s="260"/>
      <c r="J4358" s="260"/>
      <c r="K4358" s="260"/>
      <c r="L4358" s="260"/>
      <c r="M4358" s="260"/>
      <c r="N4358" s="260"/>
      <c r="O4358" s="260"/>
      <c r="P4358" s="260"/>
      <c r="Q4358" s="262"/>
    </row>
    <row r="4359" spans="1:17">
      <c r="A4359" s="3"/>
      <c r="B4359" s="259" t="s">
        <v>3962</v>
      </c>
      <c r="C4359" s="260"/>
      <c r="D4359" s="260"/>
      <c r="E4359" s="260"/>
      <c r="F4359" s="260"/>
      <c r="G4359" s="260"/>
      <c r="H4359" s="260"/>
      <c r="I4359" s="260"/>
      <c r="J4359" s="260"/>
      <c r="K4359" s="260"/>
      <c r="L4359" s="260"/>
      <c r="M4359" s="260"/>
      <c r="N4359" s="260"/>
      <c r="O4359" s="260"/>
      <c r="P4359" s="260"/>
      <c r="Q4359" s="262"/>
    </row>
    <row r="4360" spans="1:17">
      <c r="A4360" s="3"/>
      <c r="B4360" s="259" t="s">
        <v>3957</v>
      </c>
      <c r="C4360" s="260"/>
      <c r="D4360" s="260"/>
      <c r="E4360" s="260"/>
      <c r="F4360" s="260"/>
      <c r="G4360" s="260"/>
      <c r="H4360" s="260"/>
      <c r="I4360" s="260"/>
      <c r="J4360" s="260"/>
      <c r="K4360" s="260"/>
      <c r="L4360" s="260"/>
      <c r="M4360" s="260"/>
      <c r="N4360" s="260"/>
      <c r="O4360" s="260"/>
      <c r="P4360" s="260"/>
      <c r="Q4360" s="262"/>
    </row>
    <row r="4361" spans="1:17">
      <c r="A4361" s="3"/>
      <c r="B4361" s="259" t="s">
        <v>3958</v>
      </c>
      <c r="C4361" s="260"/>
      <c r="D4361" s="260"/>
      <c r="E4361" s="260"/>
      <c r="F4361" s="260"/>
      <c r="G4361" s="260"/>
      <c r="H4361" s="260"/>
      <c r="I4361" s="260"/>
      <c r="J4361" s="260"/>
      <c r="K4361" s="260"/>
      <c r="L4361" s="260"/>
      <c r="M4361" s="260"/>
      <c r="N4361" s="260"/>
      <c r="O4361" s="260"/>
      <c r="P4361" s="260"/>
      <c r="Q4361" s="262"/>
    </row>
    <row r="4362" spans="1:17">
      <c r="A4362" s="3"/>
      <c r="B4362" s="259" t="s">
        <v>3959</v>
      </c>
      <c r="C4362" s="260"/>
      <c r="D4362" s="260"/>
      <c r="E4362" s="260"/>
      <c r="F4362" s="260"/>
      <c r="G4362" s="260"/>
      <c r="H4362" s="260"/>
      <c r="I4362" s="260"/>
      <c r="J4362" s="260"/>
      <c r="K4362" s="260"/>
      <c r="L4362" s="260"/>
      <c r="M4362" s="260"/>
      <c r="N4362" s="260"/>
      <c r="O4362" s="260"/>
      <c r="P4362" s="260"/>
      <c r="Q4362" s="262"/>
    </row>
    <row r="4363" spans="1:17">
      <c r="A4363" s="3"/>
      <c r="B4363" s="259" t="s">
        <v>3963</v>
      </c>
      <c r="C4363" s="260"/>
      <c r="D4363" s="260"/>
      <c r="E4363" s="260"/>
      <c r="F4363" s="260"/>
      <c r="G4363" s="260"/>
      <c r="H4363" s="260"/>
      <c r="I4363" s="260"/>
      <c r="J4363" s="260"/>
      <c r="K4363" s="260"/>
      <c r="L4363" s="260"/>
      <c r="M4363" s="260"/>
      <c r="N4363" s="260"/>
      <c r="O4363" s="260"/>
      <c r="P4363" s="260"/>
      <c r="Q4363" s="262"/>
    </row>
    <row r="4364" spans="1:17">
      <c r="A4364" s="3"/>
      <c r="B4364" s="259" t="s">
        <v>3960</v>
      </c>
      <c r="C4364" s="260"/>
      <c r="D4364" s="260"/>
      <c r="E4364" s="260"/>
      <c r="F4364" s="260"/>
      <c r="G4364" s="260"/>
      <c r="H4364" s="260"/>
      <c r="I4364" s="260"/>
      <c r="J4364" s="260"/>
      <c r="K4364" s="260"/>
      <c r="L4364" s="260"/>
      <c r="M4364" s="260"/>
      <c r="N4364" s="260"/>
      <c r="O4364" s="260"/>
      <c r="P4364" s="260"/>
      <c r="Q4364" s="262"/>
    </row>
    <row r="4365" spans="1:17">
      <c r="A4365" s="3"/>
      <c r="B4365" s="259" t="s">
        <v>4519</v>
      </c>
      <c r="C4365" s="260"/>
      <c r="D4365" s="260"/>
      <c r="E4365" s="260"/>
      <c r="F4365" s="260"/>
      <c r="G4365" s="260"/>
      <c r="H4365" s="260"/>
      <c r="I4365" s="260"/>
      <c r="J4365" s="260"/>
      <c r="K4365" s="260"/>
      <c r="L4365" s="260"/>
      <c r="M4365" s="260"/>
      <c r="N4365" s="260"/>
      <c r="O4365" s="260"/>
      <c r="P4365" s="260"/>
      <c r="Q4365" s="262"/>
    </row>
    <row r="4366" spans="1:17">
      <c r="A4366" s="3"/>
      <c r="B4366" s="259" t="s">
        <v>3961</v>
      </c>
      <c r="C4366" s="260"/>
      <c r="D4366" s="260"/>
      <c r="E4366" s="260"/>
      <c r="F4366" s="260"/>
      <c r="G4366" s="260"/>
      <c r="H4366" s="260"/>
      <c r="I4366" s="260"/>
      <c r="J4366" s="260"/>
      <c r="K4366" s="260"/>
      <c r="L4366" s="260"/>
      <c r="M4366" s="260"/>
      <c r="N4366" s="260"/>
      <c r="O4366" s="260"/>
      <c r="P4366" s="260"/>
      <c r="Q4366" s="262"/>
    </row>
    <row r="4367" spans="1:17">
      <c r="A4367" s="3"/>
      <c r="B4367" s="135">
        <v>40901009</v>
      </c>
      <c r="C4367" s="263" t="s">
        <v>3955</v>
      </c>
      <c r="D4367" s="264"/>
      <c r="E4367" s="264"/>
      <c r="F4367" s="264"/>
      <c r="G4367" s="264"/>
      <c r="H4367" s="264"/>
      <c r="I4367" s="264"/>
      <c r="J4367" s="264"/>
      <c r="K4367" s="264"/>
      <c r="L4367" s="264"/>
      <c r="M4367" s="264"/>
      <c r="N4367" s="264"/>
      <c r="O4367" s="264"/>
      <c r="P4367" s="264"/>
      <c r="Q4367" s="265"/>
    </row>
    <row r="4368" spans="1:17">
      <c r="A4368" s="1" t="s">
        <v>4760</v>
      </c>
      <c r="B4368" s="1">
        <v>40901017</v>
      </c>
      <c r="C4368" s="3" t="s">
        <v>4520</v>
      </c>
      <c r="D4368" s="4" t="s">
        <v>3670</v>
      </c>
      <c r="E4368" s="7"/>
      <c r="F4368" s="8">
        <f>VLOOKUP(D4368,'Parâmetro - Portes e Uco'!$A$8:$D$49,4,0)</f>
        <v>62.342399999999998</v>
      </c>
      <c r="G4368" s="36"/>
      <c r="H4368" s="15"/>
      <c r="I4368" s="9">
        <v>2</v>
      </c>
      <c r="J4368" s="16">
        <v>0.34</v>
      </c>
      <c r="K4368" s="8">
        <f>J4368*'Parâmetro - Portes e Uco'!$H$3</f>
        <v>8.2721999999999998</v>
      </c>
      <c r="L4368" s="17">
        <v>3.42</v>
      </c>
      <c r="M4368" s="2">
        <v>70</v>
      </c>
      <c r="N4368" s="8">
        <f>(('Parâmetro - Portes e Uco'!$H$4*'TABELA HONORÁRIOS MÉDICOS201819'!M4368)/100)*'TABELA HONORÁRIOS MÉDICOS201819'!L4368</f>
        <v>35.000279999999997</v>
      </c>
      <c r="O4368" s="15">
        <v>0</v>
      </c>
      <c r="P4368" s="15"/>
      <c r="Q4368" s="41">
        <f t="shared" ref="Q4368:Q4425" si="252">F4368+H4368+K4368+N4368+P4368</f>
        <v>105.61488</v>
      </c>
    </row>
    <row r="4369" spans="1:17">
      <c r="A4369" s="1" t="s">
        <v>4760</v>
      </c>
      <c r="B4369" s="1">
        <v>40901025</v>
      </c>
      <c r="C4369" s="3" t="s">
        <v>4521</v>
      </c>
      <c r="D4369" s="4" t="s">
        <v>3671</v>
      </c>
      <c r="E4369" s="7"/>
      <c r="F4369" s="8">
        <f>VLOOKUP(D4369,'Parâmetro - Portes e Uco'!$A$8:$D$49,4,0)</f>
        <v>100.81679999999999</v>
      </c>
      <c r="G4369" s="36"/>
      <c r="H4369" s="15"/>
      <c r="I4369" s="9">
        <v>2</v>
      </c>
      <c r="J4369" s="16">
        <v>0.34</v>
      </c>
      <c r="K4369" s="8">
        <f>J4369*'Parâmetro - Portes e Uco'!$H$3</f>
        <v>8.2721999999999998</v>
      </c>
      <c r="L4369" s="17">
        <v>8.26</v>
      </c>
      <c r="M4369" s="2">
        <v>70</v>
      </c>
      <c r="N4369" s="8">
        <f>(('Parâmetro - Portes e Uco'!$H$4*'TABELA HONORÁRIOS MÉDICOS201819'!M4369)/100)*'TABELA HONORÁRIOS MÉDICOS201819'!L4369</f>
        <v>84.532839999999993</v>
      </c>
      <c r="O4369" s="15">
        <v>0</v>
      </c>
      <c r="P4369" s="15"/>
      <c r="Q4369" s="41">
        <f t="shared" si="252"/>
        <v>193.62183999999996</v>
      </c>
    </row>
    <row r="4370" spans="1:17">
      <c r="A4370" s="1" t="s">
        <v>4760</v>
      </c>
      <c r="B4370" s="1">
        <v>40901033</v>
      </c>
      <c r="C4370" s="3" t="s">
        <v>4522</v>
      </c>
      <c r="D4370" s="4" t="s">
        <v>3670</v>
      </c>
      <c r="E4370" s="7"/>
      <c r="F4370" s="8">
        <f>VLOOKUP(D4370,'Parâmetro - Portes e Uco'!$A$8:$D$49,4,0)</f>
        <v>62.342399999999998</v>
      </c>
      <c r="G4370" s="36"/>
      <c r="H4370" s="15"/>
      <c r="I4370" s="9">
        <v>2</v>
      </c>
      <c r="J4370" s="16">
        <v>0.34</v>
      </c>
      <c r="K4370" s="8">
        <f>J4370*'Parâmetro - Portes e Uco'!$H$3</f>
        <v>8.2721999999999998</v>
      </c>
      <c r="L4370" s="17">
        <v>3.42</v>
      </c>
      <c r="M4370" s="2">
        <v>70</v>
      </c>
      <c r="N4370" s="8">
        <f>(('Parâmetro - Portes e Uco'!$H$4*'TABELA HONORÁRIOS MÉDICOS201819'!M4370)/100)*'TABELA HONORÁRIOS MÉDICOS201819'!L4370</f>
        <v>35.000279999999997</v>
      </c>
      <c r="O4370" s="15">
        <v>0</v>
      </c>
      <c r="P4370" s="15"/>
      <c r="Q4370" s="41">
        <f t="shared" si="252"/>
        <v>105.61488</v>
      </c>
    </row>
    <row r="4371" spans="1:17">
      <c r="A4371" s="1" t="s">
        <v>4760</v>
      </c>
      <c r="B4371" s="1">
        <v>40901041</v>
      </c>
      <c r="C4371" s="3" t="s">
        <v>4523</v>
      </c>
      <c r="D4371" s="4" t="s">
        <v>3672</v>
      </c>
      <c r="E4371" s="7"/>
      <c r="F4371" s="8">
        <f>VLOOKUP(D4371,'Parâmetro - Portes e Uco'!$A$8:$D$49,4,0)</f>
        <v>47.295359999999995</v>
      </c>
      <c r="G4371" s="36"/>
      <c r="H4371" s="15"/>
      <c r="I4371" s="9">
        <v>1</v>
      </c>
      <c r="J4371" s="16">
        <v>0.17</v>
      </c>
      <c r="K4371" s="8">
        <f>J4371*'Parâmetro - Portes e Uco'!$H$3</f>
        <v>4.1360999999999999</v>
      </c>
      <c r="L4371" s="17">
        <v>2.25</v>
      </c>
      <c r="M4371" s="2">
        <v>70</v>
      </c>
      <c r="N4371" s="8">
        <f>(('Parâmetro - Portes e Uco'!$H$4*'TABELA HONORÁRIOS MÉDICOS201819'!M4371)/100)*'TABELA HONORÁRIOS MÉDICOS201819'!L4371</f>
        <v>23.026499999999999</v>
      </c>
      <c r="O4371" s="15">
        <v>0</v>
      </c>
      <c r="P4371" s="15"/>
      <c r="Q4371" s="41">
        <f t="shared" si="252"/>
        <v>74.457959999999986</v>
      </c>
    </row>
    <row r="4372" spans="1:17">
      <c r="A4372" s="1" t="s">
        <v>4760</v>
      </c>
      <c r="B4372" s="1">
        <v>40901050</v>
      </c>
      <c r="C4372" s="3" t="s">
        <v>3498</v>
      </c>
      <c r="D4372" s="4" t="s">
        <v>3672</v>
      </c>
      <c r="E4372" s="7"/>
      <c r="F4372" s="8">
        <f>VLOOKUP(D4372,'Parâmetro - Portes e Uco'!$A$8:$D$49,4,0)</f>
        <v>47.295359999999995</v>
      </c>
      <c r="G4372" s="36"/>
      <c r="H4372" s="15"/>
      <c r="I4372" s="9">
        <v>2</v>
      </c>
      <c r="J4372" s="16">
        <v>0.34</v>
      </c>
      <c r="K4372" s="8">
        <f>J4372*'Parâmetro - Portes e Uco'!$H$3</f>
        <v>8.2721999999999998</v>
      </c>
      <c r="L4372" s="17">
        <v>17.559999999999999</v>
      </c>
      <c r="M4372" s="2">
        <v>70</v>
      </c>
      <c r="N4372" s="8">
        <f>(('Parâmetro - Portes e Uco'!$H$4*'TABELA HONORÁRIOS MÉDICOS201819'!M4372)/100)*'TABELA HONORÁRIOS MÉDICOS201819'!L4372-0.01</f>
        <v>179.69904</v>
      </c>
      <c r="O4372" s="15">
        <v>0</v>
      </c>
      <c r="P4372" s="15"/>
      <c r="Q4372" s="41">
        <f t="shared" si="252"/>
        <v>235.26659999999998</v>
      </c>
    </row>
    <row r="4373" spans="1:17" ht="22.5">
      <c r="A4373" s="1" t="s">
        <v>4760</v>
      </c>
      <c r="B4373" s="1">
        <v>40901068</v>
      </c>
      <c r="C4373" s="3" t="s">
        <v>3499</v>
      </c>
      <c r="D4373" s="4" t="s">
        <v>3676</v>
      </c>
      <c r="E4373" s="7"/>
      <c r="F4373" s="8">
        <f>VLOOKUP(D4373,'Parâmetro - Portes e Uco'!$A$8:$D$49,4,0)</f>
        <v>175.61951999999999</v>
      </c>
      <c r="G4373" s="36"/>
      <c r="H4373" s="15"/>
      <c r="I4373" s="9">
        <v>2</v>
      </c>
      <c r="J4373" s="16">
        <v>0.34</v>
      </c>
      <c r="K4373" s="8">
        <f>J4373*'Parâmetro - Portes e Uco'!$H$3</f>
        <v>8.2721999999999998</v>
      </c>
      <c r="L4373" s="17">
        <v>37</v>
      </c>
      <c r="M4373" s="2">
        <v>70</v>
      </c>
      <c r="N4373" s="8">
        <f>(('Parâmetro - Portes e Uco'!$H$4*'TABELA HONORÁRIOS MÉDICOS201819'!M4373)/100)*'TABELA HONORÁRIOS MÉDICOS201819'!L4373</f>
        <v>378.65800000000002</v>
      </c>
      <c r="O4373" s="15">
        <v>0</v>
      </c>
      <c r="P4373" s="15"/>
      <c r="Q4373" s="41">
        <f t="shared" si="252"/>
        <v>562.54971999999998</v>
      </c>
    </row>
    <row r="4374" spans="1:17">
      <c r="A4374" s="1" t="s">
        <v>4760</v>
      </c>
      <c r="B4374" s="1">
        <v>40901076</v>
      </c>
      <c r="C4374" s="3" t="s">
        <v>3500</v>
      </c>
      <c r="D4374" s="4" t="s">
        <v>3677</v>
      </c>
      <c r="E4374" s="7"/>
      <c r="F4374" s="8">
        <f>VLOOKUP(D4374,'Parâmetro - Portes e Uco'!$A$8:$D$49,4,0)</f>
        <v>128.82192000000001</v>
      </c>
      <c r="G4374" s="36"/>
      <c r="H4374" s="15"/>
      <c r="I4374" s="9">
        <v>2</v>
      </c>
      <c r="J4374" s="16">
        <v>0.34</v>
      </c>
      <c r="K4374" s="8">
        <f>J4374*'Parâmetro - Portes e Uco'!$H$3</f>
        <v>8.2721999999999998</v>
      </c>
      <c r="L4374" s="17">
        <v>28</v>
      </c>
      <c r="M4374" s="2">
        <v>70</v>
      </c>
      <c r="N4374" s="8">
        <f>(('Parâmetro - Portes e Uco'!$H$4*'TABELA HONORÁRIOS MÉDICOS201819'!M4374)/100)*'TABELA HONORÁRIOS MÉDICOS201819'!L4374</f>
        <v>286.55200000000002</v>
      </c>
      <c r="O4374" s="15">
        <v>0</v>
      </c>
      <c r="P4374" s="15"/>
      <c r="Q4374" s="41">
        <f t="shared" si="252"/>
        <v>423.64612</v>
      </c>
    </row>
    <row r="4375" spans="1:17" ht="22.5">
      <c r="A4375" s="1" t="s">
        <v>4760</v>
      </c>
      <c r="B4375" s="1">
        <v>40901084</v>
      </c>
      <c r="C4375" s="3" t="s">
        <v>3501</v>
      </c>
      <c r="D4375" s="4" t="s">
        <v>3672</v>
      </c>
      <c r="E4375" s="7"/>
      <c r="F4375" s="8">
        <f>VLOOKUP(D4375,'Parâmetro - Portes e Uco'!$A$8:$D$49,4,0)</f>
        <v>47.295359999999995</v>
      </c>
      <c r="G4375" s="36"/>
      <c r="H4375" s="15"/>
      <c r="I4375" s="9">
        <v>3</v>
      </c>
      <c r="J4375" s="16">
        <v>0.51</v>
      </c>
      <c r="K4375" s="8">
        <f>J4375*'Parâmetro - Portes e Uco'!$H$3</f>
        <v>12.408299999999999</v>
      </c>
      <c r="L4375" s="17">
        <v>16</v>
      </c>
      <c r="M4375" s="2">
        <v>70</v>
      </c>
      <c r="N4375" s="8">
        <f>(('Parâmetro - Portes e Uco'!$H$4*'TABELA HONORÁRIOS MÉDICOS201819'!M4375)/100)*'TABELA HONORÁRIOS MÉDICOS201819'!L4375</f>
        <v>163.744</v>
      </c>
      <c r="O4375" s="15">
        <v>0</v>
      </c>
      <c r="P4375" s="15"/>
      <c r="Q4375" s="41">
        <f t="shared" si="252"/>
        <v>223.44765999999998</v>
      </c>
    </row>
    <row r="4376" spans="1:17" ht="22.5">
      <c r="A4376" s="1" t="s">
        <v>4760</v>
      </c>
      <c r="B4376" s="1">
        <v>40901092</v>
      </c>
      <c r="C4376" s="3" t="s">
        <v>3502</v>
      </c>
      <c r="D4376" s="4" t="s">
        <v>3677</v>
      </c>
      <c r="E4376" s="7"/>
      <c r="F4376" s="8">
        <f>VLOOKUP(D4376,'Parâmetro - Portes e Uco'!$A$8:$D$49,4,0)</f>
        <v>128.82192000000001</v>
      </c>
      <c r="G4376" s="36"/>
      <c r="H4376" s="15"/>
      <c r="I4376" s="9">
        <v>2</v>
      </c>
      <c r="J4376" s="16">
        <v>0.34</v>
      </c>
      <c r="K4376" s="8">
        <f>J4376*'Parâmetro - Portes e Uco'!$H$3</f>
        <v>8.2721999999999998</v>
      </c>
      <c r="L4376" s="17">
        <v>28</v>
      </c>
      <c r="M4376" s="2">
        <v>70</v>
      </c>
      <c r="N4376" s="8">
        <f>(('Parâmetro - Portes e Uco'!$H$4*'TABELA HONORÁRIOS MÉDICOS201819'!M4376)/100)*'TABELA HONORÁRIOS MÉDICOS201819'!L4376</f>
        <v>286.55200000000002</v>
      </c>
      <c r="O4376" s="15">
        <v>0</v>
      </c>
      <c r="P4376" s="15"/>
      <c r="Q4376" s="41">
        <f t="shared" si="252"/>
        <v>423.64612</v>
      </c>
    </row>
    <row r="4377" spans="1:17">
      <c r="A4377" s="1" t="s">
        <v>4760</v>
      </c>
      <c r="B4377" s="1">
        <v>40901106</v>
      </c>
      <c r="C4377" s="3" t="s">
        <v>3503</v>
      </c>
      <c r="D4377" s="4" t="s">
        <v>3672</v>
      </c>
      <c r="E4377" s="7"/>
      <c r="F4377" s="8">
        <f>VLOOKUP(D4377,'Parâmetro - Portes e Uco'!$A$8:$D$49,4,0)</f>
        <v>47.295359999999995</v>
      </c>
      <c r="G4377" s="36"/>
      <c r="H4377" s="15"/>
      <c r="I4377" s="9">
        <v>2</v>
      </c>
      <c r="J4377" s="16">
        <v>0.34</v>
      </c>
      <c r="K4377" s="8">
        <f>J4377*'Parâmetro - Portes e Uco'!$H$3</f>
        <v>8.2721999999999998</v>
      </c>
      <c r="L4377" s="17">
        <v>20</v>
      </c>
      <c r="M4377" s="2">
        <v>70</v>
      </c>
      <c r="N4377" s="8">
        <f>(('Parâmetro - Portes e Uco'!$H$4*'TABELA HONORÁRIOS MÉDICOS201819'!M4377)/100)*'TABELA HONORÁRIOS MÉDICOS201819'!L4377-0.01</f>
        <v>204.67000000000002</v>
      </c>
      <c r="O4377" s="15">
        <v>0</v>
      </c>
      <c r="P4377" s="15"/>
      <c r="Q4377" s="41">
        <f t="shared" si="252"/>
        <v>260.23756000000003</v>
      </c>
    </row>
    <row r="4378" spans="1:17">
      <c r="A4378" s="1" t="s">
        <v>4760</v>
      </c>
      <c r="B4378" s="1">
        <v>40901114</v>
      </c>
      <c r="C4378" s="3" t="s">
        <v>4524</v>
      </c>
      <c r="D4378" s="4" t="s">
        <v>3670</v>
      </c>
      <c r="E4378" s="7"/>
      <c r="F4378" s="8">
        <f>VLOOKUP(D4378,'Parâmetro - Portes e Uco'!$A$8:$D$49,4,0)</f>
        <v>62.342399999999998</v>
      </c>
      <c r="G4378" s="36"/>
      <c r="H4378" s="15"/>
      <c r="I4378" s="9">
        <v>2</v>
      </c>
      <c r="J4378" s="16">
        <v>0.34</v>
      </c>
      <c r="K4378" s="8">
        <f>J4378*'Parâmetro - Portes e Uco'!$H$3</f>
        <v>8.2721999999999998</v>
      </c>
      <c r="L4378" s="17">
        <v>3.42</v>
      </c>
      <c r="M4378" s="2">
        <v>70</v>
      </c>
      <c r="N4378" s="8">
        <f>(('Parâmetro - Portes e Uco'!$H$4*'TABELA HONORÁRIOS MÉDICOS201819'!M4378)/100)*'TABELA HONORÁRIOS MÉDICOS201819'!L4378</f>
        <v>35.000279999999997</v>
      </c>
      <c r="O4378" s="15">
        <v>0</v>
      </c>
      <c r="P4378" s="15"/>
      <c r="Q4378" s="41">
        <f t="shared" si="252"/>
        <v>105.61488</v>
      </c>
    </row>
    <row r="4379" spans="1:17" ht="22.5">
      <c r="A4379" s="1" t="s">
        <v>4760</v>
      </c>
      <c r="B4379" s="1">
        <v>40901122</v>
      </c>
      <c r="C4379" s="3" t="s">
        <v>4525</v>
      </c>
      <c r="D4379" s="4" t="s">
        <v>3671</v>
      </c>
      <c r="E4379" s="7"/>
      <c r="F4379" s="8">
        <f>VLOOKUP(D4379,'Parâmetro - Portes e Uco'!$A$8:$D$49,4,0)</f>
        <v>100.81679999999999</v>
      </c>
      <c r="G4379" s="36"/>
      <c r="H4379" s="15"/>
      <c r="I4379" s="9">
        <v>4</v>
      </c>
      <c r="J4379" s="16">
        <v>0.68</v>
      </c>
      <c r="K4379" s="8">
        <f>J4379*'Parâmetro - Portes e Uco'!$H$3</f>
        <v>16.5444</v>
      </c>
      <c r="L4379" s="17">
        <v>5.85</v>
      </c>
      <c r="M4379" s="2">
        <v>70</v>
      </c>
      <c r="N4379" s="8">
        <f>(('Parâmetro - Portes e Uco'!$H$4*'TABELA HONORÁRIOS MÉDICOS201819'!M4379)/100)*'TABELA HONORÁRIOS MÉDICOS201819'!L4379</f>
        <v>59.868899999999996</v>
      </c>
      <c r="O4379" s="15">
        <v>0</v>
      </c>
      <c r="P4379" s="15"/>
      <c r="Q4379" s="41">
        <f t="shared" si="252"/>
        <v>177.23009999999999</v>
      </c>
    </row>
    <row r="4380" spans="1:17" ht="22.5">
      <c r="A4380" s="1" t="s">
        <v>4760</v>
      </c>
      <c r="B4380" s="1">
        <v>40901130</v>
      </c>
      <c r="C4380" s="3" t="s">
        <v>4526</v>
      </c>
      <c r="D4380" s="4" t="s">
        <v>3681</v>
      </c>
      <c r="E4380" s="7"/>
      <c r="F4380" s="8">
        <f>VLOOKUP(D4380,'Parâmetro - Portes e Uco'!$A$8:$D$49,4,0)</f>
        <v>73.782719999999998</v>
      </c>
      <c r="G4380" s="36"/>
      <c r="H4380" s="15"/>
      <c r="I4380" s="9">
        <v>3</v>
      </c>
      <c r="J4380" s="16">
        <v>0.51</v>
      </c>
      <c r="K4380" s="8">
        <f>J4380*'Parâmetro - Portes e Uco'!$H$3</f>
        <v>12.408299999999999</v>
      </c>
      <c r="L4380" s="17">
        <v>3.86</v>
      </c>
      <c r="M4380" s="2">
        <v>70</v>
      </c>
      <c r="N4380" s="8">
        <f>(('Parâmetro - Portes e Uco'!$H$4*'TABELA HONORÁRIOS MÉDICOS201819'!M4380)/100)*'TABELA HONORÁRIOS MÉDICOS201819'!L4380</f>
        <v>39.503239999999998</v>
      </c>
      <c r="O4380" s="15">
        <v>0</v>
      </c>
      <c r="P4380" s="15"/>
      <c r="Q4380" s="41">
        <f t="shared" si="252"/>
        <v>125.69425999999999</v>
      </c>
    </row>
    <row r="4381" spans="1:17">
      <c r="A4381" s="1" t="s">
        <v>4760</v>
      </c>
      <c r="B4381" s="1">
        <v>40901149</v>
      </c>
      <c r="C4381" s="3" t="s">
        <v>4527</v>
      </c>
      <c r="D4381" s="4" t="s">
        <v>3671</v>
      </c>
      <c r="E4381" s="7"/>
      <c r="F4381" s="8">
        <f>VLOOKUP(D4381,'Parâmetro - Portes e Uco'!$A$8:$D$49,4,0)</f>
        <v>100.81679999999999</v>
      </c>
      <c r="G4381" s="36"/>
      <c r="H4381" s="15"/>
      <c r="I4381" s="9">
        <v>2</v>
      </c>
      <c r="J4381" s="16">
        <v>0.34</v>
      </c>
      <c r="K4381" s="8">
        <f>J4381*'Parâmetro - Portes e Uco'!$H$3</f>
        <v>8.2721999999999998</v>
      </c>
      <c r="L4381" s="17">
        <v>3.78</v>
      </c>
      <c r="M4381" s="2">
        <v>70</v>
      </c>
      <c r="N4381" s="8">
        <f>(('Parâmetro - Portes e Uco'!$H$4*'TABELA HONORÁRIOS MÉDICOS201819'!M4381)/100)*'TABELA HONORÁRIOS MÉDICOS201819'!L4381</f>
        <v>38.684519999999999</v>
      </c>
      <c r="O4381" s="15">
        <v>0</v>
      </c>
      <c r="P4381" s="15"/>
      <c r="Q4381" s="41">
        <f t="shared" si="252"/>
        <v>147.77351999999999</v>
      </c>
    </row>
    <row r="4382" spans="1:17" ht="22.5">
      <c r="A4382" s="1" t="s">
        <v>4760</v>
      </c>
      <c r="B4382" s="1">
        <v>40901173</v>
      </c>
      <c r="C4382" s="3" t="s">
        <v>4528</v>
      </c>
      <c r="D4382" s="4" t="s">
        <v>3670</v>
      </c>
      <c r="E4382" s="7"/>
      <c r="F4382" s="8">
        <f>VLOOKUP(D4382,'Parâmetro - Portes e Uco'!$A$8:$D$49,4,0)</f>
        <v>62.342399999999998</v>
      </c>
      <c r="G4382" s="36"/>
      <c r="H4382" s="15"/>
      <c r="I4382" s="9">
        <v>3</v>
      </c>
      <c r="J4382" s="16">
        <v>0.51</v>
      </c>
      <c r="K4382" s="8">
        <f>J4382*'Parâmetro - Portes e Uco'!$H$3</f>
        <v>12.408299999999999</v>
      </c>
      <c r="L4382" s="17">
        <v>3.41</v>
      </c>
      <c r="M4382" s="2">
        <v>70</v>
      </c>
      <c r="N4382" s="8">
        <f>(('Parâmetro - Portes e Uco'!$H$4*'TABELA HONORÁRIOS MÉDICOS201819'!M4382)/100)*'TABELA HONORÁRIOS MÉDICOS201819'!L4382</f>
        <v>34.897939999999998</v>
      </c>
      <c r="O4382" s="15">
        <v>0</v>
      </c>
      <c r="P4382" s="15"/>
      <c r="Q4382" s="41">
        <f t="shared" si="252"/>
        <v>109.64864</v>
      </c>
    </row>
    <row r="4383" spans="1:17" ht="22.5">
      <c r="A4383" s="1" t="s">
        <v>4760</v>
      </c>
      <c r="B4383" s="1">
        <v>40901181</v>
      </c>
      <c r="C4383" s="3" t="s">
        <v>4529</v>
      </c>
      <c r="D4383" s="4" t="s">
        <v>3670</v>
      </c>
      <c r="E4383" s="7"/>
      <c r="F4383" s="8">
        <f>VLOOKUP(D4383,'Parâmetro - Portes e Uco'!$A$8:$D$49,4,0)</f>
        <v>62.342399999999998</v>
      </c>
      <c r="G4383" s="36"/>
      <c r="H4383" s="15"/>
      <c r="I4383" s="9">
        <v>3</v>
      </c>
      <c r="J4383" s="16">
        <v>0.51</v>
      </c>
      <c r="K4383" s="8">
        <f>J4383*'Parâmetro - Portes e Uco'!$H$3</f>
        <v>12.408299999999999</v>
      </c>
      <c r="L4383" s="17">
        <v>3.86</v>
      </c>
      <c r="M4383" s="2">
        <v>70</v>
      </c>
      <c r="N4383" s="8">
        <f>(('Parâmetro - Portes e Uco'!$H$4*'TABELA HONORÁRIOS MÉDICOS201819'!M4383)/100)*'TABELA HONORÁRIOS MÉDICOS201819'!L4383</f>
        <v>39.503239999999998</v>
      </c>
      <c r="O4383" s="15">
        <v>0</v>
      </c>
      <c r="P4383" s="15"/>
      <c r="Q4383" s="41">
        <f t="shared" si="252"/>
        <v>114.25394</v>
      </c>
    </row>
    <row r="4384" spans="1:17">
      <c r="A4384" s="1" t="s">
        <v>4760</v>
      </c>
      <c r="B4384" s="1">
        <v>40901190</v>
      </c>
      <c r="C4384" s="3" t="s">
        <v>4530</v>
      </c>
      <c r="D4384" s="4" t="s">
        <v>3672</v>
      </c>
      <c r="E4384" s="7"/>
      <c r="F4384" s="8">
        <f>VLOOKUP(D4384,'Parâmetro - Portes e Uco'!$A$8:$D$49,4,0)</f>
        <v>47.295359999999995</v>
      </c>
      <c r="G4384" s="36"/>
      <c r="H4384" s="15"/>
      <c r="I4384" s="9">
        <v>2</v>
      </c>
      <c r="J4384" s="16">
        <v>0.34</v>
      </c>
      <c r="K4384" s="8">
        <f>J4384*'Parâmetro - Portes e Uco'!$H$3</f>
        <v>8.2721999999999998</v>
      </c>
      <c r="L4384" s="17">
        <v>2.25</v>
      </c>
      <c r="M4384" s="2">
        <v>70</v>
      </c>
      <c r="N4384" s="8">
        <f>(('Parâmetro - Portes e Uco'!$H$4*'TABELA HONORÁRIOS MÉDICOS201819'!M4384)/100)*'TABELA HONORÁRIOS MÉDICOS201819'!L4384</f>
        <v>23.026499999999999</v>
      </c>
      <c r="O4384" s="15">
        <v>0</v>
      </c>
      <c r="P4384" s="15"/>
      <c r="Q4384" s="41">
        <f t="shared" si="252"/>
        <v>78.594059999999985</v>
      </c>
    </row>
    <row r="4385" spans="1:17" ht="22.5">
      <c r="A4385" s="1" t="s">
        <v>4760</v>
      </c>
      <c r="B4385" s="1">
        <v>40901203</v>
      </c>
      <c r="C4385" s="3" t="s">
        <v>4531</v>
      </c>
      <c r="D4385" s="4" t="s">
        <v>3672</v>
      </c>
      <c r="E4385" s="7"/>
      <c r="F4385" s="8">
        <f>VLOOKUP(D4385,'Parâmetro - Portes e Uco'!$A$8:$D$49,4,0)</f>
        <v>47.295359999999995</v>
      </c>
      <c r="G4385" s="36"/>
      <c r="H4385" s="15"/>
      <c r="I4385" s="9">
        <v>1</v>
      </c>
      <c r="J4385" s="16">
        <v>0.17</v>
      </c>
      <c r="K4385" s="8">
        <f>J4385*'Parâmetro - Portes e Uco'!$H$3</f>
        <v>4.1360999999999999</v>
      </c>
      <c r="L4385" s="17">
        <v>3.42</v>
      </c>
      <c r="M4385" s="2">
        <v>70</v>
      </c>
      <c r="N4385" s="8">
        <f>(('Parâmetro - Portes e Uco'!$H$4*'TABELA HONORÁRIOS MÉDICOS201819'!M4385)/100)*'TABELA HONORÁRIOS MÉDICOS201819'!L4385</f>
        <v>35.000279999999997</v>
      </c>
      <c r="O4385" s="15">
        <v>0</v>
      </c>
      <c r="P4385" s="15"/>
      <c r="Q4385" s="41">
        <f t="shared" si="252"/>
        <v>86.431739999999991</v>
      </c>
    </row>
    <row r="4386" spans="1:17" ht="22.5">
      <c r="A4386" s="1" t="s">
        <v>4760</v>
      </c>
      <c r="B4386" s="1">
        <v>40901211</v>
      </c>
      <c r="C4386" s="3" t="s">
        <v>4532</v>
      </c>
      <c r="D4386" s="4" t="s">
        <v>3672</v>
      </c>
      <c r="E4386" s="7"/>
      <c r="F4386" s="8">
        <f>VLOOKUP(D4386,'Parâmetro - Portes e Uco'!$A$8:$D$49,4,0)</f>
        <v>47.295359999999995</v>
      </c>
      <c r="G4386" s="36"/>
      <c r="H4386" s="15"/>
      <c r="I4386" s="9">
        <v>1</v>
      </c>
      <c r="J4386" s="16">
        <v>0.17</v>
      </c>
      <c r="K4386" s="8">
        <f>J4386*'Parâmetro - Portes e Uco'!$H$3</f>
        <v>4.1360999999999999</v>
      </c>
      <c r="L4386" s="17">
        <v>3.42</v>
      </c>
      <c r="M4386" s="2">
        <v>70</v>
      </c>
      <c r="N4386" s="8">
        <f>(('Parâmetro - Portes e Uco'!$H$4*'TABELA HONORÁRIOS MÉDICOS201819'!M4386)/100)*'TABELA HONORÁRIOS MÉDICOS201819'!L4386</f>
        <v>35.000279999999997</v>
      </c>
      <c r="O4386" s="15">
        <v>0</v>
      </c>
      <c r="P4386" s="15"/>
      <c r="Q4386" s="41">
        <f>F4386+H4386+K4386+N4386+P4386</f>
        <v>86.431739999999991</v>
      </c>
    </row>
    <row r="4387" spans="1:17">
      <c r="A4387" s="1" t="s">
        <v>4760</v>
      </c>
      <c r="B4387" s="1">
        <v>40901220</v>
      </c>
      <c r="C4387" s="3" t="s">
        <v>4533</v>
      </c>
      <c r="D4387" s="4" t="s">
        <v>3670</v>
      </c>
      <c r="E4387" s="7"/>
      <c r="F4387" s="8">
        <f>VLOOKUP(D4387,'Parâmetro - Portes e Uco'!$A$8:$D$49,4,0)</f>
        <v>62.342399999999998</v>
      </c>
      <c r="G4387" s="36"/>
      <c r="H4387" s="15"/>
      <c r="I4387" s="9">
        <v>2</v>
      </c>
      <c r="J4387" s="16">
        <v>0.34</v>
      </c>
      <c r="K4387" s="8">
        <f>J4387*'Parâmetro - Portes e Uco'!$H$3</f>
        <v>8.2721999999999998</v>
      </c>
      <c r="L4387" s="17">
        <v>3.42</v>
      </c>
      <c r="M4387" s="2">
        <v>70</v>
      </c>
      <c r="N4387" s="8">
        <f>(('Parâmetro - Portes e Uco'!$H$4*'TABELA HONORÁRIOS MÉDICOS201819'!M4387)/100)*'TABELA HONORÁRIOS MÉDICOS201819'!L4387</f>
        <v>35.000279999999997</v>
      </c>
      <c r="O4387" s="15">
        <v>0</v>
      </c>
      <c r="P4387" s="15"/>
      <c r="Q4387" s="41">
        <f t="shared" si="252"/>
        <v>105.61488</v>
      </c>
    </row>
    <row r="4388" spans="1:17">
      <c r="A4388" s="1" t="s">
        <v>4760</v>
      </c>
      <c r="B4388" s="1">
        <v>40901238</v>
      </c>
      <c r="C4388" s="3" t="s">
        <v>4534</v>
      </c>
      <c r="D4388" s="4" t="s">
        <v>3672</v>
      </c>
      <c r="E4388" s="7"/>
      <c r="F4388" s="8">
        <f>VLOOKUP(D4388,'Parâmetro - Portes e Uco'!$A$8:$D$49,4,0)</f>
        <v>47.295359999999995</v>
      </c>
      <c r="G4388" s="36"/>
      <c r="H4388" s="15"/>
      <c r="I4388" s="9">
        <v>1</v>
      </c>
      <c r="J4388" s="16">
        <v>0.17</v>
      </c>
      <c r="K4388" s="8">
        <f>J4388*'Parâmetro - Portes e Uco'!$H$3</f>
        <v>4.1360999999999999</v>
      </c>
      <c r="L4388" s="17">
        <v>2.65</v>
      </c>
      <c r="M4388" s="2">
        <v>70</v>
      </c>
      <c r="N4388" s="8">
        <f>(('Parâmetro - Portes e Uco'!$H$4*'TABELA HONORÁRIOS MÉDICOS201819'!M4388)/100)*'TABELA HONORÁRIOS MÉDICOS201819'!L4388</f>
        <v>27.120100000000001</v>
      </c>
      <c r="O4388" s="15">
        <v>0</v>
      </c>
      <c r="P4388" s="15"/>
      <c r="Q4388" s="41">
        <f t="shared" si="252"/>
        <v>78.551559999999995</v>
      </c>
    </row>
    <row r="4389" spans="1:17">
      <c r="A4389" s="1" t="s">
        <v>4760</v>
      </c>
      <c r="B4389" s="1">
        <v>40901246</v>
      </c>
      <c r="C4389" s="3" t="s">
        <v>4535</v>
      </c>
      <c r="D4389" s="4" t="s">
        <v>3671</v>
      </c>
      <c r="E4389" s="7"/>
      <c r="F4389" s="8">
        <f>VLOOKUP(D4389,'Parâmetro - Portes e Uco'!$A$8:$D$49,4,0)</f>
        <v>100.81679999999999</v>
      </c>
      <c r="G4389" s="36"/>
      <c r="H4389" s="15"/>
      <c r="I4389" s="9">
        <v>3</v>
      </c>
      <c r="J4389" s="16">
        <v>0.51</v>
      </c>
      <c r="K4389" s="8">
        <f>J4389*'Parâmetro - Portes e Uco'!$H$3</f>
        <v>12.408299999999999</v>
      </c>
      <c r="L4389" s="17">
        <v>6.27</v>
      </c>
      <c r="M4389" s="2">
        <v>70</v>
      </c>
      <c r="N4389" s="8">
        <f>(('Parâmetro - Portes e Uco'!$H$4*'TABELA HONORÁRIOS MÉDICOS201819'!M4389)/100)*'TABELA HONORÁRIOS MÉDICOS201819'!L4389</f>
        <v>64.167180000000002</v>
      </c>
      <c r="O4389" s="15">
        <v>0</v>
      </c>
      <c r="P4389" s="15"/>
      <c r="Q4389" s="41">
        <f t="shared" si="252"/>
        <v>177.39227999999997</v>
      </c>
    </row>
    <row r="4390" spans="1:17">
      <c r="A4390" s="1" t="s">
        <v>4760</v>
      </c>
      <c r="B4390" s="1">
        <v>40901254</v>
      </c>
      <c r="C4390" s="3" t="s">
        <v>4536</v>
      </c>
      <c r="D4390" s="4" t="s">
        <v>3671</v>
      </c>
      <c r="E4390" s="7"/>
      <c r="F4390" s="8">
        <f>VLOOKUP(D4390,'Parâmetro - Portes e Uco'!$A$8:$D$49,4,0)</f>
        <v>100.81679999999999</v>
      </c>
      <c r="G4390" s="36"/>
      <c r="H4390" s="15"/>
      <c r="I4390" s="9">
        <v>2</v>
      </c>
      <c r="J4390" s="16">
        <v>0.34</v>
      </c>
      <c r="K4390" s="8">
        <f>J4390*'Parâmetro - Portes e Uco'!$H$3</f>
        <v>8.2721999999999998</v>
      </c>
      <c r="L4390" s="17">
        <v>5.19</v>
      </c>
      <c r="M4390" s="2">
        <v>70</v>
      </c>
      <c r="N4390" s="8">
        <f>(('Parâmetro - Portes e Uco'!$H$4*'TABELA HONORÁRIOS MÉDICOS201819'!M4390)/100)*'TABELA HONORÁRIOS MÉDICOS201819'!L4390</f>
        <v>53.114460000000001</v>
      </c>
      <c r="O4390" s="15">
        <v>0</v>
      </c>
      <c r="P4390" s="15"/>
      <c r="Q4390" s="41">
        <f t="shared" si="252"/>
        <v>162.20345999999998</v>
      </c>
    </row>
    <row r="4391" spans="1:17">
      <c r="A4391" s="1" t="s">
        <v>4760</v>
      </c>
      <c r="B4391" s="1">
        <v>40901262</v>
      </c>
      <c r="C4391" s="3" t="s">
        <v>4537</v>
      </c>
      <c r="D4391" s="4" t="s">
        <v>3673</v>
      </c>
      <c r="E4391" s="7"/>
      <c r="F4391" s="8">
        <f>VLOOKUP(D4391,'Parâmetro - Portes e Uco'!$A$8:$D$49,4,0)</f>
        <v>147.55727999999999</v>
      </c>
      <c r="G4391" s="36"/>
      <c r="H4391" s="15"/>
      <c r="I4391" s="9">
        <v>3</v>
      </c>
      <c r="J4391" s="16">
        <v>0.51</v>
      </c>
      <c r="K4391" s="8">
        <f>J4391*'Parâmetro - Portes e Uco'!$H$3</f>
        <v>12.408299999999999</v>
      </c>
      <c r="L4391" s="17">
        <v>4.72</v>
      </c>
      <c r="M4391" s="2">
        <v>70</v>
      </c>
      <c r="N4391" s="8">
        <f>(('Parâmetro - Portes e Uco'!$H$4*'TABELA HONORÁRIOS MÉDICOS201819'!M4391)/100)*'TABELA HONORÁRIOS MÉDICOS201819'!L4391</f>
        <v>48.304479999999998</v>
      </c>
      <c r="O4391" s="15">
        <v>0</v>
      </c>
      <c r="P4391" s="15"/>
      <c r="Q4391" s="41">
        <f t="shared" si="252"/>
        <v>208.27006</v>
      </c>
    </row>
    <row r="4392" spans="1:17">
      <c r="A4392" s="1" t="s">
        <v>4760</v>
      </c>
      <c r="B4392" s="1">
        <v>40901270</v>
      </c>
      <c r="C4392" s="3" t="s">
        <v>4538</v>
      </c>
      <c r="D4392" s="4" t="s">
        <v>3678</v>
      </c>
      <c r="E4392" s="7"/>
      <c r="F4392" s="8">
        <f>VLOOKUP(D4392,'Parâmetro - Portes e Uco'!$A$8:$D$49,4,0)</f>
        <v>35.471519999999998</v>
      </c>
      <c r="G4392" s="36"/>
      <c r="H4392" s="15"/>
      <c r="I4392" s="9">
        <v>1</v>
      </c>
      <c r="J4392" s="16">
        <v>0.17</v>
      </c>
      <c r="K4392" s="8">
        <f>J4392*'Parâmetro - Portes e Uco'!$H$3</f>
        <v>4.1360999999999999</v>
      </c>
      <c r="L4392" s="17">
        <v>1.52</v>
      </c>
      <c r="M4392" s="2">
        <v>70</v>
      </c>
      <c r="N4392" s="8">
        <f>(('Parâmetro - Portes e Uco'!$H$4*'TABELA HONORÁRIOS MÉDICOS201819'!M4392)/100)*'TABELA HONORÁRIOS MÉDICOS201819'!L4392</f>
        <v>15.555680000000001</v>
      </c>
      <c r="O4392" s="15">
        <v>0</v>
      </c>
      <c r="P4392" s="15"/>
      <c r="Q4392" s="41">
        <f t="shared" si="252"/>
        <v>55.1633</v>
      </c>
    </row>
    <row r="4393" spans="1:17" ht="22.5">
      <c r="A4393" s="1" t="s">
        <v>4760</v>
      </c>
      <c r="B4393" s="1">
        <v>40901289</v>
      </c>
      <c r="C4393" s="3" t="s">
        <v>4539</v>
      </c>
      <c r="D4393" s="4" t="s">
        <v>3670</v>
      </c>
      <c r="E4393" s="7"/>
      <c r="F4393" s="8">
        <f>VLOOKUP(D4393,'Parâmetro - Portes e Uco'!$A$8:$D$49,4,0)</f>
        <v>62.342399999999998</v>
      </c>
      <c r="G4393" s="36"/>
      <c r="H4393" s="15"/>
      <c r="I4393" s="9">
        <v>1</v>
      </c>
      <c r="J4393" s="16">
        <v>0.17</v>
      </c>
      <c r="K4393" s="8">
        <f>J4393*'Parâmetro - Portes e Uco'!$H$3</f>
        <v>4.1360999999999999</v>
      </c>
      <c r="L4393" s="17">
        <v>3.25</v>
      </c>
      <c r="M4393" s="2">
        <v>70</v>
      </c>
      <c r="N4393" s="8">
        <f>(('Parâmetro - Portes e Uco'!$H$4*'TABELA HONORÁRIOS MÉDICOS201819'!M4393)/100)*'TABELA HONORÁRIOS MÉDICOS201819'!L4393</f>
        <v>33.2605</v>
      </c>
      <c r="O4393" s="15">
        <v>0</v>
      </c>
      <c r="P4393" s="15"/>
      <c r="Q4393" s="41">
        <f t="shared" si="252"/>
        <v>99.739000000000004</v>
      </c>
    </row>
    <row r="4394" spans="1:17">
      <c r="A4394" s="1" t="s">
        <v>4760</v>
      </c>
      <c r="B4394" s="1">
        <v>40901297</v>
      </c>
      <c r="C4394" s="3" t="s">
        <v>4540</v>
      </c>
      <c r="D4394" s="4" t="s">
        <v>3673</v>
      </c>
      <c r="E4394" s="7"/>
      <c r="F4394" s="8">
        <f>VLOOKUP(D4394,'Parâmetro - Portes e Uco'!$A$8:$D$49,4,0)</f>
        <v>147.55727999999999</v>
      </c>
      <c r="G4394" s="36"/>
      <c r="H4394" s="15"/>
      <c r="I4394" s="9">
        <v>2</v>
      </c>
      <c r="J4394" s="16">
        <v>0.34</v>
      </c>
      <c r="K4394" s="8">
        <f>J4394*'Parâmetro - Portes e Uco'!$H$3</f>
        <v>8.2721999999999998</v>
      </c>
      <c r="L4394" s="17">
        <v>3.82</v>
      </c>
      <c r="M4394" s="2">
        <v>70</v>
      </c>
      <c r="N4394" s="8">
        <f>(('Parâmetro - Portes e Uco'!$H$4*'TABELA HONORÁRIOS MÉDICOS201819'!M4394)/100)*'TABELA HONORÁRIOS MÉDICOS201819'!L4394</f>
        <v>39.093879999999999</v>
      </c>
      <c r="O4394" s="15">
        <v>0</v>
      </c>
      <c r="P4394" s="15"/>
      <c r="Q4394" s="41">
        <f t="shared" si="252"/>
        <v>194.92336</v>
      </c>
    </row>
    <row r="4395" spans="1:17">
      <c r="A4395" s="1" t="s">
        <v>4760</v>
      </c>
      <c r="B4395" s="1">
        <v>40901300</v>
      </c>
      <c r="C4395" s="3" t="s">
        <v>4541</v>
      </c>
      <c r="D4395" s="4" t="s">
        <v>3670</v>
      </c>
      <c r="E4395" s="7"/>
      <c r="F4395" s="8">
        <f>VLOOKUP(D4395,'Parâmetro - Portes e Uco'!$A$8:$D$49,4,0)</f>
        <v>62.342399999999998</v>
      </c>
      <c r="G4395" s="36"/>
      <c r="H4395" s="15"/>
      <c r="I4395" s="9">
        <v>1</v>
      </c>
      <c r="J4395" s="16">
        <v>0.17</v>
      </c>
      <c r="K4395" s="8">
        <f>J4395*'Parâmetro - Portes e Uco'!$H$3</f>
        <v>4.1360999999999999</v>
      </c>
      <c r="L4395" s="17">
        <v>3.82</v>
      </c>
      <c r="M4395" s="2">
        <v>70</v>
      </c>
      <c r="N4395" s="8">
        <f>(('Parâmetro - Portes e Uco'!$H$4*'TABELA HONORÁRIOS MÉDICOS201819'!M4395)/100)*'TABELA HONORÁRIOS MÉDICOS201819'!L4395</f>
        <v>39.093879999999999</v>
      </c>
      <c r="O4395" s="15">
        <v>0</v>
      </c>
      <c r="P4395" s="15"/>
      <c r="Q4395" s="41">
        <f t="shared" si="252"/>
        <v>105.57238</v>
      </c>
    </row>
    <row r="4396" spans="1:17" ht="22.5">
      <c r="A4396" s="1" t="s">
        <v>4760</v>
      </c>
      <c r="B4396" s="1">
        <v>40901319</v>
      </c>
      <c r="C4396" s="3" t="s">
        <v>4542</v>
      </c>
      <c r="D4396" s="4" t="s">
        <v>3671</v>
      </c>
      <c r="E4396" s="7"/>
      <c r="F4396" s="8">
        <f>VLOOKUP(D4396,'Parâmetro - Portes e Uco'!$A$8:$D$49,4,0)</f>
        <v>100.81679999999999</v>
      </c>
      <c r="G4396" s="36"/>
      <c r="H4396" s="15"/>
      <c r="I4396" s="9">
        <v>3</v>
      </c>
      <c r="J4396" s="16">
        <v>0.51</v>
      </c>
      <c r="K4396" s="8">
        <f>J4396*'Parâmetro - Portes e Uco'!$H$3</f>
        <v>12.408299999999999</v>
      </c>
      <c r="L4396" s="17">
        <v>8.8000000000000007</v>
      </c>
      <c r="M4396" s="2">
        <v>70</v>
      </c>
      <c r="N4396" s="8">
        <f>(('Parâmetro - Portes e Uco'!$H$4*'TABELA HONORÁRIOS MÉDICOS201819'!M4396)/100)*'TABELA HONORÁRIOS MÉDICOS201819'!L4396</f>
        <v>90.059200000000004</v>
      </c>
      <c r="O4396" s="15">
        <v>0</v>
      </c>
      <c r="P4396" s="15"/>
      <c r="Q4396" s="41">
        <f t="shared" si="252"/>
        <v>203.28429999999997</v>
      </c>
    </row>
    <row r="4397" spans="1:17" ht="22.5">
      <c r="A4397" s="1" t="s">
        <v>4760</v>
      </c>
      <c r="B4397" s="1">
        <v>40901335</v>
      </c>
      <c r="C4397" s="3" t="s">
        <v>4543</v>
      </c>
      <c r="D4397" s="4" t="s">
        <v>3671</v>
      </c>
      <c r="E4397" s="7"/>
      <c r="F4397" s="8">
        <f>VLOOKUP(D4397,'Parâmetro - Portes e Uco'!$A$8:$D$49,4,0)</f>
        <v>100.81679999999999</v>
      </c>
      <c r="G4397" s="36"/>
      <c r="H4397" s="15"/>
      <c r="I4397" s="9">
        <v>2</v>
      </c>
      <c r="J4397" s="16">
        <v>0.34</v>
      </c>
      <c r="K4397" s="8">
        <f>J4397*'Parâmetro - Portes e Uco'!$H$3</f>
        <v>8.2721999999999998</v>
      </c>
      <c r="L4397" s="17">
        <v>5.68</v>
      </c>
      <c r="M4397" s="2">
        <v>70</v>
      </c>
      <c r="N4397" s="8">
        <f>(('Parâmetro - Portes e Uco'!$H$4*'TABELA HONORÁRIOS MÉDICOS201819'!M4397)/100)*'TABELA HONORÁRIOS MÉDICOS201819'!L4397</f>
        <v>58.12912</v>
      </c>
      <c r="O4397" s="15">
        <v>0</v>
      </c>
      <c r="P4397" s="15"/>
      <c r="Q4397" s="41">
        <f t="shared" si="252"/>
        <v>167.21812</v>
      </c>
    </row>
    <row r="4398" spans="1:17">
      <c r="A4398" s="1" t="s">
        <v>4760</v>
      </c>
      <c r="B4398" s="1">
        <v>40901351</v>
      </c>
      <c r="C4398" s="3" t="s">
        <v>3494</v>
      </c>
      <c r="D4398" s="4" t="s">
        <v>3677</v>
      </c>
      <c r="E4398" s="7"/>
      <c r="F4398" s="8">
        <f>VLOOKUP(D4398,'Parâmetro - Portes e Uco'!$A$8:$D$49,4,0)</f>
        <v>128.82192000000001</v>
      </c>
      <c r="G4398" s="36"/>
      <c r="H4398" s="15"/>
      <c r="I4398" s="9">
        <v>2</v>
      </c>
      <c r="J4398" s="16">
        <v>0.34</v>
      </c>
      <c r="K4398" s="8">
        <f>J4398*'Parâmetro - Portes e Uco'!$H$3</f>
        <v>8.2721999999999998</v>
      </c>
      <c r="L4398" s="17">
        <v>8.26</v>
      </c>
      <c r="M4398" s="2">
        <v>70</v>
      </c>
      <c r="N4398" s="8">
        <f>(('Parâmetro - Portes e Uco'!$H$4*'TABELA HONORÁRIOS MÉDICOS201819'!M4398)/100)*'TABELA HONORÁRIOS MÉDICOS201819'!L4398</f>
        <v>84.532839999999993</v>
      </c>
      <c r="O4398" s="15">
        <v>0</v>
      </c>
      <c r="P4398" s="15"/>
      <c r="Q4398" s="41">
        <f t="shared" si="252"/>
        <v>221.62696</v>
      </c>
    </row>
    <row r="4399" spans="1:17" ht="22.5">
      <c r="A4399" s="1" t="s">
        <v>4760</v>
      </c>
      <c r="B4399" s="1">
        <v>40901360</v>
      </c>
      <c r="C4399" s="3" t="s">
        <v>3490</v>
      </c>
      <c r="D4399" s="4" t="s">
        <v>3676</v>
      </c>
      <c r="E4399" s="7"/>
      <c r="F4399" s="8">
        <f>VLOOKUP(D4399,'Parâmetro - Portes e Uco'!$A$8:$D$49,4,0)</f>
        <v>175.61951999999999</v>
      </c>
      <c r="G4399" s="36"/>
      <c r="H4399" s="15"/>
      <c r="I4399" s="9">
        <v>4</v>
      </c>
      <c r="J4399" s="16">
        <v>0.68</v>
      </c>
      <c r="K4399" s="8">
        <f>J4399*'Parâmetro - Portes e Uco'!$H$3</f>
        <v>16.5444</v>
      </c>
      <c r="L4399" s="17">
        <v>8.26</v>
      </c>
      <c r="M4399" s="2">
        <v>70</v>
      </c>
      <c r="N4399" s="8">
        <f>(('Parâmetro - Portes e Uco'!$H$4*'TABELA HONORÁRIOS MÉDICOS201819'!M4399)/100)*'TABELA HONORÁRIOS MÉDICOS201819'!L4399</f>
        <v>84.532839999999993</v>
      </c>
      <c r="O4399" s="15">
        <v>0</v>
      </c>
      <c r="P4399" s="15"/>
      <c r="Q4399" s="41">
        <f t="shared" si="252"/>
        <v>276.69675999999998</v>
      </c>
    </row>
    <row r="4400" spans="1:17" ht="22.5">
      <c r="A4400" s="1" t="s">
        <v>4760</v>
      </c>
      <c r="B4400" s="1">
        <v>40901378</v>
      </c>
      <c r="C4400" s="3" t="s">
        <v>3491</v>
      </c>
      <c r="D4400" s="4" t="s">
        <v>3676</v>
      </c>
      <c r="E4400" s="7"/>
      <c r="F4400" s="8">
        <f>VLOOKUP(D4400,'Parâmetro - Portes e Uco'!$A$8:$D$49,4,0)</f>
        <v>175.61951999999999</v>
      </c>
      <c r="G4400" s="36"/>
      <c r="H4400" s="15"/>
      <c r="I4400" s="9">
        <v>4</v>
      </c>
      <c r="J4400" s="16">
        <v>0.68</v>
      </c>
      <c r="K4400" s="8">
        <f>J4400*'Parâmetro - Portes e Uco'!$H$3</f>
        <v>16.5444</v>
      </c>
      <c r="L4400" s="17">
        <v>10.81</v>
      </c>
      <c r="M4400" s="2">
        <v>70</v>
      </c>
      <c r="N4400" s="8">
        <f>(('Parâmetro - Portes e Uco'!$H$4*'TABELA HONORÁRIOS MÉDICOS201819'!M4400)/100)*'TABELA HONORÁRIOS MÉDICOS201819'!L4400</f>
        <v>110.62954000000001</v>
      </c>
      <c r="O4400" s="15">
        <v>0</v>
      </c>
      <c r="P4400" s="15"/>
      <c r="Q4400" s="41">
        <f t="shared" si="252"/>
        <v>302.79345999999998</v>
      </c>
    </row>
    <row r="4401" spans="1:17">
      <c r="A4401" s="1" t="s">
        <v>4760</v>
      </c>
      <c r="B4401" s="1">
        <v>40901386</v>
      </c>
      <c r="C4401" s="3" t="s">
        <v>3489</v>
      </c>
      <c r="D4401" s="4" t="s">
        <v>3677</v>
      </c>
      <c r="E4401" s="7"/>
      <c r="F4401" s="8">
        <f>VLOOKUP(D4401,'Parâmetro - Portes e Uco'!$A$8:$D$49,4,0)</f>
        <v>128.82192000000001</v>
      </c>
      <c r="G4401" s="36"/>
      <c r="H4401" s="15"/>
      <c r="I4401" s="9">
        <v>3</v>
      </c>
      <c r="J4401" s="16">
        <v>0.51</v>
      </c>
      <c r="K4401" s="8">
        <f>J4401*'Parâmetro - Portes e Uco'!$H$3</f>
        <v>12.408299999999999</v>
      </c>
      <c r="L4401" s="17">
        <v>7.39</v>
      </c>
      <c r="M4401" s="2">
        <v>70</v>
      </c>
      <c r="N4401" s="8">
        <f>(('Parâmetro - Portes e Uco'!$H$4*'TABELA HONORÁRIOS MÉDICOS201819'!M4401)/100)*'TABELA HONORÁRIOS MÉDICOS201819'!L4401</f>
        <v>75.629260000000002</v>
      </c>
      <c r="O4401" s="15">
        <v>0</v>
      </c>
      <c r="P4401" s="15"/>
      <c r="Q4401" s="41">
        <f t="shared" si="252"/>
        <v>216.85948000000002</v>
      </c>
    </row>
    <row r="4402" spans="1:17">
      <c r="A4402" s="1" t="s">
        <v>4760</v>
      </c>
      <c r="B4402" s="1">
        <v>40901394</v>
      </c>
      <c r="C4402" s="3" t="s">
        <v>3484</v>
      </c>
      <c r="D4402" s="4" t="s">
        <v>3673</v>
      </c>
      <c r="E4402" s="7"/>
      <c r="F4402" s="8">
        <f>VLOOKUP(D4402,'Parâmetro - Portes e Uco'!$A$8:$D$49,4,0)</f>
        <v>147.55727999999999</v>
      </c>
      <c r="G4402" s="36"/>
      <c r="H4402" s="15"/>
      <c r="I4402" s="9">
        <v>2</v>
      </c>
      <c r="J4402" s="16">
        <v>0.34</v>
      </c>
      <c r="K4402" s="8">
        <f>J4402*'Parâmetro - Portes e Uco'!$H$3</f>
        <v>8.2721999999999998</v>
      </c>
      <c r="L4402" s="17">
        <v>8.26</v>
      </c>
      <c r="M4402" s="2">
        <v>70</v>
      </c>
      <c r="N4402" s="8">
        <f>(('Parâmetro - Portes e Uco'!$H$4*'TABELA HONORÁRIOS MÉDICOS201819'!M4402)/100)*'TABELA HONORÁRIOS MÉDICOS201819'!L4402</f>
        <v>84.532839999999993</v>
      </c>
      <c r="O4402" s="15">
        <v>0</v>
      </c>
      <c r="P4402" s="15"/>
      <c r="Q4402" s="41">
        <f t="shared" si="252"/>
        <v>240.36231999999998</v>
      </c>
    </row>
    <row r="4403" spans="1:17">
      <c r="A4403" s="1" t="s">
        <v>4760</v>
      </c>
      <c r="B4403" s="1">
        <v>40901408</v>
      </c>
      <c r="C4403" s="3" t="s">
        <v>3485</v>
      </c>
      <c r="D4403" s="4" t="s">
        <v>3673</v>
      </c>
      <c r="E4403" s="7"/>
      <c r="F4403" s="8">
        <f>VLOOKUP(D4403,'Parâmetro - Portes e Uco'!$A$8:$D$49,4,0)</f>
        <v>147.55727999999999</v>
      </c>
      <c r="G4403" s="36"/>
      <c r="H4403" s="15"/>
      <c r="I4403" s="9">
        <v>2</v>
      </c>
      <c r="J4403" s="16">
        <v>0.34</v>
      </c>
      <c r="K4403" s="8">
        <f>J4403*'Parâmetro - Portes e Uco'!$H$3</f>
        <v>8.2721999999999998</v>
      </c>
      <c r="L4403" s="17">
        <v>8.26</v>
      </c>
      <c r="M4403" s="2">
        <v>70</v>
      </c>
      <c r="N4403" s="8">
        <f>(('Parâmetro - Portes e Uco'!$H$4*'TABELA HONORÁRIOS MÉDICOS201819'!M4403)/100)*'TABELA HONORÁRIOS MÉDICOS201819'!L4403</f>
        <v>84.532839999999993</v>
      </c>
      <c r="O4403" s="15">
        <v>0</v>
      </c>
      <c r="P4403" s="15"/>
      <c r="Q4403" s="41">
        <f t="shared" si="252"/>
        <v>240.36231999999998</v>
      </c>
    </row>
    <row r="4404" spans="1:17" ht="22.5">
      <c r="A4404" s="1" t="s">
        <v>4760</v>
      </c>
      <c r="B4404" s="1">
        <v>40901416</v>
      </c>
      <c r="C4404" s="3" t="s">
        <v>3487</v>
      </c>
      <c r="D4404" s="4" t="s">
        <v>3673</v>
      </c>
      <c r="E4404" s="7"/>
      <c r="F4404" s="8">
        <f>VLOOKUP(D4404,'Parâmetro - Portes e Uco'!$A$8:$D$49,4,0)</f>
        <v>147.55727999999999</v>
      </c>
      <c r="G4404" s="36"/>
      <c r="H4404" s="15"/>
      <c r="I4404" s="9">
        <v>2</v>
      </c>
      <c r="J4404" s="16">
        <v>0.34</v>
      </c>
      <c r="K4404" s="8">
        <f>J4404*'Parâmetro - Portes e Uco'!$H$3</f>
        <v>8.2721999999999998</v>
      </c>
      <c r="L4404" s="17">
        <v>8.26</v>
      </c>
      <c r="M4404" s="2">
        <v>70</v>
      </c>
      <c r="N4404" s="8">
        <f>(('Parâmetro - Portes e Uco'!$H$4*'TABELA HONORÁRIOS MÉDICOS201819'!M4404)/100)*'TABELA HONORÁRIOS MÉDICOS201819'!L4404</f>
        <v>84.532839999999993</v>
      </c>
      <c r="O4404" s="15">
        <v>0</v>
      </c>
      <c r="P4404" s="15"/>
      <c r="Q4404" s="41">
        <f t="shared" si="252"/>
        <v>240.36231999999998</v>
      </c>
    </row>
    <row r="4405" spans="1:17">
      <c r="A4405" s="1" t="s">
        <v>4760</v>
      </c>
      <c r="B4405" s="1">
        <v>40901424</v>
      </c>
      <c r="C4405" s="3" t="s">
        <v>3488</v>
      </c>
      <c r="D4405" s="4" t="s">
        <v>3673</v>
      </c>
      <c r="E4405" s="7"/>
      <c r="F4405" s="8">
        <f>VLOOKUP(D4405,'Parâmetro - Portes e Uco'!$A$8:$D$49,4,0)</f>
        <v>147.55727999999999</v>
      </c>
      <c r="G4405" s="36"/>
      <c r="H4405" s="15"/>
      <c r="I4405" s="9">
        <v>2</v>
      </c>
      <c r="J4405" s="16">
        <v>0.34</v>
      </c>
      <c r="K4405" s="8">
        <f>J4405*'Parâmetro - Portes e Uco'!$H$3</f>
        <v>8.2721999999999998</v>
      </c>
      <c r="L4405" s="17">
        <v>8.26</v>
      </c>
      <c r="M4405" s="2">
        <v>70</v>
      </c>
      <c r="N4405" s="8">
        <f>(('Parâmetro - Portes e Uco'!$H$4*'TABELA HONORÁRIOS MÉDICOS201819'!M4405)/100)*'TABELA HONORÁRIOS MÉDICOS201819'!L4405</f>
        <v>84.532839999999993</v>
      </c>
      <c r="O4405" s="15">
        <v>0</v>
      </c>
      <c r="P4405" s="15"/>
      <c r="Q4405" s="41">
        <f t="shared" si="252"/>
        <v>240.36231999999998</v>
      </c>
    </row>
    <row r="4406" spans="1:17">
      <c r="A4406" s="1" t="s">
        <v>4760</v>
      </c>
      <c r="B4406" s="1">
        <v>40901432</v>
      </c>
      <c r="C4406" s="3" t="s">
        <v>3492</v>
      </c>
      <c r="D4406" s="4" t="s">
        <v>3673</v>
      </c>
      <c r="E4406" s="7"/>
      <c r="F4406" s="8">
        <f>VLOOKUP(D4406,'Parâmetro - Portes e Uco'!$A$8:$D$49,4,0)</f>
        <v>147.55727999999999</v>
      </c>
      <c r="G4406" s="36"/>
      <c r="H4406" s="15"/>
      <c r="I4406" s="9">
        <v>2</v>
      </c>
      <c r="J4406" s="16">
        <v>0.34</v>
      </c>
      <c r="K4406" s="8">
        <f>J4406*'Parâmetro - Portes e Uco'!$H$3</f>
        <v>8.2721999999999998</v>
      </c>
      <c r="L4406" s="17">
        <v>8.26</v>
      </c>
      <c r="M4406" s="2">
        <v>70</v>
      </c>
      <c r="N4406" s="8">
        <f>(('Parâmetro - Portes e Uco'!$H$4*'TABELA HONORÁRIOS MÉDICOS201819'!M4406)/100)*'TABELA HONORÁRIOS MÉDICOS201819'!L4406</f>
        <v>84.532839999999993</v>
      </c>
      <c r="O4406" s="15">
        <v>0</v>
      </c>
      <c r="P4406" s="15"/>
      <c r="Q4406" s="41">
        <f t="shared" si="252"/>
        <v>240.36231999999998</v>
      </c>
    </row>
    <row r="4407" spans="1:17">
      <c r="A4407" s="1" t="s">
        <v>4760</v>
      </c>
      <c r="B4407" s="1">
        <v>40901440</v>
      </c>
      <c r="C4407" s="3" t="s">
        <v>3493</v>
      </c>
      <c r="D4407" s="4" t="s">
        <v>3675</v>
      </c>
      <c r="E4407" s="7"/>
      <c r="F4407" s="8">
        <f>VLOOKUP(D4407,'Parâmetro - Portes e Uco'!$A$8:$D$49,4,0)</f>
        <v>217.18656000000001</v>
      </c>
      <c r="G4407" s="36"/>
      <c r="H4407" s="15"/>
      <c r="I4407" s="9">
        <v>2</v>
      </c>
      <c r="J4407" s="16">
        <v>0.34</v>
      </c>
      <c r="K4407" s="8">
        <f>J4407*'Parâmetro - Portes e Uco'!$H$3</f>
        <v>8.2721999999999998</v>
      </c>
      <c r="L4407" s="17">
        <v>5.68</v>
      </c>
      <c r="M4407" s="2">
        <v>70</v>
      </c>
      <c r="N4407" s="8">
        <f>(('Parâmetro - Portes e Uco'!$H$4*'TABELA HONORÁRIOS MÉDICOS201819'!M4407)/100)*'TABELA HONORÁRIOS MÉDICOS201819'!L4407</f>
        <v>58.12912</v>
      </c>
      <c r="O4407" s="15">
        <v>0</v>
      </c>
      <c r="P4407" s="15"/>
      <c r="Q4407" s="41">
        <f t="shared" si="252"/>
        <v>283.58788000000004</v>
      </c>
    </row>
    <row r="4408" spans="1:17" ht="22.5">
      <c r="A4408" s="1" t="s">
        <v>4760</v>
      </c>
      <c r="B4408" s="1">
        <v>40901459</v>
      </c>
      <c r="C4408" s="3" t="s">
        <v>3483</v>
      </c>
      <c r="D4408" s="4" t="s">
        <v>3694</v>
      </c>
      <c r="E4408" s="7"/>
      <c r="F4408" s="8">
        <f>VLOOKUP(D4408,'Parâmetro - Portes e Uco'!$A$8:$D$49,4,0)</f>
        <v>233.80031999999997</v>
      </c>
      <c r="G4408" s="36"/>
      <c r="H4408" s="15"/>
      <c r="I4408" s="9">
        <v>3</v>
      </c>
      <c r="J4408" s="16">
        <v>0.51</v>
      </c>
      <c r="K4408" s="8">
        <f>J4408*'Parâmetro - Portes e Uco'!$H$3</f>
        <v>12.408299999999999</v>
      </c>
      <c r="L4408" s="17">
        <v>8.26</v>
      </c>
      <c r="M4408" s="2">
        <v>70</v>
      </c>
      <c r="N4408" s="8">
        <f>(('Parâmetro - Portes e Uco'!$H$4*'TABELA HONORÁRIOS MÉDICOS201819'!M4408)/100)*'TABELA HONORÁRIOS MÉDICOS201819'!L4408</f>
        <v>84.532839999999993</v>
      </c>
      <c r="O4408" s="15">
        <v>0</v>
      </c>
      <c r="P4408" s="15"/>
      <c r="Q4408" s="41">
        <f t="shared" si="252"/>
        <v>330.74145999999996</v>
      </c>
    </row>
    <row r="4409" spans="1:17" ht="22.5">
      <c r="A4409" s="1" t="s">
        <v>4760</v>
      </c>
      <c r="B4409" s="1">
        <v>40901467</v>
      </c>
      <c r="C4409" s="3" t="s">
        <v>3496</v>
      </c>
      <c r="D4409" s="4" t="s">
        <v>3694</v>
      </c>
      <c r="E4409" s="7"/>
      <c r="F4409" s="8">
        <f>VLOOKUP(D4409,'Parâmetro - Portes e Uco'!$A$8:$D$49,4,0)</f>
        <v>233.80031999999997</v>
      </c>
      <c r="G4409" s="36"/>
      <c r="H4409" s="15"/>
      <c r="I4409" s="9">
        <v>3</v>
      </c>
      <c r="J4409" s="16">
        <v>0.51</v>
      </c>
      <c r="K4409" s="8">
        <f>J4409*'Parâmetro - Portes e Uco'!$H$3</f>
        <v>12.408299999999999</v>
      </c>
      <c r="L4409" s="17">
        <v>10.81</v>
      </c>
      <c r="M4409" s="2">
        <v>70</v>
      </c>
      <c r="N4409" s="8">
        <f>(('Parâmetro - Portes e Uco'!$H$4*'TABELA HONORÁRIOS MÉDICOS201819'!M4409)/100)*'TABELA HONORÁRIOS MÉDICOS201819'!L4409</f>
        <v>110.62954000000001</v>
      </c>
      <c r="O4409" s="15">
        <v>0</v>
      </c>
      <c r="P4409" s="15"/>
      <c r="Q4409" s="41">
        <f t="shared" si="252"/>
        <v>356.83815999999996</v>
      </c>
    </row>
    <row r="4410" spans="1:17">
      <c r="A4410" s="1" t="s">
        <v>4760</v>
      </c>
      <c r="B4410" s="1">
        <v>40901475</v>
      </c>
      <c r="C4410" s="3" t="s">
        <v>3482</v>
      </c>
      <c r="D4410" s="4" t="s">
        <v>3694</v>
      </c>
      <c r="E4410" s="7"/>
      <c r="F4410" s="8">
        <f>VLOOKUP(D4410,'Parâmetro - Portes e Uco'!$A$8:$D$49,4,0)</f>
        <v>233.80031999999997</v>
      </c>
      <c r="G4410" s="36"/>
      <c r="H4410" s="15"/>
      <c r="I4410" s="9">
        <v>3</v>
      </c>
      <c r="J4410" s="16">
        <v>0.51</v>
      </c>
      <c r="K4410" s="8">
        <f>J4410*'Parâmetro - Portes e Uco'!$H$3</f>
        <v>12.408299999999999</v>
      </c>
      <c r="L4410" s="17">
        <v>8.26</v>
      </c>
      <c r="M4410" s="2">
        <v>70</v>
      </c>
      <c r="N4410" s="8">
        <f>(('Parâmetro - Portes e Uco'!$H$4*'TABELA HONORÁRIOS MÉDICOS201819'!M4410)/100)*'TABELA HONORÁRIOS MÉDICOS201819'!L4410</f>
        <v>84.532839999999993</v>
      </c>
      <c r="O4410" s="15">
        <v>0</v>
      </c>
      <c r="P4410" s="15"/>
      <c r="Q4410" s="41">
        <f t="shared" si="252"/>
        <v>330.74145999999996</v>
      </c>
    </row>
    <row r="4411" spans="1:17">
      <c r="A4411" s="1" t="s">
        <v>4760</v>
      </c>
      <c r="B4411" s="1">
        <v>40901483</v>
      </c>
      <c r="C4411" s="3" t="s">
        <v>3495</v>
      </c>
      <c r="D4411" s="4" t="s">
        <v>3694</v>
      </c>
      <c r="E4411" s="7"/>
      <c r="F4411" s="8">
        <f>VLOOKUP(D4411,'Parâmetro - Portes e Uco'!$A$8:$D$49,4,0)</f>
        <v>233.80031999999997</v>
      </c>
      <c r="G4411" s="36"/>
      <c r="H4411" s="15"/>
      <c r="I4411" s="9">
        <v>3</v>
      </c>
      <c r="J4411" s="16">
        <v>0.51</v>
      </c>
      <c r="K4411" s="8">
        <f>J4411*'Parâmetro - Portes e Uco'!$H$3</f>
        <v>12.408299999999999</v>
      </c>
      <c r="L4411" s="17">
        <v>10.81</v>
      </c>
      <c r="M4411" s="2">
        <v>70</v>
      </c>
      <c r="N4411" s="8">
        <f>(('Parâmetro - Portes e Uco'!$H$4*'TABELA HONORÁRIOS MÉDICOS201819'!M4411)/100)*'TABELA HONORÁRIOS MÉDICOS201819'!L4411</f>
        <v>110.62954000000001</v>
      </c>
      <c r="O4411" s="15">
        <v>0</v>
      </c>
      <c r="P4411" s="15"/>
      <c r="Q4411" s="41">
        <f t="shared" si="252"/>
        <v>356.83815999999996</v>
      </c>
    </row>
    <row r="4412" spans="1:17">
      <c r="A4412" s="1" t="s">
        <v>4760</v>
      </c>
      <c r="B4412" s="1">
        <v>40901505</v>
      </c>
      <c r="C4412" s="3" t="s">
        <v>4544</v>
      </c>
      <c r="D4412" s="4" t="s">
        <v>3673</v>
      </c>
      <c r="E4412" s="7"/>
      <c r="F4412" s="8">
        <f>VLOOKUP(D4412,'Parâmetro - Portes e Uco'!$A$8:$D$49,4,0)</f>
        <v>147.55727999999999</v>
      </c>
      <c r="G4412" s="36"/>
      <c r="H4412" s="15"/>
      <c r="I4412" s="9">
        <v>3</v>
      </c>
      <c r="J4412" s="16">
        <v>0.51</v>
      </c>
      <c r="K4412" s="8">
        <f>J4412*'Parâmetro - Portes e Uco'!$H$3</f>
        <v>12.408299999999999</v>
      </c>
      <c r="L4412" s="17">
        <v>4.72</v>
      </c>
      <c r="M4412" s="2">
        <v>70</v>
      </c>
      <c r="N4412" s="8">
        <f>(('Parâmetro - Portes e Uco'!$H$4*'TABELA HONORÁRIOS MÉDICOS201819'!M4412)/100)*'TABELA HONORÁRIOS MÉDICOS201819'!L4412</f>
        <v>48.304479999999998</v>
      </c>
      <c r="O4412" s="15">
        <v>0</v>
      </c>
      <c r="P4412" s="15"/>
      <c r="Q4412" s="41">
        <f t="shared" si="252"/>
        <v>208.27006</v>
      </c>
    </row>
    <row r="4413" spans="1:17" ht="22.5">
      <c r="A4413" s="1" t="s">
        <v>4760</v>
      </c>
      <c r="B4413" s="1">
        <v>40901513</v>
      </c>
      <c r="C4413" s="3" t="s">
        <v>3486</v>
      </c>
      <c r="D4413" s="4" t="s">
        <v>3673</v>
      </c>
      <c r="E4413" s="7"/>
      <c r="F4413" s="8">
        <f>VLOOKUP(D4413,'Parâmetro - Portes e Uco'!$A$8:$D$49,4,0)</f>
        <v>147.55727999999999</v>
      </c>
      <c r="G4413" s="36"/>
      <c r="H4413" s="15"/>
      <c r="I4413" s="9">
        <v>2</v>
      </c>
      <c r="J4413" s="16">
        <v>0.34</v>
      </c>
      <c r="K4413" s="8">
        <f>J4413*'Parâmetro - Portes e Uco'!$H$3</f>
        <v>8.2721999999999998</v>
      </c>
      <c r="L4413" s="17">
        <v>3.78</v>
      </c>
      <c r="M4413" s="2">
        <v>70</v>
      </c>
      <c r="N4413" s="8">
        <f>(('Parâmetro - Portes e Uco'!$H$4*'TABELA HONORÁRIOS MÉDICOS201819'!M4413)/100)*'TABELA HONORÁRIOS MÉDICOS201819'!L4413</f>
        <v>38.684519999999999</v>
      </c>
      <c r="O4413" s="15">
        <v>0</v>
      </c>
      <c r="P4413" s="15"/>
      <c r="Q4413" s="41">
        <f t="shared" si="252"/>
        <v>194.51399999999998</v>
      </c>
    </row>
    <row r="4414" spans="1:17">
      <c r="A4414" s="1" t="s">
        <v>4760</v>
      </c>
      <c r="B4414" s="1">
        <v>40901521</v>
      </c>
      <c r="C4414" s="3" t="s">
        <v>4545</v>
      </c>
      <c r="D4414" s="4" t="s">
        <v>3671</v>
      </c>
      <c r="E4414" s="7"/>
      <c r="F4414" s="8">
        <f>VLOOKUP(D4414,'Parâmetro - Portes e Uco'!$A$8:$D$49,4,0)</f>
        <v>100.81679999999999</v>
      </c>
      <c r="G4414" s="36"/>
      <c r="H4414" s="15"/>
      <c r="I4414" s="9">
        <v>0</v>
      </c>
      <c r="J4414" s="16">
        <v>0</v>
      </c>
      <c r="K4414" s="16"/>
      <c r="L4414" s="17">
        <v>6.29</v>
      </c>
      <c r="M4414" s="2">
        <v>70</v>
      </c>
      <c r="N4414" s="8">
        <f>(('Parâmetro - Portes e Uco'!$H$4*'TABELA HONORÁRIOS MÉDICOS201819'!M4414)/100)*'TABELA HONORÁRIOS MÉDICOS201819'!L4414</f>
        <v>64.371859999999998</v>
      </c>
      <c r="O4414" s="15">
        <v>0</v>
      </c>
      <c r="P4414" s="15"/>
      <c r="Q4414" s="41">
        <f t="shared" si="252"/>
        <v>165.18865999999997</v>
      </c>
    </row>
    <row r="4415" spans="1:17">
      <c r="A4415" s="1" t="s">
        <v>4760</v>
      </c>
      <c r="B4415" s="1">
        <v>40901530</v>
      </c>
      <c r="C4415" s="3" t="s">
        <v>4546</v>
      </c>
      <c r="D4415" s="4" t="s">
        <v>3671</v>
      </c>
      <c r="E4415" s="7"/>
      <c r="F4415" s="8">
        <f>VLOOKUP(D4415,'Parâmetro - Portes e Uco'!$A$8:$D$49,4,0)</f>
        <v>100.81679999999999</v>
      </c>
      <c r="G4415" s="36"/>
      <c r="H4415" s="15"/>
      <c r="I4415" s="9">
        <v>0</v>
      </c>
      <c r="J4415" s="16">
        <v>0</v>
      </c>
      <c r="K4415" s="16"/>
      <c r="L4415" s="17">
        <v>2.5</v>
      </c>
      <c r="M4415" s="2">
        <v>70</v>
      </c>
      <c r="N4415" s="8">
        <f>(('Parâmetro - Portes e Uco'!$H$4*'TABELA HONORÁRIOS MÉDICOS201819'!M4415)/100)*'TABELA HONORÁRIOS MÉDICOS201819'!L4415</f>
        <v>25.585000000000001</v>
      </c>
      <c r="O4415" s="15">
        <v>0</v>
      </c>
      <c r="P4415" s="15"/>
      <c r="Q4415" s="41">
        <f t="shared" si="252"/>
        <v>126.40179999999998</v>
      </c>
    </row>
    <row r="4416" spans="1:17">
      <c r="A4416" s="1" t="s">
        <v>4760</v>
      </c>
      <c r="B4416" s="1">
        <v>40901602</v>
      </c>
      <c r="C4416" s="3" t="s">
        <v>3497</v>
      </c>
      <c r="D4416" s="4" t="s">
        <v>3676</v>
      </c>
      <c r="E4416" s="7"/>
      <c r="F4416" s="8">
        <f>VLOOKUP(D4416,'Parâmetro - Portes e Uco'!$A$8:$D$49,4,0)</f>
        <v>175.61951999999999</v>
      </c>
      <c r="G4416" s="36"/>
      <c r="H4416" s="15"/>
      <c r="I4416" s="9">
        <v>2</v>
      </c>
      <c r="J4416" s="16">
        <v>0.34</v>
      </c>
      <c r="K4416" s="8">
        <f>J4416*'Parâmetro - Portes e Uco'!$H$3</f>
        <v>8.2721999999999998</v>
      </c>
      <c r="L4416" s="17">
        <v>15</v>
      </c>
      <c r="M4416" s="2">
        <v>70</v>
      </c>
      <c r="N4416" s="8">
        <f>(('Parâmetro - Portes e Uco'!$H$4*'TABELA HONORÁRIOS MÉDICOS201819'!M4416)/100)*'TABELA HONORÁRIOS MÉDICOS201819'!L4416</f>
        <v>153.51</v>
      </c>
      <c r="O4416" s="15">
        <v>0</v>
      </c>
      <c r="P4416" s="15"/>
      <c r="Q4416" s="41">
        <f t="shared" si="252"/>
        <v>337.40171999999995</v>
      </c>
    </row>
    <row r="4417" spans="1:17">
      <c r="A4417" s="1" t="s">
        <v>4760</v>
      </c>
      <c r="B4417" s="1">
        <v>40901610</v>
      </c>
      <c r="C4417" s="3" t="s">
        <v>4547</v>
      </c>
      <c r="D4417" s="4" t="s">
        <v>3681</v>
      </c>
      <c r="E4417" s="7"/>
      <c r="F4417" s="8">
        <f>VLOOKUP(D4417,'Parâmetro - Portes e Uco'!$A$8:$D$49,4,0)</f>
        <v>73.782719999999998</v>
      </c>
      <c r="G4417" s="36"/>
      <c r="H4417" s="15"/>
      <c r="I4417" s="9">
        <v>2</v>
      </c>
      <c r="J4417" s="16">
        <v>0.34</v>
      </c>
      <c r="K4417" s="8">
        <f>J4417*'Parâmetro - Portes e Uco'!$H$3</f>
        <v>8.2721999999999998</v>
      </c>
      <c r="L4417" s="17">
        <v>4.13</v>
      </c>
      <c r="M4417" s="2">
        <v>70</v>
      </c>
      <c r="N4417" s="8">
        <f>(('Parâmetro - Portes e Uco'!$H$4*'TABELA HONORÁRIOS MÉDICOS201819'!M4417)/100)*'TABELA HONORÁRIOS MÉDICOS201819'!L4417</f>
        <v>42.266419999999997</v>
      </c>
      <c r="O4417" s="15">
        <v>0</v>
      </c>
      <c r="P4417" s="15"/>
      <c r="Q4417" s="41">
        <f t="shared" si="252"/>
        <v>124.32133999999999</v>
      </c>
    </row>
    <row r="4418" spans="1:17" ht="22.5">
      <c r="A4418" s="1" t="s">
        <v>4760</v>
      </c>
      <c r="B4418" s="1">
        <v>40901629</v>
      </c>
      <c r="C4418" s="3" t="s">
        <v>4548</v>
      </c>
      <c r="D4418" s="4" t="s">
        <v>3677</v>
      </c>
      <c r="E4418" s="7"/>
      <c r="F4418" s="8">
        <f>VLOOKUP(D4418,'Parâmetro - Portes e Uco'!$A$8:$D$49,4,0)</f>
        <v>128.82192000000001</v>
      </c>
      <c r="G4418" s="36"/>
      <c r="H4418" s="15"/>
      <c r="I4418" s="9">
        <v>2</v>
      </c>
      <c r="J4418" s="16">
        <v>0.38</v>
      </c>
      <c r="K4418" s="8">
        <f>J4418*'Parâmetro - Portes e Uco'!$H$3</f>
        <v>9.2454000000000001</v>
      </c>
      <c r="L4418" s="17">
        <v>37</v>
      </c>
      <c r="M4418" s="2">
        <v>70</v>
      </c>
      <c r="N4418" s="8">
        <f>(('Parâmetro - Portes e Uco'!$H$4*'TABELA HONORÁRIOS MÉDICOS201819'!M4418)/100)*'TABELA HONORÁRIOS MÉDICOS201819'!L4418</f>
        <v>378.65800000000002</v>
      </c>
      <c r="O4418" s="15">
        <v>0</v>
      </c>
      <c r="P4418" s="15"/>
      <c r="Q4418" s="41">
        <f t="shared" si="252"/>
        <v>516.72532000000001</v>
      </c>
    </row>
    <row r="4419" spans="1:17">
      <c r="A4419" s="1" t="s">
        <v>4760</v>
      </c>
      <c r="B4419" s="1">
        <v>40901696</v>
      </c>
      <c r="C4419" s="3" t="s">
        <v>4549</v>
      </c>
      <c r="D4419" s="4" t="s">
        <v>3677</v>
      </c>
      <c r="E4419" s="7"/>
      <c r="F4419" s="8">
        <f>VLOOKUP(D4419,'Parâmetro - Portes e Uco'!$A$8:$D$49,4,0)</f>
        <v>128.82192000000001</v>
      </c>
      <c r="G4419" s="36"/>
      <c r="H4419" s="15"/>
      <c r="I4419" s="9">
        <v>2</v>
      </c>
      <c r="J4419" s="16">
        <v>0.34</v>
      </c>
      <c r="K4419" s="8">
        <f>J4419*'Parâmetro - Portes e Uco'!$H$3</f>
        <v>8.2721999999999998</v>
      </c>
      <c r="L4419" s="17">
        <v>28</v>
      </c>
      <c r="M4419" s="2">
        <v>70</v>
      </c>
      <c r="N4419" s="8">
        <f>(('Parâmetro - Portes e Uco'!$H$4*'TABELA HONORÁRIOS MÉDICOS201819'!M4419)/100)*'TABELA HONORÁRIOS MÉDICOS201819'!L4419</f>
        <v>286.55200000000002</v>
      </c>
      <c r="O4419" s="15">
        <v>0</v>
      </c>
      <c r="P4419" s="15"/>
      <c r="Q4419" s="41">
        <f t="shared" si="252"/>
        <v>423.64612</v>
      </c>
    </row>
    <row r="4420" spans="1:17" ht="22.5">
      <c r="A4420" s="1" t="s">
        <v>4760</v>
      </c>
      <c r="B4420" s="1">
        <v>40901700</v>
      </c>
      <c r="C4420" s="3" t="s">
        <v>4550</v>
      </c>
      <c r="D4420" s="4" t="s">
        <v>3676</v>
      </c>
      <c r="E4420" s="7"/>
      <c r="F4420" s="8">
        <f>VLOOKUP(D4420,'Parâmetro - Portes e Uco'!$A$8:$D$49,4,0)</f>
        <v>175.61951999999999</v>
      </c>
      <c r="G4420" s="36"/>
      <c r="H4420" s="15"/>
      <c r="I4420" s="9">
        <v>2</v>
      </c>
      <c r="J4420" s="16">
        <v>0.34</v>
      </c>
      <c r="K4420" s="8">
        <f>J4420*'Parâmetro - Portes e Uco'!$H$3</f>
        <v>8.2721999999999998</v>
      </c>
      <c r="L4420" s="17">
        <v>45</v>
      </c>
      <c r="M4420" s="2">
        <v>70</v>
      </c>
      <c r="N4420" s="8">
        <f>(('Parâmetro - Portes e Uco'!$H$4*'TABELA HONORÁRIOS MÉDICOS201819'!M4420)/100)*'TABELA HONORÁRIOS MÉDICOS201819'!L4420</f>
        <v>460.53</v>
      </c>
      <c r="O4420" s="15">
        <v>0</v>
      </c>
      <c r="P4420" s="15"/>
      <c r="Q4420" s="41">
        <f t="shared" si="252"/>
        <v>644.42171999999994</v>
      </c>
    </row>
    <row r="4421" spans="1:17">
      <c r="A4421" s="1" t="s">
        <v>4760</v>
      </c>
      <c r="B4421" s="1">
        <v>40901718</v>
      </c>
      <c r="C4421" s="3" t="s">
        <v>4551</v>
      </c>
      <c r="D4421" s="4" t="s">
        <v>3677</v>
      </c>
      <c r="E4421" s="7"/>
      <c r="F4421" s="8">
        <f>VLOOKUP(D4421,'Parâmetro - Portes e Uco'!$A$8:$D$49,4,0)</f>
        <v>128.82192000000001</v>
      </c>
      <c r="G4421" s="36"/>
      <c r="H4421" s="15"/>
      <c r="I4421" s="9">
        <v>2</v>
      </c>
      <c r="J4421" s="16">
        <v>0.34</v>
      </c>
      <c r="K4421" s="8">
        <f>J4421*'Parâmetro - Portes e Uco'!$H$3</f>
        <v>8.2721999999999998</v>
      </c>
      <c r="L4421" s="17">
        <v>50</v>
      </c>
      <c r="M4421" s="2">
        <v>70</v>
      </c>
      <c r="N4421" s="8">
        <f>(('Parâmetro - Portes e Uco'!$H$4*'TABELA HONORÁRIOS MÉDICOS201819'!M4421)/100)*'TABELA HONORÁRIOS MÉDICOS201819'!L4421</f>
        <v>511.7</v>
      </c>
      <c r="O4421" s="15">
        <v>0</v>
      </c>
      <c r="P4421" s="15"/>
      <c r="Q4421" s="41">
        <f t="shared" si="252"/>
        <v>648.79412000000002</v>
      </c>
    </row>
    <row r="4422" spans="1:17">
      <c r="A4422" s="1" t="s">
        <v>4760</v>
      </c>
      <c r="B4422" s="1">
        <v>40901734</v>
      </c>
      <c r="C4422" s="3" t="s">
        <v>4039</v>
      </c>
      <c r="D4422" s="4" t="s">
        <v>3672</v>
      </c>
      <c r="E4422" s="7"/>
      <c r="F4422" s="8">
        <f>VLOOKUP(D4422,'Parâmetro - Portes e Uco'!$A$8:$D$49,4,0)</f>
        <v>47.295359999999995</v>
      </c>
      <c r="G4422" s="36"/>
      <c r="H4422" s="15"/>
      <c r="I4422" s="9"/>
      <c r="J4422" s="16">
        <v>0.17</v>
      </c>
      <c r="K4422" s="8">
        <f>J4422*'Parâmetro - Portes e Uco'!$H$3</f>
        <v>4.1360999999999999</v>
      </c>
      <c r="L4422" s="17">
        <v>3.42</v>
      </c>
      <c r="M4422" s="2">
        <v>70</v>
      </c>
      <c r="N4422" s="8">
        <f>(('Parâmetro - Portes e Uco'!$H$4*'TABELA HONORÁRIOS MÉDICOS201819'!M4422)/100)*'TABELA HONORÁRIOS MÉDICOS201819'!L4422</f>
        <v>35.000279999999997</v>
      </c>
      <c r="O4422" s="15">
        <v>0</v>
      </c>
      <c r="P4422" s="15"/>
      <c r="Q4422" s="41">
        <f t="shared" si="252"/>
        <v>86.431739999999991</v>
      </c>
    </row>
    <row r="4423" spans="1:17">
      <c r="A4423" s="1" t="s">
        <v>4760</v>
      </c>
      <c r="B4423" s="1">
        <v>40901742</v>
      </c>
      <c r="C4423" s="3" t="s">
        <v>4552</v>
      </c>
      <c r="D4423" s="4" t="s">
        <v>3673</v>
      </c>
      <c r="E4423" s="7"/>
      <c r="F4423" s="8">
        <f>VLOOKUP(D4423,'Parâmetro - Portes e Uco'!$A$8:$D$49,4,0)</f>
        <v>147.55727999999999</v>
      </c>
      <c r="G4423" s="36"/>
      <c r="H4423" s="15"/>
      <c r="I4423" s="9"/>
      <c r="J4423" s="16">
        <v>0.34</v>
      </c>
      <c r="K4423" s="8">
        <f>J4423*'Parâmetro - Portes e Uco'!$H$3</f>
        <v>8.2721999999999998</v>
      </c>
      <c r="L4423" s="17">
        <v>8.26</v>
      </c>
      <c r="M4423" s="2">
        <v>70</v>
      </c>
      <c r="N4423" s="8">
        <f>(('Parâmetro - Portes e Uco'!$H$4*'TABELA HONORÁRIOS MÉDICOS201819'!M4423)/100)*'TABELA HONORÁRIOS MÉDICOS201819'!L4423</f>
        <v>84.532839999999993</v>
      </c>
      <c r="O4423" s="15">
        <v>0</v>
      </c>
      <c r="P4423" s="15"/>
      <c r="Q4423" s="41">
        <f t="shared" si="252"/>
        <v>240.36231999999998</v>
      </c>
    </row>
    <row r="4424" spans="1:17">
      <c r="A4424" s="1" t="s">
        <v>4760</v>
      </c>
      <c r="B4424" s="1">
        <v>40901750</v>
      </c>
      <c r="C4424" s="3" t="s">
        <v>4553</v>
      </c>
      <c r="D4424" s="4" t="s">
        <v>3670</v>
      </c>
      <c r="E4424" s="7"/>
      <c r="F4424" s="8">
        <f>VLOOKUP(D4424,'Parâmetro - Portes e Uco'!$A$8:$D$49,4,0)</f>
        <v>62.342399999999998</v>
      </c>
      <c r="G4424" s="36"/>
      <c r="H4424" s="15"/>
      <c r="I4424" s="9">
        <v>2</v>
      </c>
      <c r="J4424" s="16">
        <v>0.51</v>
      </c>
      <c r="K4424" s="8">
        <f>J4424*'Parâmetro - Portes e Uco'!$H$3</f>
        <v>12.408299999999999</v>
      </c>
      <c r="L4424" s="17">
        <v>3.41</v>
      </c>
      <c r="M4424" s="2">
        <v>70</v>
      </c>
      <c r="N4424" s="8">
        <f>(('Parâmetro - Portes e Uco'!$H$4*'TABELA HONORÁRIOS MÉDICOS201819'!M4424)/100)*'TABELA HONORÁRIOS MÉDICOS201819'!L4424</f>
        <v>34.897939999999998</v>
      </c>
      <c r="O4424" s="15">
        <v>0</v>
      </c>
      <c r="P4424" s="15"/>
      <c r="Q4424" s="41">
        <f t="shared" si="252"/>
        <v>109.64864</v>
      </c>
    </row>
    <row r="4425" spans="1:17">
      <c r="A4425" s="1" t="s">
        <v>4760</v>
      </c>
      <c r="B4425" s="1">
        <v>40901769</v>
      </c>
      <c r="C4425" s="3" t="s">
        <v>4554</v>
      </c>
      <c r="D4425" s="4" t="s">
        <v>3670</v>
      </c>
      <c r="E4425" s="7"/>
      <c r="F4425" s="8">
        <f>VLOOKUP(D4425,'Parâmetro - Portes e Uco'!$A$8:$D$49,4,0)</f>
        <v>62.342399999999998</v>
      </c>
      <c r="G4425" s="36"/>
      <c r="H4425" s="15"/>
      <c r="I4425" s="9">
        <v>2</v>
      </c>
      <c r="J4425" s="16">
        <v>0.34</v>
      </c>
      <c r="K4425" s="8">
        <f>J4425*'Parâmetro - Portes e Uco'!$H$3</f>
        <v>8.2721999999999998</v>
      </c>
      <c r="L4425" s="17">
        <v>3.78</v>
      </c>
      <c r="M4425" s="2">
        <v>70</v>
      </c>
      <c r="N4425" s="8">
        <f>(('Parâmetro - Portes e Uco'!$H$4*'TABELA HONORÁRIOS MÉDICOS201819'!M4425)/100)*'TABELA HONORÁRIOS MÉDICOS201819'!L4425</f>
        <v>38.684519999999999</v>
      </c>
      <c r="O4425" s="15">
        <v>0</v>
      </c>
      <c r="P4425" s="15"/>
      <c r="Q4425" s="41">
        <f t="shared" si="252"/>
        <v>109.29911999999999</v>
      </c>
    </row>
    <row r="4426" spans="1:17">
      <c r="A4426" s="1" t="s">
        <v>4760</v>
      </c>
      <c r="B4426" s="1">
        <v>40901793</v>
      </c>
      <c r="C4426" s="3" t="s">
        <v>4829</v>
      </c>
      <c r="D4426" s="4"/>
      <c r="E4426" s="7"/>
      <c r="F4426" s="8"/>
      <c r="G4426" s="36"/>
      <c r="H4426" s="15"/>
      <c r="I4426" s="9"/>
      <c r="J4426" s="16"/>
      <c r="K4426" s="8"/>
      <c r="L4426" s="17"/>
      <c r="M4426" s="2"/>
      <c r="N4426" s="8"/>
      <c r="O4426" s="15"/>
      <c r="P4426" s="15"/>
      <c r="Q4426" s="41">
        <v>535</v>
      </c>
    </row>
    <row r="4427" spans="1:17">
      <c r="A4427" s="3"/>
      <c r="B4427" s="135">
        <v>40902005</v>
      </c>
      <c r="C4427" s="263" t="s">
        <v>3964</v>
      </c>
      <c r="D4427" s="264"/>
      <c r="E4427" s="264"/>
      <c r="F4427" s="264"/>
      <c r="G4427" s="264"/>
      <c r="H4427" s="264"/>
      <c r="I4427" s="264"/>
      <c r="J4427" s="264"/>
      <c r="K4427" s="264"/>
      <c r="L4427" s="264"/>
      <c r="M4427" s="287"/>
      <c r="N4427" s="264"/>
      <c r="O4427" s="264"/>
      <c r="P4427" s="264"/>
      <c r="Q4427" s="265"/>
    </row>
    <row r="4428" spans="1:17">
      <c r="A4428" s="1" t="s">
        <v>4760</v>
      </c>
      <c r="B4428" s="1">
        <v>40902013</v>
      </c>
      <c r="C4428" s="3" t="s">
        <v>4555</v>
      </c>
      <c r="D4428" s="4" t="s">
        <v>3677</v>
      </c>
      <c r="E4428" s="7"/>
      <c r="F4428" s="8">
        <f>VLOOKUP(D4428,'Parâmetro - Portes e Uco'!$A$8:$D$49,4,0)</f>
        <v>128.82192000000001</v>
      </c>
      <c r="G4428" s="36"/>
      <c r="H4428" s="15"/>
      <c r="I4428" s="9">
        <v>2</v>
      </c>
      <c r="J4428" s="16">
        <v>0.34</v>
      </c>
      <c r="K4428" s="8">
        <f>J4428*'Parâmetro - Portes e Uco'!$H$3</f>
        <v>8.2721999999999998</v>
      </c>
      <c r="L4428" s="17">
        <v>3.72</v>
      </c>
      <c r="M4428" s="2">
        <v>70</v>
      </c>
      <c r="N4428" s="8">
        <f>(('Parâmetro - Portes e Uco'!$H$4*'TABELA HONORÁRIOS MÉDICOS201819'!M4428)/100)*'TABELA HONORÁRIOS MÉDICOS201819'!L4428</f>
        <v>38.070480000000003</v>
      </c>
      <c r="O4428" s="15">
        <v>0</v>
      </c>
      <c r="P4428" s="15"/>
      <c r="Q4428" s="41">
        <f t="shared" ref="Q4428:Q4438" si="253">F4428+H4428+K4428+N4428+P4428</f>
        <v>175.16460000000001</v>
      </c>
    </row>
    <row r="4429" spans="1:17" ht="22.5">
      <c r="A4429" s="1" t="s">
        <v>4760</v>
      </c>
      <c r="B4429" s="1">
        <v>40902021</v>
      </c>
      <c r="C4429" s="3" t="s">
        <v>4556</v>
      </c>
      <c r="D4429" s="4" t="s">
        <v>3694</v>
      </c>
      <c r="E4429" s="7"/>
      <c r="F4429" s="8">
        <f>VLOOKUP(D4429,'Parâmetro - Portes e Uco'!$A$8:$D$49,4,0)</f>
        <v>233.80031999999997</v>
      </c>
      <c r="G4429" s="36"/>
      <c r="H4429" s="15"/>
      <c r="I4429" s="9">
        <v>3</v>
      </c>
      <c r="J4429" s="16">
        <v>0.51</v>
      </c>
      <c r="K4429" s="8">
        <f>J4429*'Parâmetro - Portes e Uco'!$H$3</f>
        <v>12.408299999999999</v>
      </c>
      <c r="L4429" s="17">
        <v>4.05</v>
      </c>
      <c r="M4429" s="2">
        <v>70</v>
      </c>
      <c r="N4429" s="8">
        <f>(('Parâmetro - Portes e Uco'!$H$4*'TABELA HONORÁRIOS MÉDICOS201819'!M4429)/100)*'TABELA HONORÁRIOS MÉDICOS201819'!L4429</f>
        <v>41.447699999999998</v>
      </c>
      <c r="O4429" s="15">
        <v>0</v>
      </c>
      <c r="P4429" s="15"/>
      <c r="Q4429" s="41">
        <f t="shared" si="253"/>
        <v>287.65631999999994</v>
      </c>
    </row>
    <row r="4430" spans="1:17" ht="22.5">
      <c r="A4430" s="1" t="s">
        <v>4760</v>
      </c>
      <c r="B4430" s="1">
        <v>40902030</v>
      </c>
      <c r="C4430" s="3" t="s">
        <v>4557</v>
      </c>
      <c r="D4430" s="4" t="s">
        <v>3675</v>
      </c>
      <c r="E4430" s="7"/>
      <c r="F4430" s="8">
        <f>VLOOKUP(D4430,'Parâmetro - Portes e Uco'!$A$8:$D$49,4,0)</f>
        <v>217.18656000000001</v>
      </c>
      <c r="G4430" s="36"/>
      <c r="H4430" s="15"/>
      <c r="I4430" s="9">
        <v>2</v>
      </c>
      <c r="J4430" s="16">
        <v>0.34</v>
      </c>
      <c r="K4430" s="8">
        <f>J4430*'Parâmetro - Portes e Uco'!$H$3</f>
        <v>8.2721999999999998</v>
      </c>
      <c r="L4430" s="17">
        <v>5.68</v>
      </c>
      <c r="M4430" s="2">
        <v>70</v>
      </c>
      <c r="N4430" s="8">
        <f>(('Parâmetro - Portes e Uco'!$H$4*'TABELA HONORÁRIOS MÉDICOS201819'!M4430)/100)*'TABELA HONORÁRIOS MÉDICOS201819'!L4430</f>
        <v>58.12912</v>
      </c>
      <c r="O4430" s="15">
        <v>0</v>
      </c>
      <c r="P4430" s="15"/>
      <c r="Q4430" s="41">
        <f t="shared" si="253"/>
        <v>283.58788000000004</v>
      </c>
    </row>
    <row r="4431" spans="1:17" ht="22.5">
      <c r="A4431" s="1" t="s">
        <v>4760</v>
      </c>
      <c r="B4431" s="1">
        <v>40902048</v>
      </c>
      <c r="C4431" s="3" t="s">
        <v>4558</v>
      </c>
      <c r="D4431" s="4" t="s">
        <v>3674</v>
      </c>
      <c r="E4431" s="7"/>
      <c r="F4431" s="8">
        <f>VLOOKUP(D4431,'Parâmetro - Portes e Uco'!$A$8:$D$49,4,0)</f>
        <v>252.51119999999997</v>
      </c>
      <c r="G4431" s="36"/>
      <c r="H4431" s="15"/>
      <c r="I4431" s="9">
        <v>2</v>
      </c>
      <c r="J4431" s="16">
        <v>0.34</v>
      </c>
      <c r="K4431" s="8">
        <f>J4431*'Parâmetro - Portes e Uco'!$H$3</f>
        <v>8.2721999999999998</v>
      </c>
      <c r="L4431" s="17">
        <v>8.52</v>
      </c>
      <c r="M4431" s="2">
        <v>70</v>
      </c>
      <c r="N4431" s="8">
        <f>(('Parâmetro - Portes e Uco'!$H$4*'TABELA HONORÁRIOS MÉDICOS201819'!M4431)/100)*'TABELA HONORÁRIOS MÉDICOS201819'!L4431</f>
        <v>87.193680000000001</v>
      </c>
      <c r="O4431" s="15">
        <v>0</v>
      </c>
      <c r="P4431" s="15"/>
      <c r="Q4431" s="41">
        <f t="shared" si="253"/>
        <v>347.97708</v>
      </c>
    </row>
    <row r="4432" spans="1:17">
      <c r="A4432" s="1" t="s">
        <v>4760</v>
      </c>
      <c r="B4432" s="1">
        <v>40902056</v>
      </c>
      <c r="C4432" s="3" t="s">
        <v>4559</v>
      </c>
      <c r="D4432" s="4" t="s">
        <v>3676</v>
      </c>
      <c r="E4432" s="7"/>
      <c r="F4432" s="8">
        <f>VLOOKUP(D4432,'Parâmetro - Portes e Uco'!$A$8:$D$49,4,0)</f>
        <v>175.61951999999999</v>
      </c>
      <c r="G4432" s="36"/>
      <c r="H4432" s="15"/>
      <c r="I4432" s="9">
        <v>2</v>
      </c>
      <c r="J4432" s="16">
        <v>0.34</v>
      </c>
      <c r="K4432" s="8">
        <f>J4432*'Parâmetro - Portes e Uco'!$H$3</f>
        <v>8.2721999999999998</v>
      </c>
      <c r="L4432" s="17">
        <v>6.04</v>
      </c>
      <c r="M4432" s="2">
        <v>70</v>
      </c>
      <c r="N4432" s="8">
        <f>(('Parâmetro - Portes e Uco'!$H$4*'TABELA HONORÁRIOS MÉDICOS201819'!M4432)/100)*'TABELA HONORÁRIOS MÉDICOS201819'!L4432</f>
        <v>61.813360000000003</v>
      </c>
      <c r="O4432" s="15">
        <v>0</v>
      </c>
      <c r="P4432" s="15"/>
      <c r="Q4432" s="41">
        <f t="shared" si="253"/>
        <v>245.70508000000001</v>
      </c>
    </row>
    <row r="4433" spans="1:17">
      <c r="A4433" s="1" t="s">
        <v>4760</v>
      </c>
      <c r="B4433" s="1">
        <v>40902064</v>
      </c>
      <c r="C4433" s="3" t="s">
        <v>3504</v>
      </c>
      <c r="D4433" s="4" t="s">
        <v>3674</v>
      </c>
      <c r="E4433" s="7"/>
      <c r="F4433" s="8">
        <f>VLOOKUP(D4433,'Parâmetro - Portes e Uco'!$A$8:$D$49,4,0)</f>
        <v>252.51119999999997</v>
      </c>
      <c r="G4433" s="36"/>
      <c r="H4433" s="15"/>
      <c r="I4433" s="9">
        <v>2</v>
      </c>
      <c r="J4433" s="16">
        <v>0.34</v>
      </c>
      <c r="K4433" s="8">
        <f>J4433*'Parâmetro - Portes e Uco'!$H$3</f>
        <v>8.2721999999999998</v>
      </c>
      <c r="L4433" s="17">
        <v>8.26</v>
      </c>
      <c r="M4433" s="2">
        <v>70</v>
      </c>
      <c r="N4433" s="8">
        <f>(('Parâmetro - Portes e Uco'!$H$4*'TABELA HONORÁRIOS MÉDICOS201819'!M4433)/100)*'TABELA HONORÁRIOS MÉDICOS201819'!L4433</f>
        <v>84.532839999999993</v>
      </c>
      <c r="O4433" s="15">
        <v>0</v>
      </c>
      <c r="P4433" s="15"/>
      <c r="Q4433" s="41">
        <f t="shared" si="253"/>
        <v>345.31623999999999</v>
      </c>
    </row>
    <row r="4434" spans="1:17" ht="22.5">
      <c r="A4434" s="1" t="s">
        <v>4760</v>
      </c>
      <c r="B4434" s="1">
        <v>40902072</v>
      </c>
      <c r="C4434" s="3" t="s">
        <v>3507</v>
      </c>
      <c r="D4434" s="4" t="s">
        <v>3676</v>
      </c>
      <c r="E4434" s="7"/>
      <c r="F4434" s="8">
        <f>VLOOKUP(D4434,'Parâmetro - Portes e Uco'!$A$8:$D$49,4,0)</f>
        <v>175.61951999999999</v>
      </c>
      <c r="G4434" s="36"/>
      <c r="H4434" s="15"/>
      <c r="I4434" s="9">
        <v>2</v>
      </c>
      <c r="J4434" s="16">
        <v>0.34</v>
      </c>
      <c r="K4434" s="8">
        <f>J4434*'Parâmetro - Portes e Uco'!$H$3</f>
        <v>8.2721999999999998</v>
      </c>
      <c r="L4434" s="17">
        <v>28</v>
      </c>
      <c r="M4434" s="2">
        <v>70</v>
      </c>
      <c r="N4434" s="8">
        <f>(('Parâmetro - Portes e Uco'!$H$4*'TABELA HONORÁRIOS MÉDICOS201819'!M4434)/100)*'TABELA HONORÁRIOS MÉDICOS201819'!L4434</f>
        <v>286.55200000000002</v>
      </c>
      <c r="O4434" s="15">
        <v>0</v>
      </c>
      <c r="P4434" s="15"/>
      <c r="Q4434" s="41">
        <f t="shared" si="253"/>
        <v>470.44371999999998</v>
      </c>
    </row>
    <row r="4435" spans="1:17" ht="22.5">
      <c r="A4435" s="1" t="s">
        <v>4760</v>
      </c>
      <c r="B4435" s="1">
        <v>40902080</v>
      </c>
      <c r="C4435" s="3" t="s">
        <v>3506</v>
      </c>
      <c r="D4435" s="4" t="s">
        <v>3672</v>
      </c>
      <c r="E4435" s="7"/>
      <c r="F4435" s="8">
        <f>VLOOKUP(D4435,'Parâmetro - Portes e Uco'!$A$8:$D$49,4,0)</f>
        <v>47.295359999999995</v>
      </c>
      <c r="G4435" s="36"/>
      <c r="H4435" s="15"/>
      <c r="I4435" s="9">
        <v>1</v>
      </c>
      <c r="J4435" s="16">
        <v>0.17</v>
      </c>
      <c r="K4435" s="8">
        <f>J4435*'Parâmetro - Portes e Uco'!$H$3</f>
        <v>4.1360999999999999</v>
      </c>
      <c r="L4435" s="17">
        <v>14</v>
      </c>
      <c r="M4435" s="2">
        <v>70</v>
      </c>
      <c r="N4435" s="8">
        <f>(('Parâmetro - Portes e Uco'!$H$4*'TABELA HONORÁRIOS MÉDICOS201819'!M4435)/100)*'TABELA HONORÁRIOS MÉDICOS201819'!L4435</f>
        <v>143.27600000000001</v>
      </c>
      <c r="O4435" s="15">
        <v>0</v>
      </c>
      <c r="P4435" s="15"/>
      <c r="Q4435" s="41">
        <f t="shared" si="253"/>
        <v>194.70746</v>
      </c>
    </row>
    <row r="4436" spans="1:17" ht="22.5">
      <c r="A4436" s="1" t="s">
        <v>4760</v>
      </c>
      <c r="B4436" s="1">
        <v>40902110</v>
      </c>
      <c r="C4436" s="3" t="s">
        <v>3505</v>
      </c>
      <c r="D4436" s="4" t="s">
        <v>3694</v>
      </c>
      <c r="E4436" s="7"/>
      <c r="F4436" s="8">
        <f>VLOOKUP(D4436,'Parâmetro - Portes e Uco'!$A$8:$D$49,4,0)</f>
        <v>233.80031999999997</v>
      </c>
      <c r="G4436" s="36"/>
      <c r="H4436" s="15"/>
      <c r="I4436" s="9"/>
      <c r="J4436" s="16">
        <v>0</v>
      </c>
      <c r="K4436" s="16"/>
      <c r="L4436" s="17"/>
      <c r="M4436" s="2"/>
      <c r="N4436" s="8"/>
      <c r="O4436" s="15">
        <v>0</v>
      </c>
      <c r="P4436" s="15"/>
      <c r="Q4436" s="41">
        <f t="shared" si="253"/>
        <v>233.80031999999997</v>
      </c>
    </row>
    <row r="4437" spans="1:17" ht="22.5">
      <c r="A4437" s="1" t="s">
        <v>4760</v>
      </c>
      <c r="B4437" s="1">
        <v>40902129</v>
      </c>
      <c r="C4437" s="3" t="s">
        <v>3508</v>
      </c>
      <c r="D4437" s="4" t="s">
        <v>3671</v>
      </c>
      <c r="E4437" s="7"/>
      <c r="F4437" s="8">
        <f>VLOOKUP(D4437,'Parâmetro - Portes e Uco'!$A$8:$D$49,4,0)</f>
        <v>100.81679999999999</v>
      </c>
      <c r="G4437" s="36"/>
      <c r="H4437" s="15"/>
      <c r="I4437" s="9">
        <v>0</v>
      </c>
      <c r="J4437" s="16">
        <v>0</v>
      </c>
      <c r="K4437" s="16"/>
      <c r="L4437" s="17"/>
      <c r="M4437" s="2"/>
      <c r="N4437" s="8"/>
      <c r="O4437" s="15">
        <v>0</v>
      </c>
      <c r="P4437" s="15"/>
      <c r="Q4437" s="41">
        <f t="shared" si="253"/>
        <v>100.81679999999999</v>
      </c>
    </row>
    <row r="4438" spans="1:17">
      <c r="A4438" s="1" t="s">
        <v>4760</v>
      </c>
      <c r="B4438" s="1">
        <v>40902137</v>
      </c>
      <c r="C4438" s="3" t="s">
        <v>4560</v>
      </c>
      <c r="D4438" s="4" t="s">
        <v>3680</v>
      </c>
      <c r="E4438" s="7"/>
      <c r="F4438" s="8">
        <f>VLOOKUP(D4438,'Parâmetro - Portes e Uco'!$A$8:$D$49,4,0)</f>
        <v>23.639519999999997</v>
      </c>
      <c r="G4438" s="36"/>
      <c r="H4438" s="15"/>
      <c r="I4438" s="9"/>
      <c r="J4438" s="16">
        <v>0.34</v>
      </c>
      <c r="K4438" s="8">
        <f>J4438*'Parâmetro - Portes e Uco'!$H$3</f>
        <v>8.2721999999999998</v>
      </c>
      <c r="L4438" s="17">
        <v>3.33</v>
      </c>
      <c r="M4438" s="2">
        <v>70</v>
      </c>
      <c r="N4438" s="8">
        <f>(('Parâmetro - Portes e Uco'!$H$4*'TABELA HONORÁRIOS MÉDICOS201819'!M4438)/100)*'TABELA HONORÁRIOS MÉDICOS201819'!L4438</f>
        <v>34.079219999999999</v>
      </c>
      <c r="O4438" s="15">
        <v>0</v>
      </c>
      <c r="P4438" s="15"/>
      <c r="Q4438" s="41">
        <f t="shared" si="253"/>
        <v>65.990939999999995</v>
      </c>
    </row>
    <row r="4439" spans="1:17">
      <c r="A4439" s="3"/>
      <c r="B4439" s="135" t="s">
        <v>4561</v>
      </c>
      <c r="C4439" s="263" t="s">
        <v>3746</v>
      </c>
      <c r="D4439" s="264"/>
      <c r="E4439" s="264"/>
      <c r="F4439" s="264"/>
      <c r="G4439" s="264"/>
      <c r="H4439" s="264"/>
      <c r="I4439" s="264"/>
      <c r="J4439" s="264"/>
      <c r="K4439" s="264"/>
      <c r="L4439" s="264"/>
      <c r="M4439" s="264"/>
      <c r="N4439" s="264"/>
      <c r="O4439" s="264"/>
      <c r="P4439" s="264"/>
      <c r="Q4439" s="265"/>
    </row>
    <row r="4440" spans="1:17">
      <c r="A4440" s="3"/>
      <c r="B4440" s="259" t="s">
        <v>4562</v>
      </c>
      <c r="C4440" s="260"/>
      <c r="D4440" s="260"/>
      <c r="E4440" s="260"/>
      <c r="F4440" s="260"/>
      <c r="G4440" s="260"/>
      <c r="H4440" s="260"/>
      <c r="I4440" s="260"/>
      <c r="J4440" s="260"/>
      <c r="K4440" s="260"/>
      <c r="L4440" s="260"/>
      <c r="M4440" s="260"/>
      <c r="N4440" s="260"/>
      <c r="O4440" s="260"/>
      <c r="P4440" s="260"/>
      <c r="Q4440" s="262"/>
    </row>
    <row r="4441" spans="1:17">
      <c r="A4441" s="3"/>
      <c r="B4441" s="259" t="s">
        <v>4563</v>
      </c>
      <c r="C4441" s="260"/>
      <c r="D4441" s="260"/>
      <c r="E4441" s="260"/>
      <c r="F4441" s="260"/>
      <c r="G4441" s="260"/>
      <c r="H4441" s="260"/>
      <c r="I4441" s="260"/>
      <c r="J4441" s="260"/>
      <c r="K4441" s="260"/>
      <c r="L4441" s="260"/>
      <c r="M4441" s="260"/>
      <c r="N4441" s="260"/>
      <c r="O4441" s="260"/>
      <c r="P4441" s="260"/>
      <c r="Q4441" s="262"/>
    </row>
    <row r="4442" spans="1:17">
      <c r="A4442" s="3"/>
      <c r="B4442" s="259" t="s">
        <v>4564</v>
      </c>
      <c r="C4442" s="260"/>
      <c r="D4442" s="260"/>
      <c r="E4442" s="260"/>
      <c r="F4442" s="260"/>
      <c r="G4442" s="260"/>
      <c r="H4442" s="260"/>
      <c r="I4442" s="260"/>
      <c r="J4442" s="260"/>
      <c r="K4442" s="260"/>
      <c r="L4442" s="260"/>
      <c r="M4442" s="260"/>
      <c r="N4442" s="260"/>
      <c r="O4442" s="260"/>
      <c r="P4442" s="260"/>
      <c r="Q4442" s="262"/>
    </row>
    <row r="4443" spans="1:17">
      <c r="A4443" s="3"/>
      <c r="B4443" s="259" t="s">
        <v>4565</v>
      </c>
      <c r="C4443" s="260"/>
      <c r="D4443" s="260"/>
      <c r="E4443" s="260"/>
      <c r="F4443" s="260"/>
      <c r="G4443" s="260"/>
      <c r="H4443" s="260"/>
      <c r="I4443" s="260"/>
      <c r="J4443" s="260"/>
      <c r="K4443" s="260"/>
      <c r="L4443" s="260"/>
      <c r="M4443" s="260"/>
      <c r="N4443" s="260"/>
      <c r="O4443" s="260"/>
      <c r="P4443" s="260"/>
      <c r="Q4443" s="262"/>
    </row>
    <row r="4444" spans="1:17">
      <c r="A4444" s="3"/>
      <c r="B4444" s="135" t="s">
        <v>4566</v>
      </c>
      <c r="C4444" s="263" t="s">
        <v>3746</v>
      </c>
      <c r="D4444" s="264"/>
      <c r="E4444" s="264"/>
      <c r="F4444" s="264"/>
      <c r="G4444" s="264"/>
      <c r="H4444" s="264"/>
      <c r="I4444" s="264"/>
      <c r="J4444" s="264"/>
      <c r="K4444" s="264"/>
      <c r="L4444" s="264"/>
      <c r="M4444" s="264"/>
      <c r="N4444" s="264"/>
      <c r="O4444" s="264"/>
      <c r="P4444" s="264"/>
      <c r="Q4444" s="265"/>
    </row>
    <row r="4445" spans="1:17">
      <c r="A4445" s="3"/>
      <c r="B4445" s="259" t="s">
        <v>4567</v>
      </c>
      <c r="C4445" s="260"/>
      <c r="D4445" s="260"/>
      <c r="E4445" s="260"/>
      <c r="F4445" s="260"/>
      <c r="G4445" s="260"/>
      <c r="H4445" s="260"/>
      <c r="I4445" s="260"/>
      <c r="J4445" s="260"/>
      <c r="K4445" s="260"/>
      <c r="L4445" s="260"/>
      <c r="M4445" s="260"/>
      <c r="N4445" s="260"/>
      <c r="O4445" s="260"/>
      <c r="P4445" s="260"/>
      <c r="Q4445" s="262"/>
    </row>
    <row r="4446" spans="1:17">
      <c r="A4446" s="3"/>
      <c r="B4446" s="259" t="s">
        <v>3965</v>
      </c>
      <c r="C4446" s="260"/>
      <c r="D4446" s="260"/>
      <c r="E4446" s="260"/>
      <c r="F4446" s="260"/>
      <c r="G4446" s="260"/>
      <c r="H4446" s="260"/>
      <c r="I4446" s="260"/>
      <c r="J4446" s="260"/>
      <c r="K4446" s="260"/>
      <c r="L4446" s="260"/>
      <c r="M4446" s="260"/>
      <c r="N4446" s="260"/>
      <c r="O4446" s="260"/>
      <c r="P4446" s="260"/>
      <c r="Q4446" s="262"/>
    </row>
    <row r="4447" spans="1:17">
      <c r="A4447" s="3"/>
      <c r="B4447" s="259" t="s">
        <v>3966</v>
      </c>
      <c r="C4447" s="260"/>
      <c r="D4447" s="260"/>
      <c r="E4447" s="260"/>
      <c r="F4447" s="260"/>
      <c r="G4447" s="260"/>
      <c r="H4447" s="260"/>
      <c r="I4447" s="260"/>
      <c r="J4447" s="260"/>
      <c r="K4447" s="260"/>
      <c r="L4447" s="260"/>
      <c r="M4447" s="260"/>
      <c r="N4447" s="260"/>
      <c r="O4447" s="260"/>
      <c r="P4447" s="260"/>
      <c r="Q4447" s="262"/>
    </row>
    <row r="4448" spans="1:17">
      <c r="A4448" s="3"/>
      <c r="B4448" s="259" t="s">
        <v>3967</v>
      </c>
      <c r="C4448" s="260"/>
      <c r="D4448" s="260"/>
      <c r="E4448" s="260"/>
      <c r="F4448" s="260"/>
      <c r="G4448" s="260"/>
      <c r="H4448" s="260"/>
      <c r="I4448" s="260"/>
      <c r="J4448" s="260"/>
      <c r="K4448" s="260"/>
      <c r="L4448" s="260"/>
      <c r="M4448" s="260"/>
      <c r="N4448" s="260"/>
      <c r="O4448" s="260"/>
      <c r="P4448" s="260"/>
      <c r="Q4448" s="262"/>
    </row>
    <row r="4449" spans="1:17">
      <c r="A4449" s="3"/>
      <c r="B4449" s="259" t="s">
        <v>4707</v>
      </c>
      <c r="C4449" s="260"/>
      <c r="D4449" s="260"/>
      <c r="E4449" s="260"/>
      <c r="F4449" s="260"/>
      <c r="G4449" s="260"/>
      <c r="H4449" s="260"/>
      <c r="I4449" s="260"/>
      <c r="J4449" s="260"/>
      <c r="K4449" s="260"/>
      <c r="L4449" s="260"/>
      <c r="M4449" s="260"/>
      <c r="N4449" s="260"/>
      <c r="O4449" s="260"/>
      <c r="P4449" s="260"/>
      <c r="Q4449" s="262"/>
    </row>
    <row r="4450" spans="1:17">
      <c r="A4450" s="3"/>
      <c r="B4450" s="259" t="s">
        <v>4568</v>
      </c>
      <c r="C4450" s="260"/>
      <c r="D4450" s="260"/>
      <c r="E4450" s="260"/>
      <c r="F4450" s="260"/>
      <c r="G4450" s="260"/>
      <c r="H4450" s="260"/>
      <c r="I4450" s="260"/>
      <c r="J4450" s="260"/>
      <c r="K4450" s="260"/>
      <c r="L4450" s="260"/>
      <c r="M4450" s="260"/>
      <c r="N4450" s="260"/>
      <c r="O4450" s="260"/>
      <c r="P4450" s="260"/>
      <c r="Q4450" s="262"/>
    </row>
    <row r="4451" spans="1:17">
      <c r="A4451" s="3"/>
      <c r="B4451" s="135">
        <v>41001001</v>
      </c>
      <c r="C4451" s="263" t="s">
        <v>3968</v>
      </c>
      <c r="D4451" s="264"/>
      <c r="E4451" s="264"/>
      <c r="F4451" s="264"/>
      <c r="G4451" s="264"/>
      <c r="H4451" s="264"/>
      <c r="I4451" s="264"/>
      <c r="J4451" s="264"/>
      <c r="K4451" s="264"/>
      <c r="L4451" s="264"/>
      <c r="M4451" s="264"/>
      <c r="N4451" s="264"/>
      <c r="O4451" s="264"/>
      <c r="P4451" s="264"/>
      <c r="Q4451" s="265"/>
    </row>
    <row r="4452" spans="1:17">
      <c r="A4452" s="1" t="s">
        <v>4760</v>
      </c>
      <c r="B4452" s="1">
        <v>41001010</v>
      </c>
      <c r="C4452" s="3" t="s">
        <v>4569</v>
      </c>
      <c r="D4452" s="4" t="s">
        <v>3677</v>
      </c>
      <c r="E4452" s="7"/>
      <c r="F4452" s="8">
        <f>VLOOKUP(D4452,'Parâmetro - Portes e Uco'!$A$8:$D$49,4,0)</f>
        <v>128.82192000000001</v>
      </c>
      <c r="G4452" s="36"/>
      <c r="H4452" s="15"/>
      <c r="I4452" s="9"/>
      <c r="J4452" s="16">
        <v>1</v>
      </c>
      <c r="K4452" s="8">
        <f>J4452*'Parâmetro - Portes e Uco'!$H$3</f>
        <v>24.33</v>
      </c>
      <c r="L4452" s="17">
        <v>19.100000000000001</v>
      </c>
      <c r="M4452" s="2">
        <v>65</v>
      </c>
      <c r="N4452" s="8">
        <f>(('Parâmetro - Portes e Uco'!$H$4*'TABELA HONORÁRIOS MÉDICOS201819'!M4452)/100)*'TABELA HONORÁRIOS MÉDICOS201819'!L4452</f>
        <v>181.50730000000001</v>
      </c>
      <c r="O4452" s="15">
        <v>0</v>
      </c>
      <c r="P4452" s="15"/>
      <c r="Q4452" s="41">
        <f t="shared" ref="Q4452:Q4485" si="254">F4452+H4452+K4452+N4452+P4452</f>
        <v>334.65922</v>
      </c>
    </row>
    <row r="4453" spans="1:17">
      <c r="A4453" s="1" t="s">
        <v>4760</v>
      </c>
      <c r="B4453" s="1">
        <v>41001028</v>
      </c>
      <c r="C4453" s="3" t="s">
        <v>4570</v>
      </c>
      <c r="D4453" s="4" t="s">
        <v>3671</v>
      </c>
      <c r="E4453" s="7"/>
      <c r="F4453" s="8">
        <f>VLOOKUP(D4453,'Parâmetro - Portes e Uco'!$A$8:$D$49,4,0)</f>
        <v>100.81679999999999</v>
      </c>
      <c r="G4453" s="36"/>
      <c r="H4453" s="15"/>
      <c r="I4453" s="9"/>
      <c r="J4453" s="16">
        <v>1.5</v>
      </c>
      <c r="K4453" s="8">
        <f>J4453*'Parâmetro - Portes e Uco'!$H$3</f>
        <v>36.494999999999997</v>
      </c>
      <c r="L4453" s="17">
        <v>22.38</v>
      </c>
      <c r="M4453" s="2">
        <v>65</v>
      </c>
      <c r="N4453" s="8">
        <f>(('Parâmetro - Portes e Uco'!$H$4*'TABELA HONORÁRIOS MÉDICOS201819'!M4453)/100)*'TABELA HONORÁRIOS MÉDICOS201819'!L4453</f>
        <v>212.67713999999998</v>
      </c>
      <c r="O4453" s="15">
        <v>0</v>
      </c>
      <c r="P4453" s="15"/>
      <c r="Q4453" s="41">
        <f t="shared" si="254"/>
        <v>349.98893999999996</v>
      </c>
    </row>
    <row r="4454" spans="1:17">
      <c r="A4454" s="1" t="s">
        <v>4760</v>
      </c>
      <c r="B4454" s="1">
        <v>41001036</v>
      </c>
      <c r="C4454" s="3" t="s">
        <v>4571</v>
      </c>
      <c r="D4454" s="4" t="s">
        <v>3677</v>
      </c>
      <c r="E4454" s="7"/>
      <c r="F4454" s="8">
        <f>VLOOKUP(D4454,'Parâmetro - Portes e Uco'!$A$8:$D$49,4,0)</f>
        <v>128.82192000000001</v>
      </c>
      <c r="G4454" s="36"/>
      <c r="H4454" s="15"/>
      <c r="I4454" s="9"/>
      <c r="J4454" s="16">
        <v>1</v>
      </c>
      <c r="K4454" s="8">
        <f>J4454*'Parâmetro - Portes e Uco'!$H$3</f>
        <v>24.33</v>
      </c>
      <c r="L4454" s="17">
        <v>22.38</v>
      </c>
      <c r="M4454" s="2">
        <v>65</v>
      </c>
      <c r="N4454" s="8">
        <f>(('Parâmetro - Portes e Uco'!$H$4*'TABELA HONORÁRIOS MÉDICOS201819'!M4454)/100)*'TABELA HONORÁRIOS MÉDICOS201819'!L4454</f>
        <v>212.67713999999998</v>
      </c>
      <c r="O4454" s="15">
        <v>0</v>
      </c>
      <c r="P4454" s="15"/>
      <c r="Q4454" s="41">
        <f t="shared" si="254"/>
        <v>365.82906000000003</v>
      </c>
    </row>
    <row r="4455" spans="1:17">
      <c r="A4455" s="1" t="s">
        <v>4760</v>
      </c>
      <c r="B4455" s="1">
        <v>41001044</v>
      </c>
      <c r="C4455" s="3" t="s">
        <v>4572</v>
      </c>
      <c r="D4455" s="4" t="s">
        <v>3677</v>
      </c>
      <c r="E4455" s="7"/>
      <c r="F4455" s="8">
        <f>VLOOKUP(D4455,'Parâmetro - Portes e Uco'!$A$8:$D$49,4,0)</f>
        <v>128.82192000000001</v>
      </c>
      <c r="G4455" s="36"/>
      <c r="H4455" s="15"/>
      <c r="I4455" s="9"/>
      <c r="J4455" s="16">
        <v>1</v>
      </c>
      <c r="K4455" s="8">
        <f>J4455*'Parâmetro - Portes e Uco'!$H$3</f>
        <v>24.33</v>
      </c>
      <c r="L4455" s="17">
        <v>22.38</v>
      </c>
      <c r="M4455" s="2">
        <v>65</v>
      </c>
      <c r="N4455" s="8">
        <f>(('Parâmetro - Portes e Uco'!$H$4*'TABELA HONORÁRIOS MÉDICOS201819'!M4455)/100)*'TABELA HONORÁRIOS MÉDICOS201819'!L4455</f>
        <v>212.67713999999998</v>
      </c>
      <c r="O4455" s="15">
        <v>0</v>
      </c>
      <c r="P4455" s="15"/>
      <c r="Q4455" s="41">
        <f t="shared" si="254"/>
        <v>365.82906000000003</v>
      </c>
    </row>
    <row r="4456" spans="1:17">
      <c r="A4456" s="1" t="s">
        <v>4760</v>
      </c>
      <c r="B4456" s="1">
        <v>41001052</v>
      </c>
      <c r="C4456" s="3" t="s">
        <v>4573</v>
      </c>
      <c r="D4456" s="4" t="s">
        <v>3671</v>
      </c>
      <c r="E4456" s="7"/>
      <c r="F4456" s="8">
        <f>VLOOKUP(D4456,'Parâmetro - Portes e Uco'!$A$8:$D$49,4,0)</f>
        <v>100.81679999999999</v>
      </c>
      <c r="G4456" s="36"/>
      <c r="H4456" s="15"/>
      <c r="I4456" s="9"/>
      <c r="J4456" s="16">
        <v>1</v>
      </c>
      <c r="K4456" s="8">
        <f>J4456*'Parâmetro - Portes e Uco'!$H$3</f>
        <v>24.33</v>
      </c>
      <c r="L4456" s="17">
        <v>19.100000000000001</v>
      </c>
      <c r="M4456" s="2">
        <v>65</v>
      </c>
      <c r="N4456" s="8">
        <f>(('Parâmetro - Portes e Uco'!$H$4*'TABELA HONORÁRIOS MÉDICOS201819'!M4456)/100)*'TABELA HONORÁRIOS MÉDICOS201819'!L4456</f>
        <v>181.50730000000001</v>
      </c>
      <c r="O4456" s="15">
        <v>0</v>
      </c>
      <c r="P4456" s="15"/>
      <c r="Q4456" s="41">
        <f t="shared" si="254"/>
        <v>306.65409999999997</v>
      </c>
    </row>
    <row r="4457" spans="1:17" ht="22.5">
      <c r="A4457" s="1" t="s">
        <v>4760</v>
      </c>
      <c r="B4457" s="1">
        <v>41001060</v>
      </c>
      <c r="C4457" s="3" t="s">
        <v>4574</v>
      </c>
      <c r="D4457" s="4" t="s">
        <v>3677</v>
      </c>
      <c r="E4457" s="7"/>
      <c r="F4457" s="8">
        <f>VLOOKUP(D4457,'Parâmetro - Portes e Uco'!$A$8:$D$49,4,0)</f>
        <v>128.82192000000001</v>
      </c>
      <c r="G4457" s="36"/>
      <c r="H4457" s="15"/>
      <c r="I4457" s="9"/>
      <c r="J4457" s="16">
        <v>1.5</v>
      </c>
      <c r="K4457" s="8">
        <f>J4457*'Parâmetro - Portes e Uco'!$H$3</f>
        <v>36.494999999999997</v>
      </c>
      <c r="L4457" s="17">
        <v>22.38</v>
      </c>
      <c r="M4457" s="2">
        <v>65</v>
      </c>
      <c r="N4457" s="8">
        <f>(('Parâmetro - Portes e Uco'!$H$4*'TABELA HONORÁRIOS MÉDICOS201819'!M4457)/100)*'TABELA HONORÁRIOS MÉDICOS201819'!L4457</f>
        <v>212.67713999999998</v>
      </c>
      <c r="O4457" s="15">
        <v>0</v>
      </c>
      <c r="P4457" s="15"/>
      <c r="Q4457" s="41">
        <f t="shared" si="254"/>
        <v>377.99405999999999</v>
      </c>
    </row>
    <row r="4458" spans="1:17">
      <c r="A4458" s="1" t="s">
        <v>4760</v>
      </c>
      <c r="B4458" s="1">
        <v>41001079</v>
      </c>
      <c r="C4458" s="3" t="s">
        <v>4575</v>
      </c>
      <c r="D4458" s="4" t="s">
        <v>3677</v>
      </c>
      <c r="E4458" s="7"/>
      <c r="F4458" s="8">
        <f>VLOOKUP(D4458,'Parâmetro - Portes e Uco'!$A$8:$D$49,4,0)</f>
        <v>128.82192000000001</v>
      </c>
      <c r="G4458" s="36"/>
      <c r="H4458" s="15"/>
      <c r="I4458" s="9"/>
      <c r="J4458" s="16">
        <v>1.5</v>
      </c>
      <c r="K4458" s="8">
        <f>J4458*'Parâmetro - Portes e Uco'!$H$3</f>
        <v>36.494999999999997</v>
      </c>
      <c r="L4458" s="17">
        <v>22.38</v>
      </c>
      <c r="M4458" s="2">
        <v>65</v>
      </c>
      <c r="N4458" s="8">
        <f>(('Parâmetro - Portes e Uco'!$H$4*'TABELA HONORÁRIOS MÉDICOS201819'!M4458)/100)*'TABELA HONORÁRIOS MÉDICOS201819'!L4458</f>
        <v>212.67713999999998</v>
      </c>
      <c r="O4458" s="15">
        <v>0</v>
      </c>
      <c r="P4458" s="15"/>
      <c r="Q4458" s="41">
        <f t="shared" si="254"/>
        <v>377.99405999999999</v>
      </c>
    </row>
    <row r="4459" spans="1:17" ht="22.5">
      <c r="A4459" s="1" t="s">
        <v>4760</v>
      </c>
      <c r="B4459" s="1">
        <v>41001095</v>
      </c>
      <c r="C4459" s="3" t="s">
        <v>4576</v>
      </c>
      <c r="D4459" s="4" t="s">
        <v>3673</v>
      </c>
      <c r="E4459" s="7"/>
      <c r="F4459" s="8">
        <f>VLOOKUP(D4459,'Parâmetro - Portes e Uco'!$A$8:$D$49,4,0)</f>
        <v>147.55727999999999</v>
      </c>
      <c r="G4459" s="36"/>
      <c r="H4459" s="15"/>
      <c r="I4459" s="9"/>
      <c r="J4459" s="16">
        <v>2.5</v>
      </c>
      <c r="K4459" s="8">
        <f>J4459*'Parâmetro - Portes e Uco'!$H$3</f>
        <v>60.824999999999996</v>
      </c>
      <c r="L4459" s="17">
        <v>37.450000000000003</v>
      </c>
      <c r="M4459" s="2">
        <v>65</v>
      </c>
      <c r="N4459" s="8">
        <f>(('Parâmetro - Portes e Uco'!$H$4*'TABELA HONORÁRIOS MÉDICOS201819'!M4459)/100)*'TABELA HONORÁRIOS MÉDICOS201819'!L4459</f>
        <v>355.88735000000003</v>
      </c>
      <c r="O4459" s="15">
        <v>0</v>
      </c>
      <c r="P4459" s="15"/>
      <c r="Q4459" s="41">
        <f t="shared" si="254"/>
        <v>564.26963000000001</v>
      </c>
    </row>
    <row r="4460" spans="1:17" ht="22.5">
      <c r="A4460" s="1" t="s">
        <v>4760</v>
      </c>
      <c r="B4460" s="1">
        <v>41001087</v>
      </c>
      <c r="C4460" s="3" t="s">
        <v>7174</v>
      </c>
      <c r="D4460" s="4" t="s">
        <v>3696</v>
      </c>
      <c r="E4460" s="7"/>
      <c r="F4460" s="8">
        <f>VLOOKUP(D4460,'Parâmetro - Portes e Uco'!$A$8:$D$49,4,0)</f>
        <v>888.46895999999992</v>
      </c>
      <c r="G4460" s="36"/>
      <c r="H4460" s="15"/>
      <c r="I4460" s="9"/>
      <c r="J4460" s="16">
        <v>1</v>
      </c>
      <c r="K4460" s="8">
        <f>J4460*'Parâmetro - Portes e Uco'!$H$3</f>
        <v>24.33</v>
      </c>
      <c r="L4460" s="17">
        <v>30.222000000000001</v>
      </c>
      <c r="M4460" s="2">
        <v>65</v>
      </c>
      <c r="N4460" s="8">
        <f>(('Parâmetro - Portes e Uco'!$H$4*'TABELA HONORÁRIOS MÉDICOS201819'!M4460)/100)*'TABELA HONORÁRIOS MÉDICOS201819'!L4460</f>
        <v>287.19966600000004</v>
      </c>
      <c r="O4460" s="15">
        <v>0</v>
      </c>
      <c r="P4460" s="15"/>
      <c r="Q4460" s="41">
        <f t="shared" ref="Q4460" si="255">F4460+H4460+K4460+N4460+P4460</f>
        <v>1199.9986260000001</v>
      </c>
    </row>
    <row r="4461" spans="1:17">
      <c r="A4461" s="1" t="s">
        <v>4760</v>
      </c>
      <c r="B4461" s="1">
        <v>41001109</v>
      </c>
      <c r="C4461" s="3" t="s">
        <v>4577</v>
      </c>
      <c r="D4461" s="4" t="s">
        <v>3677</v>
      </c>
      <c r="E4461" s="7"/>
      <c r="F4461" s="8">
        <f>VLOOKUP(D4461,'Parâmetro - Portes e Uco'!$A$8:$D$49,4,0)</f>
        <v>128.82192000000001</v>
      </c>
      <c r="G4461" s="36"/>
      <c r="H4461" s="15"/>
      <c r="I4461" s="9"/>
      <c r="J4461" s="16">
        <v>1.5</v>
      </c>
      <c r="K4461" s="8">
        <f>J4461*'Parâmetro - Portes e Uco'!$H$3</f>
        <v>36.494999999999997</v>
      </c>
      <c r="L4461" s="17">
        <v>22.38</v>
      </c>
      <c r="M4461" s="2">
        <v>65</v>
      </c>
      <c r="N4461" s="8">
        <f>(('Parâmetro - Portes e Uco'!$H$4*'TABELA HONORÁRIOS MÉDICOS201819'!M4461)/100)*'TABELA HONORÁRIOS MÉDICOS201819'!L4461</f>
        <v>212.67713999999998</v>
      </c>
      <c r="O4461" s="15">
        <v>0</v>
      </c>
      <c r="P4461" s="15"/>
      <c r="Q4461" s="41">
        <f t="shared" si="254"/>
        <v>377.99405999999999</v>
      </c>
    </row>
    <row r="4462" spans="1:17">
      <c r="A4462" s="1" t="s">
        <v>4760</v>
      </c>
      <c r="B4462" s="1">
        <v>41001117</v>
      </c>
      <c r="C4462" s="3" t="s">
        <v>4578</v>
      </c>
      <c r="D4462" s="4" t="s">
        <v>3671</v>
      </c>
      <c r="E4462" s="7"/>
      <c r="F4462" s="8">
        <f>VLOOKUP(D4462,'Parâmetro - Portes e Uco'!$A$8:$D$49,4,0)</f>
        <v>100.81679999999999</v>
      </c>
      <c r="G4462" s="36"/>
      <c r="H4462" s="15"/>
      <c r="I4462" s="9"/>
      <c r="J4462" s="16">
        <v>1.5</v>
      </c>
      <c r="K4462" s="8">
        <f>J4462*'Parâmetro - Portes e Uco'!$H$3</f>
        <v>36.494999999999997</v>
      </c>
      <c r="L4462" s="17">
        <v>22.38</v>
      </c>
      <c r="M4462" s="2">
        <v>65</v>
      </c>
      <c r="N4462" s="8">
        <f>(('Parâmetro - Portes e Uco'!$H$4*'TABELA HONORÁRIOS MÉDICOS201819'!M4462)/100)*'TABELA HONORÁRIOS MÉDICOS201819'!L4462</f>
        <v>212.67713999999998</v>
      </c>
      <c r="O4462" s="15">
        <v>0</v>
      </c>
      <c r="P4462" s="15"/>
      <c r="Q4462" s="41">
        <f t="shared" si="254"/>
        <v>349.98893999999996</v>
      </c>
    </row>
    <row r="4463" spans="1:17" ht="22.5">
      <c r="A4463" s="1" t="s">
        <v>4760</v>
      </c>
      <c r="B4463" s="1">
        <v>41001125</v>
      </c>
      <c r="C4463" s="3" t="s">
        <v>4579</v>
      </c>
      <c r="D4463" s="4" t="s">
        <v>3671</v>
      </c>
      <c r="E4463" s="7"/>
      <c r="F4463" s="8">
        <f>VLOOKUP(D4463,'Parâmetro - Portes e Uco'!$A$8:$D$49,4,0)</f>
        <v>100.81679999999999</v>
      </c>
      <c r="G4463" s="36"/>
      <c r="H4463" s="15"/>
      <c r="I4463" s="9"/>
      <c r="J4463" s="16">
        <v>1</v>
      </c>
      <c r="K4463" s="8">
        <f>J4463*'Parâmetro - Portes e Uco'!$H$3</f>
        <v>24.33</v>
      </c>
      <c r="L4463" s="17">
        <v>18.2</v>
      </c>
      <c r="M4463" s="2">
        <v>65</v>
      </c>
      <c r="N4463" s="8">
        <f>(('Parâmetro - Portes e Uco'!$H$4*'TABELA HONORÁRIOS MÉDICOS201819'!M4463)/100)*'TABELA HONORÁRIOS MÉDICOS201819'!L4463</f>
        <v>172.9546</v>
      </c>
      <c r="O4463" s="15">
        <v>0</v>
      </c>
      <c r="P4463" s="15"/>
      <c r="Q4463" s="41">
        <f t="shared" si="254"/>
        <v>298.10140000000001</v>
      </c>
    </row>
    <row r="4464" spans="1:17">
      <c r="A4464" s="1" t="s">
        <v>4760</v>
      </c>
      <c r="B4464" s="1">
        <v>41001133</v>
      </c>
      <c r="C4464" s="3" t="s">
        <v>4580</v>
      </c>
      <c r="D4464" s="4" t="s">
        <v>3678</v>
      </c>
      <c r="E4464" s="7"/>
      <c r="F4464" s="8">
        <f>VLOOKUP(D4464,'Parâmetro - Portes e Uco'!$A$8:$D$49,4,0)</f>
        <v>35.471519999999998</v>
      </c>
      <c r="G4464" s="36"/>
      <c r="H4464" s="15"/>
      <c r="I4464" s="9"/>
      <c r="J4464" s="16">
        <v>0.5</v>
      </c>
      <c r="K4464" s="8">
        <f>J4464*'Parâmetro - Portes e Uco'!$H$3</f>
        <v>12.164999999999999</v>
      </c>
      <c r="L4464" s="17">
        <v>4.28</v>
      </c>
      <c r="M4464" s="2">
        <v>65</v>
      </c>
      <c r="N4464" s="8">
        <f>(('Parâmetro - Portes e Uco'!$H$4*'TABELA HONORÁRIOS MÉDICOS201819'!M4464)/100)*'TABELA HONORÁRIOS MÉDICOS201819'!L4464</f>
        <v>40.672840000000001</v>
      </c>
      <c r="O4464" s="15">
        <v>0</v>
      </c>
      <c r="P4464" s="15"/>
      <c r="Q4464" s="41">
        <f t="shared" si="254"/>
        <v>88.309359999999998</v>
      </c>
    </row>
    <row r="4465" spans="1:17" ht="33.75">
      <c r="A4465" s="1" t="s">
        <v>4760</v>
      </c>
      <c r="B4465" s="1">
        <v>41001141</v>
      </c>
      <c r="C4465" s="3" t="s">
        <v>4581</v>
      </c>
      <c r="D4465" s="4" t="s">
        <v>3671</v>
      </c>
      <c r="E4465" s="7"/>
      <c r="F4465" s="8">
        <f>VLOOKUP(D4465,'Parâmetro - Portes e Uco'!$A$8:$D$49,4,0)</f>
        <v>100.81679999999999</v>
      </c>
      <c r="G4465" s="36"/>
      <c r="H4465" s="15"/>
      <c r="I4465" s="9"/>
      <c r="J4465" s="16">
        <v>1.5</v>
      </c>
      <c r="K4465" s="8">
        <f>J4465*'Parâmetro - Portes e Uco'!$H$3</f>
        <v>36.494999999999997</v>
      </c>
      <c r="L4465" s="17">
        <v>22.38</v>
      </c>
      <c r="M4465" s="2">
        <v>65</v>
      </c>
      <c r="N4465" s="8">
        <f>(('Parâmetro - Portes e Uco'!$H$4*'TABELA HONORÁRIOS MÉDICOS201819'!M4465)/100)*'TABELA HONORÁRIOS MÉDICOS201819'!L4465</f>
        <v>212.67713999999998</v>
      </c>
      <c r="O4465" s="15">
        <v>0</v>
      </c>
      <c r="P4465" s="15"/>
      <c r="Q4465" s="41">
        <f t="shared" si="254"/>
        <v>349.98893999999996</v>
      </c>
    </row>
    <row r="4466" spans="1:17" ht="22.5">
      <c r="A4466" s="1" t="s">
        <v>4760</v>
      </c>
      <c r="B4466" s="1">
        <v>41001150</v>
      </c>
      <c r="C4466" s="3" t="s">
        <v>4582</v>
      </c>
      <c r="D4466" s="4" t="s">
        <v>3671</v>
      </c>
      <c r="E4466" s="7"/>
      <c r="F4466" s="8">
        <f>VLOOKUP(D4466,'Parâmetro - Portes e Uco'!$A$8:$D$49,4,0)</f>
        <v>100.81679999999999</v>
      </c>
      <c r="G4466" s="36"/>
      <c r="H4466" s="15"/>
      <c r="I4466" s="9"/>
      <c r="J4466" s="16">
        <v>1.5</v>
      </c>
      <c r="K4466" s="8">
        <f>J4466*'Parâmetro - Portes e Uco'!$H$3</f>
        <v>36.494999999999997</v>
      </c>
      <c r="L4466" s="17">
        <v>22.38</v>
      </c>
      <c r="M4466" s="2">
        <v>65</v>
      </c>
      <c r="N4466" s="8">
        <f>(('Parâmetro - Portes e Uco'!$H$4*'TABELA HONORÁRIOS MÉDICOS201819'!M4466)/100)*'TABELA HONORÁRIOS MÉDICOS201819'!L4466</f>
        <v>212.67713999999998</v>
      </c>
      <c r="O4466" s="15">
        <v>0</v>
      </c>
      <c r="P4466" s="15"/>
      <c r="Q4466" s="41">
        <f t="shared" si="254"/>
        <v>349.98893999999996</v>
      </c>
    </row>
    <row r="4467" spans="1:17">
      <c r="A4467" s="1" t="s">
        <v>4760</v>
      </c>
      <c r="B4467" s="1">
        <v>41001176</v>
      </c>
      <c r="C4467" s="3" t="s">
        <v>3517</v>
      </c>
      <c r="D4467" s="4" t="s">
        <v>3673</v>
      </c>
      <c r="E4467" s="7"/>
      <c r="F4467" s="8">
        <f>VLOOKUP(D4467,'Parâmetro - Portes e Uco'!$A$8:$D$49,4,0)</f>
        <v>147.55727999999999</v>
      </c>
      <c r="G4467" s="36"/>
      <c r="H4467" s="15"/>
      <c r="I4467" s="9"/>
      <c r="J4467" s="16">
        <v>1.5</v>
      </c>
      <c r="K4467" s="8">
        <f>J4467*'Parâmetro - Portes e Uco'!$H$3</f>
        <v>36.494999999999997</v>
      </c>
      <c r="L4467" s="17">
        <v>22.38</v>
      </c>
      <c r="M4467" s="2">
        <v>65</v>
      </c>
      <c r="N4467" s="8">
        <f>(('Parâmetro - Portes e Uco'!$H$4*'TABELA HONORÁRIOS MÉDICOS201819'!M4467)/100)*'TABELA HONORÁRIOS MÉDICOS201819'!L4467</f>
        <v>212.67713999999998</v>
      </c>
      <c r="O4467" s="15">
        <v>0</v>
      </c>
      <c r="P4467" s="15"/>
      <c r="Q4467" s="41">
        <f t="shared" si="254"/>
        <v>396.72942</v>
      </c>
    </row>
    <row r="4468" spans="1:17">
      <c r="A4468" s="1" t="s">
        <v>4760</v>
      </c>
      <c r="B4468" s="1">
        <v>41001184</v>
      </c>
      <c r="C4468" s="3" t="s">
        <v>3516</v>
      </c>
      <c r="D4468" s="4" t="s">
        <v>3673</v>
      </c>
      <c r="E4468" s="7"/>
      <c r="F4468" s="8">
        <f>VLOOKUP(D4468,'Parâmetro - Portes e Uco'!$A$8:$D$49,4,0)</f>
        <v>147.55727999999999</v>
      </c>
      <c r="G4468" s="36"/>
      <c r="H4468" s="15"/>
      <c r="I4468" s="9"/>
      <c r="J4468" s="16">
        <v>1.5</v>
      </c>
      <c r="K4468" s="8">
        <f>J4468*'Parâmetro - Portes e Uco'!$H$3</f>
        <v>36.494999999999997</v>
      </c>
      <c r="L4468" s="17">
        <v>22.38</v>
      </c>
      <c r="M4468" s="2">
        <v>65</v>
      </c>
      <c r="N4468" s="8">
        <f>(('Parâmetro - Portes e Uco'!$H$4*'TABELA HONORÁRIOS MÉDICOS201819'!M4468)/100)*'TABELA HONORÁRIOS MÉDICOS201819'!L4468</f>
        <v>212.67713999999998</v>
      </c>
      <c r="O4468" s="15">
        <v>0</v>
      </c>
      <c r="P4468" s="15"/>
      <c r="Q4468" s="41">
        <f t="shared" si="254"/>
        <v>396.72942</v>
      </c>
    </row>
    <row r="4469" spans="1:17">
      <c r="A4469" s="1" t="s">
        <v>4760</v>
      </c>
      <c r="B4469" s="1">
        <v>41001222</v>
      </c>
      <c r="C4469" s="3" t="s">
        <v>3524</v>
      </c>
      <c r="D4469" s="4" t="s">
        <v>3694</v>
      </c>
      <c r="E4469" s="7"/>
      <c r="F4469" s="8">
        <f>VLOOKUP(D4469,'Parâmetro - Portes e Uco'!$A$8:$D$49,4,0)</f>
        <v>233.80031999999997</v>
      </c>
      <c r="G4469" s="36"/>
      <c r="H4469" s="15"/>
      <c r="I4469" s="9">
        <v>0</v>
      </c>
      <c r="J4469" s="16">
        <v>1.5</v>
      </c>
      <c r="K4469" s="8">
        <f>J4469*'Parâmetro - Portes e Uco'!$H$3</f>
        <v>36.494999999999997</v>
      </c>
      <c r="L4469" s="17">
        <v>44.076999999999998</v>
      </c>
      <c r="M4469" s="2">
        <v>65</v>
      </c>
      <c r="N4469" s="8">
        <f>(('Parâmetro - Portes e Uco'!$H$4*'TABELA HONORÁRIOS MÉDICOS201819'!M4469)/100)*'TABELA HONORÁRIOS MÉDICOS201819'!L4469</f>
        <v>418.86373099999997</v>
      </c>
      <c r="O4469" s="15">
        <v>0</v>
      </c>
      <c r="P4469" s="15"/>
      <c r="Q4469" s="41">
        <f t="shared" si="254"/>
        <v>689.15905099999986</v>
      </c>
    </row>
    <row r="4470" spans="1:17">
      <c r="A4470" s="1" t="s">
        <v>4760</v>
      </c>
      <c r="B4470" s="1">
        <v>41001230</v>
      </c>
      <c r="C4470" s="3" t="s">
        <v>3515</v>
      </c>
      <c r="D4470" s="4" t="s">
        <v>3673</v>
      </c>
      <c r="E4470" s="7"/>
      <c r="F4470" s="8">
        <f>VLOOKUP(D4470,'Parâmetro - Portes e Uco'!$A$8:$D$49,4,0)</f>
        <v>147.55727999999999</v>
      </c>
      <c r="G4470" s="36"/>
      <c r="H4470" s="15"/>
      <c r="I4470" s="9"/>
      <c r="J4470" s="16">
        <v>2.5</v>
      </c>
      <c r="K4470" s="8">
        <f>J4470*'Parâmetro - Portes e Uco'!$H$3</f>
        <v>60.824999999999996</v>
      </c>
      <c r="L4470" s="17">
        <v>33.57</v>
      </c>
      <c r="M4470" s="2">
        <v>65</v>
      </c>
      <c r="N4470" s="8">
        <f>(('Parâmetro - Portes e Uco'!$H$4*'TABELA HONORÁRIOS MÉDICOS201819'!M4470)/100)*'TABELA HONORÁRIOS MÉDICOS201819'!L4470</f>
        <v>319.01571000000001</v>
      </c>
      <c r="O4470" s="15">
        <v>0</v>
      </c>
      <c r="P4470" s="15"/>
      <c r="Q4470" s="41">
        <f t="shared" si="254"/>
        <v>527.39798999999994</v>
      </c>
    </row>
    <row r="4471" spans="1:17">
      <c r="A4471" s="1" t="s">
        <v>4760</v>
      </c>
      <c r="B4471" s="1">
        <v>41001273</v>
      </c>
      <c r="C4471" s="3" t="s">
        <v>4583</v>
      </c>
      <c r="D4471" s="4" t="s">
        <v>3677</v>
      </c>
      <c r="E4471" s="7"/>
      <c r="F4471" s="8">
        <f>VLOOKUP(D4471,'Parâmetro - Portes e Uco'!$A$8:$D$49,4,0)</f>
        <v>128.82192000000001</v>
      </c>
      <c r="G4471" s="36"/>
      <c r="H4471" s="15"/>
      <c r="I4471" s="9"/>
      <c r="J4471" s="16">
        <v>1</v>
      </c>
      <c r="K4471" s="8">
        <f>J4471*'Parâmetro - Portes e Uco'!$H$3</f>
        <v>24.33</v>
      </c>
      <c r="L4471" s="17">
        <v>22.38</v>
      </c>
      <c r="M4471" s="2">
        <v>65</v>
      </c>
      <c r="N4471" s="8">
        <f>(('Parâmetro - Portes e Uco'!$H$4*'TABELA HONORÁRIOS MÉDICOS201819'!M4471)/100)*'TABELA HONORÁRIOS MÉDICOS201819'!L4471</f>
        <v>212.67713999999998</v>
      </c>
      <c r="O4471" s="15">
        <v>0</v>
      </c>
      <c r="P4471" s="15"/>
      <c r="Q4471" s="41">
        <f t="shared" si="254"/>
        <v>365.82906000000003</v>
      </c>
    </row>
    <row r="4472" spans="1:17">
      <c r="A4472" s="1" t="s">
        <v>4760</v>
      </c>
      <c r="B4472" s="1">
        <v>41001281</v>
      </c>
      <c r="C4472" s="3" t="s">
        <v>4584</v>
      </c>
      <c r="D4472" s="4" t="s">
        <v>3677</v>
      </c>
      <c r="E4472" s="7"/>
      <c r="F4472" s="8">
        <f>VLOOKUP(D4472,'Parâmetro - Portes e Uco'!$A$8:$D$49,4,0)</f>
        <v>128.82192000000001</v>
      </c>
      <c r="G4472" s="36"/>
      <c r="H4472" s="15"/>
      <c r="I4472" s="9"/>
      <c r="J4472" s="16">
        <v>1</v>
      </c>
      <c r="K4472" s="8">
        <f>J4472*'Parâmetro - Portes e Uco'!$H$3</f>
        <v>24.33</v>
      </c>
      <c r="L4472" s="17">
        <v>22.38</v>
      </c>
      <c r="M4472" s="2">
        <v>65</v>
      </c>
      <c r="N4472" s="8">
        <f>(('Parâmetro - Portes e Uco'!$H$4*'TABELA HONORÁRIOS MÉDICOS201819'!M4472)/100)*'TABELA HONORÁRIOS MÉDICOS201819'!L4472</f>
        <v>212.67713999999998</v>
      </c>
      <c r="O4472" s="15">
        <v>0</v>
      </c>
      <c r="P4472" s="15"/>
      <c r="Q4472" s="41">
        <f t="shared" si="254"/>
        <v>365.82906000000003</v>
      </c>
    </row>
    <row r="4473" spans="1:17">
      <c r="A4473" s="1" t="s">
        <v>4760</v>
      </c>
      <c r="B4473" s="1">
        <v>41001370</v>
      </c>
      <c r="C4473" s="3" t="s">
        <v>3510</v>
      </c>
      <c r="D4473" s="4" t="s">
        <v>3673</v>
      </c>
      <c r="E4473" s="7"/>
      <c r="F4473" s="8">
        <f>VLOOKUP(D4473,'Parâmetro - Portes e Uco'!$A$8:$D$49,4,0)</f>
        <v>147.55727999999999</v>
      </c>
      <c r="G4473" s="36"/>
      <c r="H4473" s="15"/>
      <c r="I4473" s="9"/>
      <c r="J4473" s="16">
        <v>1.5</v>
      </c>
      <c r="K4473" s="8">
        <f>J4473*'Parâmetro - Portes e Uco'!$H$3</f>
        <v>36.494999999999997</v>
      </c>
      <c r="L4473" s="17">
        <v>22.38</v>
      </c>
      <c r="M4473" s="2">
        <v>65</v>
      </c>
      <c r="N4473" s="8">
        <f>(('Parâmetro - Portes e Uco'!$H$4*'TABELA HONORÁRIOS MÉDICOS201819'!M4473)/100)*'TABELA HONORÁRIOS MÉDICOS201819'!L4473</f>
        <v>212.67713999999998</v>
      </c>
      <c r="O4473" s="15">
        <v>0</v>
      </c>
      <c r="P4473" s="15"/>
      <c r="Q4473" s="41">
        <f t="shared" si="254"/>
        <v>396.72942</v>
      </c>
    </row>
    <row r="4474" spans="1:17">
      <c r="A4474" s="1" t="s">
        <v>4760</v>
      </c>
      <c r="B4474" s="1">
        <v>41001389</v>
      </c>
      <c r="C4474" s="3" t="s">
        <v>3519</v>
      </c>
      <c r="D4474" s="4" t="s">
        <v>3673</v>
      </c>
      <c r="E4474" s="7"/>
      <c r="F4474" s="8">
        <f>VLOOKUP(D4474,'Parâmetro - Portes e Uco'!$A$8:$D$49,4,0)</f>
        <v>147.55727999999999</v>
      </c>
      <c r="G4474" s="36"/>
      <c r="H4474" s="15"/>
      <c r="I4474" s="9"/>
      <c r="J4474" s="16">
        <v>1.5</v>
      </c>
      <c r="K4474" s="8">
        <f>J4474*'Parâmetro - Portes e Uco'!$H$3</f>
        <v>36.494999999999997</v>
      </c>
      <c r="L4474" s="17">
        <v>22.38</v>
      </c>
      <c r="M4474" s="2">
        <v>65</v>
      </c>
      <c r="N4474" s="8">
        <f>(('Parâmetro - Portes e Uco'!$H$4*'TABELA HONORÁRIOS MÉDICOS201819'!M4474)/100)*'TABELA HONORÁRIOS MÉDICOS201819'!L4474</f>
        <v>212.67713999999998</v>
      </c>
      <c r="O4474" s="15">
        <v>0</v>
      </c>
      <c r="P4474" s="15"/>
      <c r="Q4474" s="41">
        <f t="shared" si="254"/>
        <v>396.72942</v>
      </c>
    </row>
    <row r="4475" spans="1:17">
      <c r="A4475" s="1" t="s">
        <v>4760</v>
      </c>
      <c r="B4475" s="1">
        <v>41001397</v>
      </c>
      <c r="C4475" s="3" t="s">
        <v>3512</v>
      </c>
      <c r="D4475" s="4" t="s">
        <v>3673</v>
      </c>
      <c r="E4475" s="7"/>
      <c r="F4475" s="8">
        <f>VLOOKUP(D4475,'Parâmetro - Portes e Uco'!$A$8:$D$49,4,0)</f>
        <v>147.55727999999999</v>
      </c>
      <c r="G4475" s="36"/>
      <c r="H4475" s="15"/>
      <c r="I4475" s="9"/>
      <c r="J4475" s="16">
        <v>1.5</v>
      </c>
      <c r="K4475" s="8">
        <f>J4475*'Parâmetro - Portes e Uco'!$H$3</f>
        <v>36.494999999999997</v>
      </c>
      <c r="L4475" s="17">
        <v>22.38</v>
      </c>
      <c r="M4475" s="2">
        <v>65</v>
      </c>
      <c r="N4475" s="8">
        <f>(('Parâmetro - Portes e Uco'!$H$4*'TABELA HONORÁRIOS MÉDICOS201819'!M4475)/100)*'TABELA HONORÁRIOS MÉDICOS201819'!L4475</f>
        <v>212.67713999999998</v>
      </c>
      <c r="O4475" s="15">
        <v>0</v>
      </c>
      <c r="P4475" s="15"/>
      <c r="Q4475" s="41">
        <f t="shared" si="254"/>
        <v>396.72942</v>
      </c>
    </row>
    <row r="4476" spans="1:17">
      <c r="A4476" s="1" t="s">
        <v>4760</v>
      </c>
      <c r="B4476" s="1">
        <v>41001400</v>
      </c>
      <c r="C4476" s="3" t="s">
        <v>3521</v>
      </c>
      <c r="D4476" s="4" t="s">
        <v>3673</v>
      </c>
      <c r="E4476" s="7"/>
      <c r="F4476" s="8">
        <f>VLOOKUP(D4476,'Parâmetro - Portes e Uco'!$A$8:$D$49,4,0)</f>
        <v>147.55727999999999</v>
      </c>
      <c r="G4476" s="36"/>
      <c r="H4476" s="15"/>
      <c r="I4476" s="9"/>
      <c r="J4476" s="16">
        <v>1.5</v>
      </c>
      <c r="K4476" s="8">
        <f>J4476*'Parâmetro - Portes e Uco'!$H$3</f>
        <v>36.494999999999997</v>
      </c>
      <c r="L4476" s="17">
        <v>22.38</v>
      </c>
      <c r="M4476" s="2">
        <v>65</v>
      </c>
      <c r="N4476" s="8">
        <f>(('Parâmetro - Portes e Uco'!$H$4*'TABELA HONORÁRIOS MÉDICOS201819'!M4476)/100)*'TABELA HONORÁRIOS MÉDICOS201819'!L4476</f>
        <v>212.67713999999998</v>
      </c>
      <c r="O4476" s="15">
        <v>0</v>
      </c>
      <c r="P4476" s="15"/>
      <c r="Q4476" s="41">
        <f t="shared" si="254"/>
        <v>396.72942</v>
      </c>
    </row>
    <row r="4477" spans="1:17">
      <c r="A4477" s="1" t="s">
        <v>4760</v>
      </c>
      <c r="B4477" s="1">
        <v>41001419</v>
      </c>
      <c r="C4477" s="3" t="s">
        <v>3513</v>
      </c>
      <c r="D4477" s="4" t="s">
        <v>3673</v>
      </c>
      <c r="E4477" s="7"/>
      <c r="F4477" s="8">
        <f>VLOOKUP(D4477,'Parâmetro - Portes e Uco'!$A$8:$D$49,4,0)</f>
        <v>147.55727999999999</v>
      </c>
      <c r="G4477" s="36"/>
      <c r="H4477" s="15"/>
      <c r="I4477" s="9"/>
      <c r="J4477" s="16">
        <v>1.5</v>
      </c>
      <c r="K4477" s="8">
        <f>J4477*'Parâmetro - Portes e Uco'!$H$3</f>
        <v>36.494999999999997</v>
      </c>
      <c r="L4477" s="17">
        <v>22.38</v>
      </c>
      <c r="M4477" s="2">
        <v>65</v>
      </c>
      <c r="N4477" s="8">
        <f>(('Parâmetro - Portes e Uco'!$H$4*'TABELA HONORÁRIOS MÉDICOS201819'!M4477)/100)*'TABELA HONORÁRIOS MÉDICOS201819'!L4477</f>
        <v>212.67713999999998</v>
      </c>
      <c r="O4477" s="15">
        <v>0</v>
      </c>
      <c r="P4477" s="15"/>
      <c r="Q4477" s="41">
        <f t="shared" si="254"/>
        <v>396.72942</v>
      </c>
    </row>
    <row r="4478" spans="1:17">
      <c r="A4478" s="1" t="s">
        <v>4760</v>
      </c>
      <c r="B4478" s="1">
        <v>41001427</v>
      </c>
      <c r="C4478" s="3" t="s">
        <v>3522</v>
      </c>
      <c r="D4478" s="4" t="s">
        <v>3673</v>
      </c>
      <c r="E4478" s="7"/>
      <c r="F4478" s="8">
        <f>VLOOKUP(D4478,'Parâmetro - Portes e Uco'!$A$8:$D$49,4,0)</f>
        <v>147.55727999999999</v>
      </c>
      <c r="G4478" s="36"/>
      <c r="H4478" s="15"/>
      <c r="I4478" s="9"/>
      <c r="J4478" s="16">
        <v>1.5</v>
      </c>
      <c r="K4478" s="8">
        <f>J4478*'Parâmetro - Portes e Uco'!$H$3</f>
        <v>36.494999999999997</v>
      </c>
      <c r="L4478" s="17">
        <v>22.38</v>
      </c>
      <c r="M4478" s="2">
        <v>65</v>
      </c>
      <c r="N4478" s="8">
        <f>(('Parâmetro - Portes e Uco'!$H$4*'TABELA HONORÁRIOS MÉDICOS201819'!M4478)/100)*'TABELA HONORÁRIOS MÉDICOS201819'!L4478</f>
        <v>212.67713999999998</v>
      </c>
      <c r="O4478" s="15">
        <v>0</v>
      </c>
      <c r="P4478" s="15"/>
      <c r="Q4478" s="41">
        <f t="shared" si="254"/>
        <v>396.72942</v>
      </c>
    </row>
    <row r="4479" spans="1:17">
      <c r="A4479" s="1" t="s">
        <v>4760</v>
      </c>
      <c r="B4479" s="1">
        <v>41001435</v>
      </c>
      <c r="C4479" s="3" t="s">
        <v>3509</v>
      </c>
      <c r="D4479" s="4" t="s">
        <v>3673</v>
      </c>
      <c r="E4479" s="7"/>
      <c r="F4479" s="8">
        <f>VLOOKUP(D4479,'Parâmetro - Portes e Uco'!$A$8:$D$49,4,0)</f>
        <v>147.55727999999999</v>
      </c>
      <c r="G4479" s="36"/>
      <c r="H4479" s="15"/>
      <c r="I4479" s="9"/>
      <c r="J4479" s="16">
        <v>1.5</v>
      </c>
      <c r="K4479" s="8">
        <f>J4479*'Parâmetro - Portes e Uco'!$H$3</f>
        <v>36.494999999999997</v>
      </c>
      <c r="L4479" s="17">
        <v>22.38</v>
      </c>
      <c r="M4479" s="2">
        <v>65</v>
      </c>
      <c r="N4479" s="8">
        <f>(('Parâmetro - Portes e Uco'!$H$4*'TABELA HONORÁRIOS MÉDICOS201819'!M4479)/100)*'TABELA HONORÁRIOS MÉDICOS201819'!L4479</f>
        <v>212.67713999999998</v>
      </c>
      <c r="O4479" s="15">
        <v>0</v>
      </c>
      <c r="P4479" s="15"/>
      <c r="Q4479" s="41">
        <f t="shared" si="254"/>
        <v>396.72942</v>
      </c>
    </row>
    <row r="4480" spans="1:17">
      <c r="A4480" s="1" t="s">
        <v>4760</v>
      </c>
      <c r="B4480" s="1">
        <v>41001443</v>
      </c>
      <c r="C4480" s="3" t="s">
        <v>3518</v>
      </c>
      <c r="D4480" s="4" t="s">
        <v>3673</v>
      </c>
      <c r="E4480" s="7"/>
      <c r="F4480" s="8">
        <f>VLOOKUP(D4480,'Parâmetro - Portes e Uco'!$A$8:$D$49,4,0)</f>
        <v>147.55727999999999</v>
      </c>
      <c r="G4480" s="36"/>
      <c r="H4480" s="15"/>
      <c r="I4480" s="9"/>
      <c r="J4480" s="16">
        <v>1.5</v>
      </c>
      <c r="K4480" s="8">
        <f>J4480*'Parâmetro - Portes e Uco'!$H$3</f>
        <v>36.494999999999997</v>
      </c>
      <c r="L4480" s="17">
        <v>22.38</v>
      </c>
      <c r="M4480" s="2">
        <v>65</v>
      </c>
      <c r="N4480" s="8">
        <f>(('Parâmetro - Portes e Uco'!$H$4*'TABELA HONORÁRIOS MÉDICOS201819'!M4480)/100)*'TABELA HONORÁRIOS MÉDICOS201819'!L4480</f>
        <v>212.67713999999998</v>
      </c>
      <c r="O4480" s="15">
        <v>0</v>
      </c>
      <c r="P4480" s="15"/>
      <c r="Q4480" s="41">
        <f t="shared" si="254"/>
        <v>396.72942</v>
      </c>
    </row>
    <row r="4481" spans="1:17">
      <c r="A4481" s="1" t="s">
        <v>4760</v>
      </c>
      <c r="B4481" s="1">
        <v>41001451</v>
      </c>
      <c r="C4481" s="3" t="s">
        <v>3511</v>
      </c>
      <c r="D4481" s="4" t="s">
        <v>3673</v>
      </c>
      <c r="E4481" s="7"/>
      <c r="F4481" s="8">
        <f>VLOOKUP(D4481,'Parâmetro - Portes e Uco'!$A$8:$D$49,4,0)</f>
        <v>147.55727999999999</v>
      </c>
      <c r="G4481" s="36"/>
      <c r="H4481" s="15"/>
      <c r="I4481" s="9"/>
      <c r="J4481" s="16">
        <v>1.5</v>
      </c>
      <c r="K4481" s="8">
        <f>J4481*'Parâmetro - Portes e Uco'!$H$3</f>
        <v>36.494999999999997</v>
      </c>
      <c r="L4481" s="17">
        <v>22.38</v>
      </c>
      <c r="M4481" s="2">
        <v>65</v>
      </c>
      <c r="N4481" s="8">
        <f>(('Parâmetro - Portes e Uco'!$H$4*'TABELA HONORÁRIOS MÉDICOS201819'!M4481)/100)*'TABELA HONORÁRIOS MÉDICOS201819'!L4481</f>
        <v>212.67713999999998</v>
      </c>
      <c r="O4481" s="15">
        <v>0</v>
      </c>
      <c r="P4481" s="15"/>
      <c r="Q4481" s="41">
        <f t="shared" si="254"/>
        <v>396.72942</v>
      </c>
    </row>
    <row r="4482" spans="1:17">
      <c r="A4482" s="1" t="s">
        <v>4760</v>
      </c>
      <c r="B4482" s="1">
        <v>41001460</v>
      </c>
      <c r="C4482" s="3" t="s">
        <v>3520</v>
      </c>
      <c r="D4482" s="4" t="s">
        <v>3673</v>
      </c>
      <c r="E4482" s="7"/>
      <c r="F4482" s="8">
        <f>VLOOKUP(D4482,'Parâmetro - Portes e Uco'!$A$8:$D$49,4,0)</f>
        <v>147.55727999999999</v>
      </c>
      <c r="G4482" s="36"/>
      <c r="H4482" s="15"/>
      <c r="I4482" s="9"/>
      <c r="J4482" s="16">
        <v>1.5</v>
      </c>
      <c r="K4482" s="8">
        <f>J4482*'Parâmetro - Portes e Uco'!$H$3</f>
        <v>36.494999999999997</v>
      </c>
      <c r="L4482" s="17">
        <v>22.38</v>
      </c>
      <c r="M4482" s="2">
        <v>65</v>
      </c>
      <c r="N4482" s="8">
        <f>(('Parâmetro - Portes e Uco'!$H$4*'TABELA HONORÁRIOS MÉDICOS201819'!M4482)/100)*'TABELA HONORÁRIOS MÉDICOS201819'!L4482</f>
        <v>212.67713999999998</v>
      </c>
      <c r="O4482" s="15">
        <v>0</v>
      </c>
      <c r="P4482" s="15"/>
      <c r="Q4482" s="41">
        <f t="shared" si="254"/>
        <v>396.72942</v>
      </c>
    </row>
    <row r="4483" spans="1:17">
      <c r="A4483" s="1" t="s">
        <v>4760</v>
      </c>
      <c r="B4483" s="1">
        <v>41001478</v>
      </c>
      <c r="C4483" s="3" t="s">
        <v>4824</v>
      </c>
      <c r="D4483" s="4" t="s">
        <v>3673</v>
      </c>
      <c r="E4483" s="7"/>
      <c r="F4483" s="8">
        <f>VLOOKUP(D4483,'Parâmetro - Portes e Uco'!$A$8:$D$49,4,0)</f>
        <v>147.55727999999999</v>
      </c>
      <c r="G4483" s="36"/>
      <c r="H4483" s="15"/>
      <c r="I4483" s="9"/>
      <c r="J4483" s="16">
        <v>1.5</v>
      </c>
      <c r="K4483" s="8">
        <f>J4483*'Parâmetro - Portes e Uco'!$H$3</f>
        <v>36.494999999999997</v>
      </c>
      <c r="L4483" s="17">
        <v>22.38</v>
      </c>
      <c r="M4483" s="2">
        <v>65</v>
      </c>
      <c r="N4483" s="8">
        <f>(('Parâmetro - Portes e Uco'!$H$4*'TABELA HONORÁRIOS MÉDICOS201819'!M4483)/100)*'TABELA HONORÁRIOS MÉDICOS201819'!L4483</f>
        <v>212.67713999999998</v>
      </c>
      <c r="O4483" s="15">
        <v>0</v>
      </c>
      <c r="P4483" s="15"/>
      <c r="Q4483" s="41">
        <f t="shared" ref="Q4483" si="256">F4483+H4483+K4483+N4483+P4483</f>
        <v>396.72942</v>
      </c>
    </row>
    <row r="4484" spans="1:17">
      <c r="A4484" s="1" t="s">
        <v>4760</v>
      </c>
      <c r="B4484" s="1">
        <v>41001516</v>
      </c>
      <c r="C4484" s="3" t="s">
        <v>3514</v>
      </c>
      <c r="D4484" s="4" t="s">
        <v>3673</v>
      </c>
      <c r="E4484" s="7"/>
      <c r="F4484" s="8">
        <f>VLOOKUP(D4484,'Parâmetro - Portes e Uco'!$A$8:$D$49,4,0)</f>
        <v>147.55727999999999</v>
      </c>
      <c r="G4484" s="36"/>
      <c r="H4484" s="15"/>
      <c r="I4484" s="9"/>
      <c r="J4484" s="16">
        <v>1.5</v>
      </c>
      <c r="K4484" s="8">
        <f>J4484*'Parâmetro - Portes e Uco'!$H$3</f>
        <v>36.494999999999997</v>
      </c>
      <c r="L4484" s="17">
        <v>22.38</v>
      </c>
      <c r="M4484" s="2">
        <v>65</v>
      </c>
      <c r="N4484" s="8">
        <f>(('Parâmetro - Portes e Uco'!$H$4*'TABELA HONORÁRIOS MÉDICOS201819'!M4484)/100)*'TABELA HONORÁRIOS MÉDICOS201819'!L4484</f>
        <v>212.67713999999998</v>
      </c>
      <c r="O4484" s="15">
        <v>0</v>
      </c>
      <c r="P4484" s="15"/>
      <c r="Q4484" s="41">
        <f t="shared" si="254"/>
        <v>396.72942</v>
      </c>
    </row>
    <row r="4485" spans="1:17">
      <c r="A4485" s="1" t="s">
        <v>4760</v>
      </c>
      <c r="B4485" s="1">
        <v>41001524</v>
      </c>
      <c r="C4485" s="3" t="s">
        <v>3523</v>
      </c>
      <c r="D4485" s="4" t="s">
        <v>3673</v>
      </c>
      <c r="E4485" s="7"/>
      <c r="F4485" s="8">
        <f>VLOOKUP(D4485,'Parâmetro - Portes e Uco'!$A$8:$D$49,4,0)</f>
        <v>147.55727999999999</v>
      </c>
      <c r="G4485" s="36"/>
      <c r="H4485" s="15"/>
      <c r="I4485" s="9"/>
      <c r="J4485" s="16">
        <v>1.5</v>
      </c>
      <c r="K4485" s="8">
        <f>J4485*'Parâmetro - Portes e Uco'!$H$3</f>
        <v>36.494999999999997</v>
      </c>
      <c r="L4485" s="17">
        <v>22.38</v>
      </c>
      <c r="M4485" s="2">
        <v>65</v>
      </c>
      <c r="N4485" s="8">
        <f>(('Parâmetro - Portes e Uco'!$H$4*'TABELA HONORÁRIOS MÉDICOS201819'!M4485)/100)*'TABELA HONORÁRIOS MÉDICOS201819'!L4485</f>
        <v>212.67713999999998</v>
      </c>
      <c r="O4485" s="15">
        <v>0</v>
      </c>
      <c r="P4485" s="15"/>
      <c r="Q4485" s="41">
        <f t="shared" si="254"/>
        <v>396.72942</v>
      </c>
    </row>
    <row r="4486" spans="1:17">
      <c r="A4486" s="3"/>
      <c r="B4486" s="135">
        <v>41002008</v>
      </c>
      <c r="C4486" s="263" t="s">
        <v>4585</v>
      </c>
      <c r="D4486" s="264"/>
      <c r="E4486" s="264"/>
      <c r="F4486" s="264"/>
      <c r="G4486" s="264"/>
      <c r="H4486" s="264"/>
      <c r="I4486" s="264"/>
      <c r="J4486" s="264"/>
      <c r="K4486" s="264"/>
      <c r="L4486" s="264"/>
      <c r="M4486" s="264"/>
      <c r="N4486" s="264"/>
      <c r="O4486" s="264"/>
      <c r="P4486" s="264"/>
      <c r="Q4486" s="265"/>
    </row>
    <row r="4487" spans="1:17" ht="22.5">
      <c r="A4487" s="1" t="s">
        <v>4760</v>
      </c>
      <c r="B4487" s="1">
        <v>41002016</v>
      </c>
      <c r="C4487" s="3" t="s">
        <v>3526</v>
      </c>
      <c r="D4487" s="4" t="s">
        <v>3672</v>
      </c>
      <c r="E4487" s="7"/>
      <c r="F4487" s="8">
        <f>VLOOKUP(D4487,'Parâmetro - Portes e Uco'!$A$8:$D$49,4,0)</f>
        <v>47.295359999999995</v>
      </c>
      <c r="G4487" s="36"/>
      <c r="H4487" s="15"/>
      <c r="I4487" s="9"/>
      <c r="J4487" s="16">
        <v>0</v>
      </c>
      <c r="K4487" s="16"/>
      <c r="L4487" s="17"/>
      <c r="M4487" s="2"/>
      <c r="N4487" s="8"/>
      <c r="O4487" s="15">
        <v>0</v>
      </c>
      <c r="P4487" s="15"/>
      <c r="Q4487" s="41">
        <f>F4487+H4487+K4487+N4487+P4487</f>
        <v>47.295359999999995</v>
      </c>
    </row>
    <row r="4488" spans="1:17" ht="22.5">
      <c r="A4488" s="1" t="s">
        <v>4760</v>
      </c>
      <c r="B4488" s="1">
        <v>41002032</v>
      </c>
      <c r="C4488" s="3" t="s">
        <v>3525</v>
      </c>
      <c r="D4488" s="4" t="s">
        <v>3694</v>
      </c>
      <c r="E4488" s="7"/>
      <c r="F4488" s="8">
        <f>VLOOKUP(D4488,'Parâmetro - Portes e Uco'!$A$8:$D$49,4,0)</f>
        <v>233.80031999999997</v>
      </c>
      <c r="G4488" s="36"/>
      <c r="H4488" s="15"/>
      <c r="I4488" s="9"/>
      <c r="J4488" s="16">
        <v>0</v>
      </c>
      <c r="K4488" s="16"/>
      <c r="L4488" s="17"/>
      <c r="M4488" s="2"/>
      <c r="N4488" s="8"/>
      <c r="O4488" s="15">
        <v>0</v>
      </c>
      <c r="P4488" s="15"/>
      <c r="Q4488" s="41">
        <f>F4488+H4488+K4488+N4488+P4488</f>
        <v>233.80031999999997</v>
      </c>
    </row>
    <row r="4489" spans="1:17" ht="22.5">
      <c r="A4489" s="1" t="s">
        <v>4760</v>
      </c>
      <c r="B4489" s="1">
        <v>41002040</v>
      </c>
      <c r="C4489" s="3" t="s">
        <v>4586</v>
      </c>
      <c r="D4489" s="4" t="s">
        <v>3671</v>
      </c>
      <c r="E4489" s="7"/>
      <c r="F4489" s="8">
        <f>VLOOKUP(D4489,'Parâmetro - Portes e Uco'!$A$8:$D$49,4,0)</f>
        <v>100.81679999999999</v>
      </c>
      <c r="G4489" s="36"/>
      <c r="H4489" s="15"/>
      <c r="I4489" s="9"/>
      <c r="J4489" s="16">
        <v>0</v>
      </c>
      <c r="K4489" s="16"/>
      <c r="L4489" s="17"/>
      <c r="M4489" s="2"/>
      <c r="N4489" s="8"/>
      <c r="O4489" s="15">
        <v>0</v>
      </c>
      <c r="P4489" s="15"/>
      <c r="Q4489" s="41">
        <f>F4489+H4489+K4489+N4489+P4489</f>
        <v>100.81679999999999</v>
      </c>
    </row>
    <row r="4490" spans="1:17" ht="33.75">
      <c r="A4490" s="1" t="s">
        <v>4760</v>
      </c>
      <c r="B4490" s="1">
        <v>41002059</v>
      </c>
      <c r="C4490" s="3" t="s">
        <v>4587</v>
      </c>
      <c r="D4490" s="4" t="s">
        <v>3675</v>
      </c>
      <c r="E4490" s="7"/>
      <c r="F4490" s="8">
        <f>VLOOKUP(D4490,'Parâmetro - Portes e Uco'!$A$8:$D$49,4,0)</f>
        <v>217.18656000000001</v>
      </c>
      <c r="G4490" s="36"/>
      <c r="H4490" s="15"/>
      <c r="I4490" s="9"/>
      <c r="J4490" s="16">
        <v>1.5</v>
      </c>
      <c r="K4490" s="8">
        <f>J4490*'Parâmetro - Portes e Uco'!$H$3</f>
        <v>36.494999999999997</v>
      </c>
      <c r="L4490" s="17">
        <v>22.68</v>
      </c>
      <c r="M4490" s="2">
        <v>65</v>
      </c>
      <c r="N4490" s="8">
        <f>(('Parâmetro - Portes e Uco'!$H$4*'TABELA HONORÁRIOS MÉDICOS201819'!M4490)/100)*'TABELA HONORÁRIOS MÉDICOS201819'!L4490</f>
        <v>215.52804</v>
      </c>
      <c r="O4490" s="15">
        <v>0</v>
      </c>
      <c r="P4490" s="15"/>
      <c r="Q4490" s="41">
        <f>F4490+H4490+K4490+N4490+P4490</f>
        <v>469.20960000000002</v>
      </c>
    </row>
    <row r="4491" spans="1:17">
      <c r="A4491" s="3"/>
      <c r="B4491" s="135">
        <v>41099001</v>
      </c>
      <c r="C4491" s="263" t="s">
        <v>3746</v>
      </c>
      <c r="D4491" s="264"/>
      <c r="E4491" s="264"/>
      <c r="F4491" s="264"/>
      <c r="G4491" s="264"/>
      <c r="H4491" s="264"/>
      <c r="I4491" s="264"/>
      <c r="J4491" s="264"/>
      <c r="K4491" s="264"/>
      <c r="L4491" s="264"/>
      <c r="M4491" s="264"/>
      <c r="N4491" s="264"/>
      <c r="O4491" s="264"/>
      <c r="P4491" s="264"/>
      <c r="Q4491" s="265"/>
    </row>
    <row r="4492" spans="1:17">
      <c r="A4492" s="3"/>
      <c r="B4492" s="259" t="s">
        <v>3970</v>
      </c>
      <c r="C4492" s="260"/>
      <c r="D4492" s="260"/>
      <c r="E4492" s="260"/>
      <c r="F4492" s="260"/>
      <c r="G4492" s="260"/>
      <c r="H4492" s="260"/>
      <c r="I4492" s="260"/>
      <c r="J4492" s="260"/>
      <c r="K4492" s="260"/>
      <c r="L4492" s="260"/>
      <c r="M4492" s="260"/>
      <c r="N4492" s="260"/>
      <c r="O4492" s="260"/>
      <c r="P4492" s="260"/>
      <c r="Q4492" s="262"/>
    </row>
    <row r="4493" spans="1:17">
      <c r="A4493" s="3"/>
      <c r="B4493" s="259" t="s">
        <v>3974</v>
      </c>
      <c r="C4493" s="260"/>
      <c r="D4493" s="260"/>
      <c r="E4493" s="260"/>
      <c r="F4493" s="260"/>
      <c r="G4493" s="260"/>
      <c r="H4493" s="260"/>
      <c r="I4493" s="260"/>
      <c r="J4493" s="260"/>
      <c r="K4493" s="260"/>
      <c r="L4493" s="260"/>
      <c r="M4493" s="260"/>
      <c r="N4493" s="260"/>
      <c r="O4493" s="260"/>
      <c r="P4493" s="260"/>
      <c r="Q4493" s="262"/>
    </row>
    <row r="4494" spans="1:17">
      <c r="A4494" s="3"/>
      <c r="B4494" s="259" t="s">
        <v>3971</v>
      </c>
      <c r="C4494" s="260"/>
      <c r="D4494" s="260"/>
      <c r="E4494" s="260"/>
      <c r="F4494" s="260"/>
      <c r="G4494" s="260"/>
      <c r="H4494" s="260"/>
      <c r="I4494" s="260"/>
      <c r="J4494" s="260"/>
      <c r="K4494" s="260"/>
      <c r="L4494" s="260"/>
      <c r="M4494" s="260"/>
      <c r="N4494" s="260"/>
      <c r="O4494" s="260"/>
      <c r="P4494" s="260"/>
      <c r="Q4494" s="262"/>
    </row>
    <row r="4495" spans="1:17">
      <c r="A4495" s="3"/>
      <c r="B4495" s="259" t="s">
        <v>4588</v>
      </c>
      <c r="C4495" s="260"/>
      <c r="D4495" s="260"/>
      <c r="E4495" s="260"/>
      <c r="F4495" s="260"/>
      <c r="G4495" s="260"/>
      <c r="H4495" s="260"/>
      <c r="I4495" s="260"/>
      <c r="J4495" s="260"/>
      <c r="K4495" s="260"/>
      <c r="L4495" s="260"/>
      <c r="M4495" s="260"/>
      <c r="N4495" s="260"/>
      <c r="O4495" s="260"/>
      <c r="P4495" s="260"/>
      <c r="Q4495" s="262"/>
    </row>
    <row r="4496" spans="1:17">
      <c r="A4496" s="3"/>
      <c r="B4496" s="259" t="s">
        <v>4589</v>
      </c>
      <c r="C4496" s="260"/>
      <c r="D4496" s="260"/>
      <c r="E4496" s="260"/>
      <c r="F4496" s="260"/>
      <c r="G4496" s="260"/>
      <c r="H4496" s="260"/>
      <c r="I4496" s="260"/>
      <c r="J4496" s="260"/>
      <c r="K4496" s="260"/>
      <c r="L4496" s="260"/>
      <c r="M4496" s="260"/>
      <c r="N4496" s="260"/>
      <c r="O4496" s="260"/>
      <c r="P4496" s="260"/>
      <c r="Q4496" s="262"/>
    </row>
    <row r="4497" spans="1:17">
      <c r="A4497" s="3"/>
      <c r="B4497" s="259" t="s">
        <v>4590</v>
      </c>
      <c r="C4497" s="260"/>
      <c r="D4497" s="260"/>
      <c r="E4497" s="260"/>
      <c r="F4497" s="260"/>
      <c r="G4497" s="260"/>
      <c r="H4497" s="260"/>
      <c r="I4497" s="260"/>
      <c r="J4497" s="260"/>
      <c r="K4497" s="260"/>
      <c r="L4497" s="260"/>
      <c r="M4497" s="260"/>
      <c r="N4497" s="260"/>
      <c r="O4497" s="260"/>
      <c r="P4497" s="260"/>
      <c r="Q4497" s="262"/>
    </row>
    <row r="4498" spans="1:17">
      <c r="A4498" s="3"/>
      <c r="B4498" s="259" t="s">
        <v>4591</v>
      </c>
      <c r="C4498" s="260"/>
      <c r="D4498" s="260"/>
      <c r="E4498" s="260"/>
      <c r="F4498" s="260"/>
      <c r="G4498" s="260"/>
      <c r="H4498" s="260"/>
      <c r="I4498" s="260"/>
      <c r="J4498" s="260"/>
      <c r="K4498" s="260"/>
      <c r="L4498" s="260"/>
      <c r="M4498" s="260"/>
      <c r="N4498" s="260"/>
      <c r="O4498" s="260"/>
      <c r="P4498" s="260"/>
      <c r="Q4498" s="262"/>
    </row>
    <row r="4499" spans="1:17">
      <c r="A4499" s="3"/>
      <c r="B4499" s="135">
        <v>41101006</v>
      </c>
      <c r="C4499" s="263" t="s">
        <v>3969</v>
      </c>
      <c r="D4499" s="264"/>
      <c r="E4499" s="264"/>
      <c r="F4499" s="264"/>
      <c r="G4499" s="264"/>
      <c r="H4499" s="264"/>
      <c r="I4499" s="264"/>
      <c r="J4499" s="264"/>
      <c r="K4499" s="264"/>
      <c r="L4499" s="264"/>
      <c r="M4499" s="264"/>
      <c r="N4499" s="264"/>
      <c r="O4499" s="264"/>
      <c r="P4499" s="264"/>
      <c r="Q4499" s="265"/>
    </row>
    <row r="4500" spans="1:17">
      <c r="A4500" s="1" t="s">
        <v>4760</v>
      </c>
      <c r="B4500" s="1">
        <v>41101014</v>
      </c>
      <c r="C4500" s="3" t="s">
        <v>4592</v>
      </c>
      <c r="D4500" s="4" t="s">
        <v>3673</v>
      </c>
      <c r="E4500" s="7"/>
      <c r="F4500" s="8">
        <f>VLOOKUP(D4500,'Parâmetro - Portes e Uco'!$A$8:$D$49,4,0)</f>
        <v>147.55727999999999</v>
      </c>
      <c r="G4500" s="36"/>
      <c r="H4500" s="15"/>
      <c r="I4500" s="9"/>
      <c r="J4500" s="16">
        <v>4</v>
      </c>
      <c r="K4500" s="8">
        <f>J4500*'Parâmetro - Portes e Uco'!$H$3</f>
        <v>97.32</v>
      </c>
      <c r="L4500" s="17">
        <v>47.24</v>
      </c>
      <c r="M4500" s="2">
        <v>65</v>
      </c>
      <c r="N4500" s="8">
        <f>(('Parâmetro - Portes e Uco'!$H$4*'TABELA HONORÁRIOS MÉDICOS201819'!M4500)/100)*'TABELA HONORÁRIOS MÉDICOS201819'!L4500</f>
        <v>448.92172000000005</v>
      </c>
      <c r="O4500" s="15">
        <v>0</v>
      </c>
      <c r="P4500" s="15"/>
      <c r="Q4500" s="41">
        <f t="shared" ref="Q4500:Q4543" si="257">F4500+H4500+K4500+N4500+P4500</f>
        <v>693.79899999999998</v>
      </c>
    </row>
    <row r="4501" spans="1:17">
      <c r="A4501" s="1" t="s">
        <v>4760</v>
      </c>
      <c r="B4501" s="1">
        <v>41101022</v>
      </c>
      <c r="C4501" s="3" t="s">
        <v>4593</v>
      </c>
      <c r="D4501" s="4" t="s">
        <v>3673</v>
      </c>
      <c r="E4501" s="7"/>
      <c r="F4501" s="8">
        <f>VLOOKUP(D4501,'Parâmetro - Portes e Uco'!$A$8:$D$49,4,0)</f>
        <v>147.55727999999999</v>
      </c>
      <c r="G4501" s="36"/>
      <c r="H4501" s="15"/>
      <c r="I4501" s="9"/>
      <c r="J4501" s="16">
        <v>4</v>
      </c>
      <c r="K4501" s="8">
        <f>J4501*'Parâmetro - Portes e Uco'!$H$3</f>
        <v>97.32</v>
      </c>
      <c r="L4501" s="17">
        <v>47.24</v>
      </c>
      <c r="M4501" s="2">
        <v>65</v>
      </c>
      <c r="N4501" s="8">
        <f>(('Parâmetro - Portes e Uco'!$H$4*'TABELA HONORÁRIOS MÉDICOS201819'!M4501)/100)*'TABELA HONORÁRIOS MÉDICOS201819'!L4501</f>
        <v>448.92172000000005</v>
      </c>
      <c r="O4501" s="15">
        <v>0</v>
      </c>
      <c r="P4501" s="15"/>
      <c r="Q4501" s="41">
        <f t="shared" si="257"/>
        <v>693.79899999999998</v>
      </c>
    </row>
    <row r="4502" spans="1:17">
      <c r="A4502" s="1" t="s">
        <v>4760</v>
      </c>
      <c r="B4502" s="1">
        <v>41101030</v>
      </c>
      <c r="C4502" s="3" t="s">
        <v>4594</v>
      </c>
      <c r="D4502" s="4" t="s">
        <v>3673</v>
      </c>
      <c r="E4502" s="7"/>
      <c r="F4502" s="8">
        <f>VLOOKUP(D4502,'Parâmetro - Portes e Uco'!$A$8:$D$49,4,0)</f>
        <v>147.55727999999999</v>
      </c>
      <c r="G4502" s="36"/>
      <c r="H4502" s="15"/>
      <c r="I4502" s="9"/>
      <c r="J4502" s="16">
        <v>4</v>
      </c>
      <c r="K4502" s="8">
        <f>J4502*'Parâmetro - Portes e Uco'!$H$3</f>
        <v>97.32</v>
      </c>
      <c r="L4502" s="17">
        <v>47.24</v>
      </c>
      <c r="M4502" s="2">
        <v>65</v>
      </c>
      <c r="N4502" s="8">
        <f>(('Parâmetro - Portes e Uco'!$H$4*'TABELA HONORÁRIOS MÉDICOS201819'!M4502)/100)*'TABELA HONORÁRIOS MÉDICOS201819'!L4502</f>
        <v>448.92172000000005</v>
      </c>
      <c r="O4502" s="15">
        <v>0</v>
      </c>
      <c r="P4502" s="15"/>
      <c r="Q4502" s="41">
        <f t="shared" si="257"/>
        <v>693.79899999999998</v>
      </c>
    </row>
    <row r="4503" spans="1:17">
      <c r="A4503" s="1" t="s">
        <v>4760</v>
      </c>
      <c r="B4503" s="1">
        <v>41101057</v>
      </c>
      <c r="C4503" s="3" t="s">
        <v>3539</v>
      </c>
      <c r="D4503" s="4" t="s">
        <v>3677</v>
      </c>
      <c r="E4503" s="7"/>
      <c r="F4503" s="8">
        <f>VLOOKUP(D4503,'Parâmetro - Portes e Uco'!$A$8:$D$49,4,0)</f>
        <v>128.82192000000001</v>
      </c>
      <c r="G4503" s="36"/>
      <c r="H4503" s="15"/>
      <c r="I4503" s="9"/>
      <c r="J4503" s="16">
        <v>1</v>
      </c>
      <c r="K4503" s="8">
        <f>J4503*'Parâmetro - Portes e Uco'!$H$3</f>
        <v>24.33</v>
      </c>
      <c r="L4503" s="17">
        <v>11.95</v>
      </c>
      <c r="M4503" s="2">
        <v>65</v>
      </c>
      <c r="N4503" s="8">
        <f>(('Parâmetro - Portes e Uco'!$H$4*'TABELA HONORÁRIOS MÉDICOS201819'!M4503)/100)*'TABELA HONORÁRIOS MÉDICOS201819'!L4503</f>
        <v>113.56084999999999</v>
      </c>
      <c r="O4503" s="15">
        <v>0</v>
      </c>
      <c r="P4503" s="15"/>
      <c r="Q4503" s="41">
        <f t="shared" si="257"/>
        <v>266.71276999999998</v>
      </c>
    </row>
    <row r="4504" spans="1:17">
      <c r="A4504" s="1" t="s">
        <v>4760</v>
      </c>
      <c r="B4504" s="1">
        <v>41101065</v>
      </c>
      <c r="C4504" s="3" t="s">
        <v>4040</v>
      </c>
      <c r="D4504" s="4" t="s">
        <v>3677</v>
      </c>
      <c r="E4504" s="7"/>
      <c r="F4504" s="8">
        <f>VLOOKUP(D4504,'Parâmetro - Portes e Uco'!$A$8:$D$49,4,0)</f>
        <v>128.82192000000001</v>
      </c>
      <c r="G4504" s="36"/>
      <c r="H4504" s="15"/>
      <c r="I4504" s="9"/>
      <c r="J4504" s="16">
        <v>1</v>
      </c>
      <c r="K4504" s="8">
        <f>J4504*'Parâmetro - Portes e Uco'!$H$3</f>
        <v>24.33</v>
      </c>
      <c r="L4504" s="17">
        <v>11.95</v>
      </c>
      <c r="M4504" s="2">
        <v>65</v>
      </c>
      <c r="N4504" s="8">
        <f>(('Parâmetro - Portes e Uco'!$H$4*'TABELA HONORÁRIOS MÉDICOS201819'!M4504)/100)*'TABELA HONORÁRIOS MÉDICOS201819'!L4504</f>
        <v>113.56084999999999</v>
      </c>
      <c r="O4504" s="15">
        <v>0</v>
      </c>
      <c r="P4504" s="15"/>
      <c r="Q4504" s="41">
        <f t="shared" si="257"/>
        <v>266.71276999999998</v>
      </c>
    </row>
    <row r="4505" spans="1:17">
      <c r="A4505" s="1" t="s">
        <v>4760</v>
      </c>
      <c r="B4505" s="1">
        <v>41101073</v>
      </c>
      <c r="C4505" s="3" t="s">
        <v>4595</v>
      </c>
      <c r="D4505" s="4" t="s">
        <v>3673</v>
      </c>
      <c r="E4505" s="7"/>
      <c r="F4505" s="8">
        <f>VLOOKUP(D4505,'Parâmetro - Portes e Uco'!$A$8:$D$49,4,0)</f>
        <v>147.55727999999999</v>
      </c>
      <c r="G4505" s="36"/>
      <c r="H4505" s="15"/>
      <c r="I4505" s="9"/>
      <c r="J4505" s="16">
        <v>4</v>
      </c>
      <c r="K4505" s="8">
        <f>J4505*'Parâmetro - Portes e Uco'!$H$3</f>
        <v>97.32</v>
      </c>
      <c r="L4505" s="17">
        <v>47.24</v>
      </c>
      <c r="M4505" s="2">
        <v>65</v>
      </c>
      <c r="N4505" s="8">
        <f>(('Parâmetro - Portes e Uco'!$H$4*'TABELA HONORÁRIOS MÉDICOS201819'!M4505)/100)*'TABELA HONORÁRIOS MÉDICOS201819'!L4505</f>
        <v>448.92172000000005</v>
      </c>
      <c r="O4505" s="15">
        <v>0</v>
      </c>
      <c r="P4505" s="15"/>
      <c r="Q4505" s="41">
        <f t="shared" si="257"/>
        <v>693.79899999999998</v>
      </c>
    </row>
    <row r="4506" spans="1:17">
      <c r="A4506" s="1" t="s">
        <v>4760</v>
      </c>
      <c r="B4506" s="1">
        <v>41101081</v>
      </c>
      <c r="C4506" s="3" t="s">
        <v>4596</v>
      </c>
      <c r="D4506" s="4" t="s">
        <v>3673</v>
      </c>
      <c r="E4506" s="7"/>
      <c r="F4506" s="8">
        <f>VLOOKUP(D4506,'Parâmetro - Portes e Uco'!$A$8:$D$49,4,0)</f>
        <v>147.55727999999999</v>
      </c>
      <c r="G4506" s="36"/>
      <c r="H4506" s="15"/>
      <c r="I4506" s="9"/>
      <c r="J4506" s="16">
        <v>4</v>
      </c>
      <c r="K4506" s="8">
        <f>J4506*'Parâmetro - Portes e Uco'!$H$3</f>
        <v>97.32</v>
      </c>
      <c r="L4506" s="17">
        <v>47.24</v>
      </c>
      <c r="M4506" s="2">
        <v>65</v>
      </c>
      <c r="N4506" s="8">
        <f>(('Parâmetro - Portes e Uco'!$H$4*'TABELA HONORÁRIOS MÉDICOS201819'!M4506)/100)*'TABELA HONORÁRIOS MÉDICOS201819'!L4506</f>
        <v>448.92172000000005</v>
      </c>
      <c r="O4506" s="15">
        <v>0</v>
      </c>
      <c r="P4506" s="15"/>
      <c r="Q4506" s="41">
        <f t="shared" si="257"/>
        <v>693.79899999999998</v>
      </c>
    </row>
    <row r="4507" spans="1:17">
      <c r="A4507" s="1" t="s">
        <v>4760</v>
      </c>
      <c r="B4507" s="1">
        <v>41101090</v>
      </c>
      <c r="C4507" s="3" t="s">
        <v>4597</v>
      </c>
      <c r="D4507" s="4" t="s">
        <v>3673</v>
      </c>
      <c r="E4507" s="7"/>
      <c r="F4507" s="8">
        <f>VLOOKUP(D4507,'Parâmetro - Portes e Uco'!$A$8:$D$49,4,0)</f>
        <v>147.55727999999999</v>
      </c>
      <c r="G4507" s="36"/>
      <c r="H4507" s="15"/>
      <c r="I4507" s="9"/>
      <c r="J4507" s="16">
        <v>4</v>
      </c>
      <c r="K4507" s="8">
        <f>J4507*'Parâmetro - Portes e Uco'!$H$3</f>
        <v>97.32</v>
      </c>
      <c r="L4507" s="17">
        <v>47.24</v>
      </c>
      <c r="M4507" s="2">
        <v>65</v>
      </c>
      <c r="N4507" s="8">
        <f>(('Parâmetro - Portes e Uco'!$H$4*'TABELA HONORÁRIOS MÉDICOS201819'!M4507)/100)*'TABELA HONORÁRIOS MÉDICOS201819'!L4507</f>
        <v>448.92172000000005</v>
      </c>
      <c r="O4507" s="15">
        <v>0</v>
      </c>
      <c r="P4507" s="15"/>
      <c r="Q4507" s="41">
        <f t="shared" si="257"/>
        <v>693.79899999999998</v>
      </c>
    </row>
    <row r="4508" spans="1:17">
      <c r="A4508" s="1" t="s">
        <v>4760</v>
      </c>
      <c r="B4508" s="1">
        <v>41101103</v>
      </c>
      <c r="C4508" s="3" t="s">
        <v>4598</v>
      </c>
      <c r="D4508" s="4" t="s">
        <v>3677</v>
      </c>
      <c r="E4508" s="7"/>
      <c r="F4508" s="8">
        <f>VLOOKUP(D4508,'Parâmetro - Portes e Uco'!$A$8:$D$49,4,0)</f>
        <v>128.82192000000001</v>
      </c>
      <c r="G4508" s="36"/>
      <c r="H4508" s="15"/>
      <c r="I4508" s="9"/>
      <c r="J4508" s="16">
        <v>4</v>
      </c>
      <c r="K4508" s="8">
        <f>J4508*'Parâmetro - Portes e Uco'!$H$3</f>
        <v>97.32</v>
      </c>
      <c r="L4508" s="17">
        <v>47.24</v>
      </c>
      <c r="M4508" s="2">
        <v>65</v>
      </c>
      <c r="N4508" s="8">
        <f>(('Parâmetro - Portes e Uco'!$H$4*'TABELA HONORÁRIOS MÉDICOS201819'!M4508)/100)*'TABELA HONORÁRIOS MÉDICOS201819'!L4508</f>
        <v>448.92172000000005</v>
      </c>
      <c r="O4508" s="15">
        <v>0</v>
      </c>
      <c r="P4508" s="15"/>
      <c r="Q4508" s="41">
        <f t="shared" si="257"/>
        <v>675.06364000000008</v>
      </c>
    </row>
    <row r="4509" spans="1:17" ht="22.5">
      <c r="A4509" s="1" t="s">
        <v>4760</v>
      </c>
      <c r="B4509" s="1">
        <v>41101111</v>
      </c>
      <c r="C4509" s="3" t="s">
        <v>4599</v>
      </c>
      <c r="D4509" s="4" t="s">
        <v>3673</v>
      </c>
      <c r="E4509" s="7"/>
      <c r="F4509" s="8">
        <f>VLOOKUP(D4509,'Parâmetro - Portes e Uco'!$A$8:$D$49,4,0)</f>
        <v>147.55727999999999</v>
      </c>
      <c r="G4509" s="36"/>
      <c r="H4509" s="15"/>
      <c r="I4509" s="9"/>
      <c r="J4509" s="16">
        <v>4</v>
      </c>
      <c r="K4509" s="8">
        <f>J4509*'Parâmetro - Portes e Uco'!$H$3</f>
        <v>97.32</v>
      </c>
      <c r="L4509" s="17">
        <v>47.24</v>
      </c>
      <c r="M4509" s="2">
        <v>65</v>
      </c>
      <c r="N4509" s="8">
        <f>(('Parâmetro - Portes e Uco'!$H$4*'TABELA HONORÁRIOS MÉDICOS201819'!M4509)/100)*'TABELA HONORÁRIOS MÉDICOS201819'!L4509</f>
        <v>448.92172000000005</v>
      </c>
      <c r="O4509" s="15">
        <v>0</v>
      </c>
      <c r="P4509" s="15"/>
      <c r="Q4509" s="41">
        <f t="shared" si="257"/>
        <v>693.79899999999998</v>
      </c>
    </row>
    <row r="4510" spans="1:17">
      <c r="A4510" s="1" t="s">
        <v>4760</v>
      </c>
      <c r="B4510" s="1">
        <v>41101120</v>
      </c>
      <c r="C4510" s="3" t="s">
        <v>4600</v>
      </c>
      <c r="D4510" s="4" t="s">
        <v>3673</v>
      </c>
      <c r="E4510" s="7"/>
      <c r="F4510" s="8">
        <f>VLOOKUP(D4510,'Parâmetro - Portes e Uco'!$A$8:$D$49,4,0)</f>
        <v>147.55727999999999</v>
      </c>
      <c r="G4510" s="36"/>
      <c r="H4510" s="15"/>
      <c r="I4510" s="9"/>
      <c r="J4510" s="16">
        <v>4</v>
      </c>
      <c r="K4510" s="8">
        <f>J4510*'Parâmetro - Portes e Uco'!$H$3</f>
        <v>97.32</v>
      </c>
      <c r="L4510" s="17">
        <v>50.78</v>
      </c>
      <c r="M4510" s="2">
        <v>65</v>
      </c>
      <c r="N4510" s="8">
        <f>(('Parâmetro - Portes e Uco'!$H$4*'TABELA HONORÁRIOS MÉDICOS201819'!M4510)/100)*'TABELA HONORÁRIOS MÉDICOS201819'!L4510</f>
        <v>482.56234000000001</v>
      </c>
      <c r="O4510" s="15">
        <v>0</v>
      </c>
      <c r="P4510" s="15"/>
      <c r="Q4510" s="41">
        <f t="shared" si="257"/>
        <v>727.43961999999999</v>
      </c>
    </row>
    <row r="4511" spans="1:17">
      <c r="A4511" s="1" t="s">
        <v>4760</v>
      </c>
      <c r="B4511" s="1">
        <v>41101138</v>
      </c>
      <c r="C4511" s="3" t="s">
        <v>4601</v>
      </c>
      <c r="D4511" s="4" t="s">
        <v>3673</v>
      </c>
      <c r="E4511" s="7"/>
      <c r="F4511" s="8">
        <f>VLOOKUP(D4511,'Parâmetro - Portes e Uco'!$A$8:$D$49,4,0)</f>
        <v>147.55727999999999</v>
      </c>
      <c r="G4511" s="36"/>
      <c r="H4511" s="15"/>
      <c r="I4511" s="9"/>
      <c r="J4511" s="16">
        <v>4</v>
      </c>
      <c r="K4511" s="8">
        <f>J4511*'Parâmetro - Portes e Uco'!$H$3</f>
        <v>97.32</v>
      </c>
      <c r="L4511" s="17">
        <v>50.78</v>
      </c>
      <c r="M4511" s="2">
        <v>65</v>
      </c>
      <c r="N4511" s="8">
        <f>(('Parâmetro - Portes e Uco'!$H$4*'TABELA HONORÁRIOS MÉDICOS201819'!M4511)/100)*'TABELA HONORÁRIOS MÉDICOS201819'!L4511</f>
        <v>482.56234000000001</v>
      </c>
      <c r="O4511" s="15">
        <v>0</v>
      </c>
      <c r="P4511" s="15"/>
      <c r="Q4511" s="41">
        <f t="shared" si="257"/>
        <v>727.43961999999999</v>
      </c>
    </row>
    <row r="4512" spans="1:17" ht="22.5">
      <c r="A4512" s="1" t="s">
        <v>4760</v>
      </c>
      <c r="B4512" s="1">
        <v>41101146</v>
      </c>
      <c r="C4512" s="3" t="s">
        <v>4602</v>
      </c>
      <c r="D4512" s="4" t="s">
        <v>3673</v>
      </c>
      <c r="E4512" s="7"/>
      <c r="F4512" s="8">
        <f>VLOOKUP(D4512,'Parâmetro - Portes e Uco'!$A$8:$D$49,4,0)</f>
        <v>147.55727999999999</v>
      </c>
      <c r="G4512" s="36"/>
      <c r="H4512" s="15"/>
      <c r="I4512" s="9"/>
      <c r="J4512" s="16">
        <v>5</v>
      </c>
      <c r="K4512" s="8">
        <f>J4512*'Parâmetro - Portes e Uco'!$H$3</f>
        <v>121.64999999999999</v>
      </c>
      <c r="L4512" s="17">
        <v>53.78</v>
      </c>
      <c r="M4512" s="2">
        <v>65</v>
      </c>
      <c r="N4512" s="8">
        <f>(('Parâmetro - Portes e Uco'!$H$4*'TABELA HONORÁRIOS MÉDICOS201819'!M4512)/100)*'TABELA HONORÁRIOS MÉDICOS201819'!L4512</f>
        <v>511.07134000000002</v>
      </c>
      <c r="O4512" s="15">
        <v>0</v>
      </c>
      <c r="P4512" s="15"/>
      <c r="Q4512" s="41">
        <f t="shared" si="257"/>
        <v>780.27862000000005</v>
      </c>
    </row>
    <row r="4513" spans="1:17" ht="22.5">
      <c r="A4513" s="1" t="s">
        <v>4760</v>
      </c>
      <c r="B4513" s="1">
        <v>41101154</v>
      </c>
      <c r="C4513" s="3" t="s">
        <v>4603</v>
      </c>
      <c r="D4513" s="4" t="s">
        <v>3673</v>
      </c>
      <c r="E4513" s="7"/>
      <c r="F4513" s="8">
        <f>VLOOKUP(D4513,'Parâmetro - Portes e Uco'!$A$8:$D$49,4,0)</f>
        <v>147.55727999999999</v>
      </c>
      <c r="G4513" s="36"/>
      <c r="H4513" s="15"/>
      <c r="I4513" s="9"/>
      <c r="J4513" s="16">
        <v>5</v>
      </c>
      <c r="K4513" s="8">
        <f>J4513*'Parâmetro - Portes e Uco'!$H$3</f>
        <v>121.64999999999999</v>
      </c>
      <c r="L4513" s="17">
        <v>59.62</v>
      </c>
      <c r="M4513" s="2">
        <v>65</v>
      </c>
      <c r="N4513" s="8">
        <f>(('Parâmetro - Portes e Uco'!$H$4*'TABELA HONORÁRIOS MÉDICOS201819'!M4513)/100)*'TABELA HONORÁRIOS MÉDICOS201819'!L4513</f>
        <v>566.56885999999997</v>
      </c>
      <c r="O4513" s="15">
        <v>0</v>
      </c>
      <c r="P4513" s="15"/>
      <c r="Q4513" s="41">
        <f t="shared" si="257"/>
        <v>835.77613999999994</v>
      </c>
    </row>
    <row r="4514" spans="1:17" ht="22.5">
      <c r="A4514" s="1" t="s">
        <v>4760</v>
      </c>
      <c r="B4514" s="1">
        <v>41101170</v>
      </c>
      <c r="C4514" s="3" t="s">
        <v>4604</v>
      </c>
      <c r="D4514" s="4" t="s">
        <v>3673</v>
      </c>
      <c r="E4514" s="7"/>
      <c r="F4514" s="8">
        <f>VLOOKUP(D4514,'Parâmetro - Portes e Uco'!$A$8:$D$49,4,0)</f>
        <v>147.55727999999999</v>
      </c>
      <c r="G4514" s="36"/>
      <c r="H4514" s="15"/>
      <c r="I4514" s="9"/>
      <c r="J4514" s="16">
        <v>4</v>
      </c>
      <c r="K4514" s="8">
        <f>J4514*'Parâmetro - Portes e Uco'!$H$3</f>
        <v>97.32</v>
      </c>
      <c r="L4514" s="17">
        <v>50.78</v>
      </c>
      <c r="M4514" s="2">
        <v>65</v>
      </c>
      <c r="N4514" s="8">
        <f>(('Parâmetro - Portes e Uco'!$H$4*'TABELA HONORÁRIOS MÉDICOS201819'!M4514)/100)*'TABELA HONORÁRIOS MÉDICOS201819'!L4514</f>
        <v>482.56234000000001</v>
      </c>
      <c r="O4514" s="15">
        <v>0</v>
      </c>
      <c r="P4514" s="15"/>
      <c r="Q4514" s="41">
        <f t="shared" si="257"/>
        <v>727.43961999999999</v>
      </c>
    </row>
    <row r="4515" spans="1:17">
      <c r="A4515" s="1" t="s">
        <v>4760</v>
      </c>
      <c r="B4515" s="1">
        <v>41101189</v>
      </c>
      <c r="C4515" s="3" t="s">
        <v>4605</v>
      </c>
      <c r="D4515" s="4" t="s">
        <v>3673</v>
      </c>
      <c r="E4515" s="7"/>
      <c r="F4515" s="8">
        <f>VLOOKUP(D4515,'Parâmetro - Portes e Uco'!$A$8:$D$49,4,0)</f>
        <v>147.55727999999999</v>
      </c>
      <c r="G4515" s="36"/>
      <c r="H4515" s="15"/>
      <c r="I4515" s="9"/>
      <c r="J4515" s="16">
        <v>4</v>
      </c>
      <c r="K4515" s="8">
        <f>J4515*'Parâmetro - Portes e Uco'!$H$3</f>
        <v>97.32</v>
      </c>
      <c r="L4515" s="17">
        <v>47.24</v>
      </c>
      <c r="M4515" s="2">
        <v>65</v>
      </c>
      <c r="N4515" s="8">
        <f>(('Parâmetro - Portes e Uco'!$H$4*'TABELA HONORÁRIOS MÉDICOS201819'!M4515)/100)*'TABELA HONORÁRIOS MÉDICOS201819'!L4515</f>
        <v>448.92172000000005</v>
      </c>
      <c r="O4515" s="15">
        <v>0</v>
      </c>
      <c r="P4515" s="15"/>
      <c r="Q4515" s="41">
        <f t="shared" si="257"/>
        <v>693.79899999999998</v>
      </c>
    </row>
    <row r="4516" spans="1:17">
      <c r="A4516" s="1" t="s">
        <v>4760</v>
      </c>
      <c r="B4516" s="1">
        <v>41101197</v>
      </c>
      <c r="C4516" s="3" t="s">
        <v>4606</v>
      </c>
      <c r="D4516" s="4" t="s">
        <v>3673</v>
      </c>
      <c r="E4516" s="7"/>
      <c r="F4516" s="8">
        <f>VLOOKUP(D4516,'Parâmetro - Portes e Uco'!$A$8:$D$49,4,0)</f>
        <v>147.55727999999999</v>
      </c>
      <c r="G4516" s="36"/>
      <c r="H4516" s="15"/>
      <c r="I4516" s="9"/>
      <c r="J4516" s="16">
        <v>4</v>
      </c>
      <c r="K4516" s="8">
        <f>J4516*'Parâmetro - Portes e Uco'!$H$3</f>
        <v>97.32</v>
      </c>
      <c r="L4516" s="17">
        <v>50.78</v>
      </c>
      <c r="M4516" s="2">
        <v>65</v>
      </c>
      <c r="N4516" s="8">
        <f>(('Parâmetro - Portes e Uco'!$H$4*'TABELA HONORÁRIOS MÉDICOS201819'!M4516)/100)*'TABELA HONORÁRIOS MÉDICOS201819'!L4516</f>
        <v>482.56234000000001</v>
      </c>
      <c r="O4516" s="15">
        <v>0</v>
      </c>
      <c r="P4516" s="15"/>
      <c r="Q4516" s="41">
        <f t="shared" si="257"/>
        <v>727.43961999999999</v>
      </c>
    </row>
    <row r="4517" spans="1:17">
      <c r="A4517" s="1" t="s">
        <v>4760</v>
      </c>
      <c r="B4517" s="1">
        <v>41101200</v>
      </c>
      <c r="C4517" s="3" t="s">
        <v>4607</v>
      </c>
      <c r="D4517" s="4" t="s">
        <v>3677</v>
      </c>
      <c r="E4517" s="7"/>
      <c r="F4517" s="8">
        <f>VLOOKUP(D4517,'Parâmetro - Portes e Uco'!$A$8:$D$49,4,0)</f>
        <v>128.82192000000001</v>
      </c>
      <c r="G4517" s="36"/>
      <c r="H4517" s="15"/>
      <c r="I4517" s="9"/>
      <c r="J4517" s="16">
        <v>4</v>
      </c>
      <c r="K4517" s="8">
        <f>J4517*'Parâmetro - Portes e Uco'!$H$3</f>
        <v>97.32</v>
      </c>
      <c r="L4517" s="17">
        <v>47.24</v>
      </c>
      <c r="M4517" s="2">
        <v>65</v>
      </c>
      <c r="N4517" s="8">
        <f>(('Parâmetro - Portes e Uco'!$H$4*'TABELA HONORÁRIOS MÉDICOS201819'!M4517)/100)*'TABELA HONORÁRIOS MÉDICOS201819'!L4517</f>
        <v>448.92172000000005</v>
      </c>
      <c r="O4517" s="15">
        <v>0</v>
      </c>
      <c r="P4517" s="15"/>
      <c r="Q4517" s="41">
        <f t="shared" si="257"/>
        <v>675.06364000000008</v>
      </c>
    </row>
    <row r="4518" spans="1:17">
      <c r="A4518" s="1" t="s">
        <v>4760</v>
      </c>
      <c r="B4518" s="1">
        <v>41101219</v>
      </c>
      <c r="C4518" s="3" t="s">
        <v>4608</v>
      </c>
      <c r="D4518" s="4" t="s">
        <v>3677</v>
      </c>
      <c r="E4518" s="7"/>
      <c r="F4518" s="8">
        <f>VLOOKUP(D4518,'Parâmetro - Portes e Uco'!$A$8:$D$49,4,0)</f>
        <v>128.82192000000001</v>
      </c>
      <c r="G4518" s="36"/>
      <c r="H4518" s="15"/>
      <c r="I4518" s="9"/>
      <c r="J4518" s="16">
        <v>4</v>
      </c>
      <c r="K4518" s="8">
        <f>J4518*'Parâmetro - Portes e Uco'!$H$3</f>
        <v>97.32</v>
      </c>
      <c r="L4518" s="17">
        <v>47.24</v>
      </c>
      <c r="M4518" s="2">
        <v>65</v>
      </c>
      <c r="N4518" s="8">
        <f>(('Parâmetro - Portes e Uco'!$H$4*'TABELA HONORÁRIOS MÉDICOS201819'!M4518)/100)*'TABELA HONORÁRIOS MÉDICOS201819'!L4518</f>
        <v>448.92172000000005</v>
      </c>
      <c r="O4518" s="15">
        <v>0</v>
      </c>
      <c r="P4518" s="15"/>
      <c r="Q4518" s="41">
        <f t="shared" si="257"/>
        <v>675.06364000000008</v>
      </c>
    </row>
    <row r="4519" spans="1:17">
      <c r="A4519" s="1" t="s">
        <v>4760</v>
      </c>
      <c r="B4519" s="1">
        <v>41101227</v>
      </c>
      <c r="C4519" s="3" t="s">
        <v>4609</v>
      </c>
      <c r="D4519" s="4" t="s">
        <v>3673</v>
      </c>
      <c r="E4519" s="7"/>
      <c r="F4519" s="8">
        <f>VLOOKUP(D4519,'Parâmetro - Portes e Uco'!$A$8:$D$49,4,0)</f>
        <v>147.55727999999999</v>
      </c>
      <c r="G4519" s="36"/>
      <c r="H4519" s="15"/>
      <c r="I4519" s="9"/>
      <c r="J4519" s="16">
        <v>4</v>
      </c>
      <c r="K4519" s="8">
        <f>J4519*'Parâmetro - Portes e Uco'!$H$3</f>
        <v>97.32</v>
      </c>
      <c r="L4519" s="17">
        <v>47.24</v>
      </c>
      <c r="M4519" s="2">
        <v>65</v>
      </c>
      <c r="N4519" s="8">
        <f>(('Parâmetro - Portes e Uco'!$H$4*'TABELA HONORÁRIOS MÉDICOS201819'!M4519)/100)*'TABELA HONORÁRIOS MÉDICOS201819'!L4519</f>
        <v>448.92172000000005</v>
      </c>
      <c r="O4519" s="15">
        <v>0</v>
      </c>
      <c r="P4519" s="15"/>
      <c r="Q4519" s="41">
        <f t="shared" si="257"/>
        <v>693.79899999999998</v>
      </c>
    </row>
    <row r="4520" spans="1:17">
      <c r="A4520" s="1" t="s">
        <v>4760</v>
      </c>
      <c r="B4520" s="1">
        <v>41101235</v>
      </c>
      <c r="C4520" s="3" t="s">
        <v>4610</v>
      </c>
      <c r="D4520" s="4" t="s">
        <v>3681</v>
      </c>
      <c r="E4520" s="7"/>
      <c r="F4520" s="8">
        <f>VLOOKUP(D4520,'Parâmetro - Portes e Uco'!$A$8:$D$49,4,0)</f>
        <v>73.782719999999998</v>
      </c>
      <c r="G4520" s="36"/>
      <c r="H4520" s="15"/>
      <c r="I4520" s="9"/>
      <c r="J4520" s="16">
        <v>0.5</v>
      </c>
      <c r="K4520" s="8">
        <f>J4520*'Parâmetro - Portes e Uco'!$H$3</f>
        <v>12.164999999999999</v>
      </c>
      <c r="L4520" s="17">
        <v>11.95</v>
      </c>
      <c r="M4520" s="2">
        <v>65</v>
      </c>
      <c r="N4520" s="8">
        <f>(('Parâmetro - Portes e Uco'!$H$4*'TABELA HONORÁRIOS MÉDICOS201819'!M4520)/100)*'TABELA HONORÁRIOS MÉDICOS201819'!L4520</f>
        <v>113.56084999999999</v>
      </c>
      <c r="O4520" s="15">
        <v>0</v>
      </c>
      <c r="P4520" s="15"/>
      <c r="Q4520" s="41">
        <f t="shared" si="257"/>
        <v>199.50856999999999</v>
      </c>
    </row>
    <row r="4521" spans="1:17" ht="22.5">
      <c r="A4521" s="1" t="s">
        <v>4760</v>
      </c>
      <c r="B4521" s="1">
        <v>41101243</v>
      </c>
      <c r="C4521" s="3" t="s">
        <v>4611</v>
      </c>
      <c r="D4521" s="4" t="s">
        <v>3673</v>
      </c>
      <c r="E4521" s="7"/>
      <c r="F4521" s="8">
        <f>VLOOKUP(D4521,'Parâmetro - Portes e Uco'!$A$8:$D$49,4,0)</f>
        <v>147.55727999999999</v>
      </c>
      <c r="G4521" s="36"/>
      <c r="H4521" s="15"/>
      <c r="I4521" s="9"/>
      <c r="J4521" s="16">
        <v>4</v>
      </c>
      <c r="K4521" s="8">
        <f>J4521*'Parâmetro - Portes e Uco'!$H$3</f>
        <v>97.32</v>
      </c>
      <c r="L4521" s="17">
        <v>50.78</v>
      </c>
      <c r="M4521" s="2">
        <v>65</v>
      </c>
      <c r="N4521" s="8">
        <f>(('Parâmetro - Portes e Uco'!$H$4*'TABELA HONORÁRIOS MÉDICOS201819'!M4521)/100)*'TABELA HONORÁRIOS MÉDICOS201819'!L4521</f>
        <v>482.56234000000001</v>
      </c>
      <c r="O4521" s="15">
        <v>0</v>
      </c>
      <c r="P4521" s="15"/>
      <c r="Q4521" s="41">
        <f t="shared" si="257"/>
        <v>727.43961999999999</v>
      </c>
    </row>
    <row r="4522" spans="1:17" ht="22.5">
      <c r="A4522" s="1" t="s">
        <v>4760</v>
      </c>
      <c r="B4522" s="1">
        <v>41101251</v>
      </c>
      <c r="C4522" s="3" t="s">
        <v>4612</v>
      </c>
      <c r="D4522" s="4" t="s">
        <v>3673</v>
      </c>
      <c r="E4522" s="7"/>
      <c r="F4522" s="8">
        <f>VLOOKUP(D4522,'Parâmetro - Portes e Uco'!$A$8:$D$49,4,0)</f>
        <v>147.55727999999999</v>
      </c>
      <c r="G4522" s="36"/>
      <c r="H4522" s="15"/>
      <c r="I4522" s="9"/>
      <c r="J4522" s="16">
        <v>4</v>
      </c>
      <c r="K4522" s="8">
        <f>J4522*'Parâmetro - Portes e Uco'!$H$3</f>
        <v>97.32</v>
      </c>
      <c r="L4522" s="17">
        <v>47.24</v>
      </c>
      <c r="M4522" s="2">
        <v>65</v>
      </c>
      <c r="N4522" s="8">
        <f>(('Parâmetro - Portes e Uco'!$H$4*'TABELA HONORÁRIOS MÉDICOS201819'!M4522)/100)*'TABELA HONORÁRIOS MÉDICOS201819'!L4522</f>
        <v>448.92172000000005</v>
      </c>
      <c r="O4522" s="15">
        <v>0</v>
      </c>
      <c r="P4522" s="15"/>
      <c r="Q4522" s="41">
        <f t="shared" si="257"/>
        <v>693.79899999999998</v>
      </c>
    </row>
    <row r="4523" spans="1:17">
      <c r="A4523" s="1" t="s">
        <v>4760</v>
      </c>
      <c r="B4523" s="1">
        <v>41101260</v>
      </c>
      <c r="C4523" s="3" t="s">
        <v>4613</v>
      </c>
      <c r="D4523" s="4" t="s">
        <v>3673</v>
      </c>
      <c r="E4523" s="7"/>
      <c r="F4523" s="8">
        <f>VLOOKUP(D4523,'Parâmetro - Portes e Uco'!$A$8:$D$49,4,0)</f>
        <v>147.55727999999999</v>
      </c>
      <c r="G4523" s="36"/>
      <c r="H4523" s="15"/>
      <c r="I4523" s="9"/>
      <c r="J4523" s="16">
        <v>4</v>
      </c>
      <c r="K4523" s="8">
        <f>J4523*'Parâmetro - Portes e Uco'!$H$3</f>
        <v>97.32</v>
      </c>
      <c r="L4523" s="17">
        <v>47.24</v>
      </c>
      <c r="M4523" s="2">
        <v>65</v>
      </c>
      <c r="N4523" s="8">
        <f>(('Parâmetro - Portes e Uco'!$H$4*'TABELA HONORÁRIOS MÉDICOS201819'!M4523)/100)*'TABELA HONORÁRIOS MÉDICOS201819'!L4523</f>
        <v>448.92172000000005</v>
      </c>
      <c r="O4523" s="15">
        <v>0</v>
      </c>
      <c r="P4523" s="15"/>
      <c r="Q4523" s="41">
        <f t="shared" si="257"/>
        <v>693.79899999999998</v>
      </c>
    </row>
    <row r="4524" spans="1:17">
      <c r="A4524" s="1" t="s">
        <v>4760</v>
      </c>
      <c r="B4524" s="1">
        <v>41101278</v>
      </c>
      <c r="C4524" s="3" t="s">
        <v>4614</v>
      </c>
      <c r="D4524" s="4" t="s">
        <v>3673</v>
      </c>
      <c r="E4524" s="7"/>
      <c r="F4524" s="8">
        <f>VLOOKUP(D4524,'Parâmetro - Portes e Uco'!$A$8:$D$49,4,0)</f>
        <v>147.55727999999999</v>
      </c>
      <c r="G4524" s="36"/>
      <c r="H4524" s="15"/>
      <c r="I4524" s="9"/>
      <c r="J4524" s="16">
        <v>4</v>
      </c>
      <c r="K4524" s="8">
        <f>J4524*'Parâmetro - Portes e Uco'!$H$3</f>
        <v>97.32</v>
      </c>
      <c r="L4524" s="17">
        <v>47.24</v>
      </c>
      <c r="M4524" s="2">
        <v>65</v>
      </c>
      <c r="N4524" s="8">
        <f>(('Parâmetro - Portes e Uco'!$H$4*'TABELA HONORÁRIOS MÉDICOS201819'!M4524)/100)*'TABELA HONORÁRIOS MÉDICOS201819'!L4524</f>
        <v>448.92172000000005</v>
      </c>
      <c r="O4524" s="15">
        <v>0</v>
      </c>
      <c r="P4524" s="15"/>
      <c r="Q4524" s="41">
        <f t="shared" si="257"/>
        <v>693.79899999999998</v>
      </c>
    </row>
    <row r="4525" spans="1:17">
      <c r="A4525" s="1" t="s">
        <v>4760</v>
      </c>
      <c r="B4525" s="1">
        <v>41101286</v>
      </c>
      <c r="C4525" s="3" t="s">
        <v>4615</v>
      </c>
      <c r="D4525" s="4" t="s">
        <v>3673</v>
      </c>
      <c r="E4525" s="7"/>
      <c r="F4525" s="8">
        <f>VLOOKUP(D4525,'Parâmetro - Portes e Uco'!$A$8:$D$49,4,0)</f>
        <v>147.55727999999999</v>
      </c>
      <c r="G4525" s="36"/>
      <c r="H4525" s="15"/>
      <c r="I4525" s="9"/>
      <c r="J4525" s="16">
        <v>4</v>
      </c>
      <c r="K4525" s="8">
        <f>J4525*'Parâmetro - Portes e Uco'!$H$3</f>
        <v>97.32</v>
      </c>
      <c r="L4525" s="17">
        <v>47.24</v>
      </c>
      <c r="M4525" s="2">
        <v>65</v>
      </c>
      <c r="N4525" s="8">
        <f>(('Parâmetro - Portes e Uco'!$H$4*'TABELA HONORÁRIOS MÉDICOS201819'!M4525)/100)*'TABELA HONORÁRIOS MÉDICOS201819'!L4525</f>
        <v>448.92172000000005</v>
      </c>
      <c r="O4525" s="15">
        <v>0</v>
      </c>
      <c r="P4525" s="15"/>
      <c r="Q4525" s="41">
        <f t="shared" si="257"/>
        <v>693.79899999999998</v>
      </c>
    </row>
    <row r="4526" spans="1:17">
      <c r="A4526" s="1" t="s">
        <v>4760</v>
      </c>
      <c r="B4526" s="1">
        <v>41101294</v>
      </c>
      <c r="C4526" s="3" t="s">
        <v>4616</v>
      </c>
      <c r="D4526" s="4" t="s">
        <v>3673</v>
      </c>
      <c r="E4526" s="7"/>
      <c r="F4526" s="8">
        <f>VLOOKUP(D4526,'Parâmetro - Portes e Uco'!$A$8:$D$49,4,0)</f>
        <v>147.55727999999999</v>
      </c>
      <c r="G4526" s="36"/>
      <c r="H4526" s="15"/>
      <c r="I4526" s="9"/>
      <c r="J4526" s="16">
        <v>4</v>
      </c>
      <c r="K4526" s="8">
        <f>J4526*'Parâmetro - Portes e Uco'!$H$3</f>
        <v>97.32</v>
      </c>
      <c r="L4526" s="17">
        <v>47.24</v>
      </c>
      <c r="M4526" s="2">
        <v>65</v>
      </c>
      <c r="N4526" s="8">
        <f>(('Parâmetro - Portes e Uco'!$H$4*'TABELA HONORÁRIOS MÉDICOS201819'!M4526)/100)*'TABELA HONORÁRIOS MÉDICOS201819'!L4526</f>
        <v>448.92172000000005</v>
      </c>
      <c r="O4526" s="15">
        <v>0</v>
      </c>
      <c r="P4526" s="15"/>
      <c r="Q4526" s="41">
        <f t="shared" si="257"/>
        <v>693.79899999999998</v>
      </c>
    </row>
    <row r="4527" spans="1:17">
      <c r="A4527" s="1" t="s">
        <v>4760</v>
      </c>
      <c r="B4527" s="1">
        <v>41101308</v>
      </c>
      <c r="C4527" s="3" t="s">
        <v>4617</v>
      </c>
      <c r="D4527" s="4" t="s">
        <v>3673</v>
      </c>
      <c r="E4527" s="7"/>
      <c r="F4527" s="8">
        <f>VLOOKUP(D4527,'Parâmetro - Portes e Uco'!$A$8:$D$49,4,0)</f>
        <v>147.55727999999999</v>
      </c>
      <c r="G4527" s="36"/>
      <c r="H4527" s="15"/>
      <c r="I4527" s="9"/>
      <c r="J4527" s="16">
        <v>4</v>
      </c>
      <c r="K4527" s="8">
        <f>J4527*'Parâmetro - Portes e Uco'!$H$3</f>
        <v>97.32</v>
      </c>
      <c r="L4527" s="17">
        <v>47.24</v>
      </c>
      <c r="M4527" s="2">
        <v>65</v>
      </c>
      <c r="N4527" s="8">
        <f>(('Parâmetro - Portes e Uco'!$H$4*'TABELA HONORÁRIOS MÉDICOS201819'!M4527)/100)*'TABELA HONORÁRIOS MÉDICOS201819'!L4527</f>
        <v>448.92172000000005</v>
      </c>
      <c r="O4527" s="15">
        <v>0</v>
      </c>
      <c r="P4527" s="15"/>
      <c r="Q4527" s="41">
        <f t="shared" si="257"/>
        <v>693.79899999999998</v>
      </c>
    </row>
    <row r="4528" spans="1:17">
      <c r="A4528" s="1" t="s">
        <v>4760</v>
      </c>
      <c r="B4528" s="1">
        <v>41101316</v>
      </c>
      <c r="C4528" s="3" t="s">
        <v>4618</v>
      </c>
      <c r="D4528" s="4" t="s">
        <v>3673</v>
      </c>
      <c r="E4528" s="7"/>
      <c r="F4528" s="8">
        <f>VLOOKUP(D4528,'Parâmetro - Portes e Uco'!$A$8:$D$49,4,0)</f>
        <v>147.55727999999999</v>
      </c>
      <c r="G4528" s="36"/>
      <c r="H4528" s="15"/>
      <c r="I4528" s="9"/>
      <c r="J4528" s="16">
        <v>4</v>
      </c>
      <c r="K4528" s="8">
        <f>J4528*'Parâmetro - Portes e Uco'!$H$3</f>
        <v>97.32</v>
      </c>
      <c r="L4528" s="17">
        <v>47.24</v>
      </c>
      <c r="M4528" s="2">
        <v>65</v>
      </c>
      <c r="N4528" s="8">
        <f>(('Parâmetro - Portes e Uco'!$H$4*'TABELA HONORÁRIOS MÉDICOS201819'!M4528)/100)*'TABELA HONORÁRIOS MÉDICOS201819'!L4528</f>
        <v>448.92172000000005</v>
      </c>
      <c r="O4528" s="15">
        <v>0</v>
      </c>
      <c r="P4528" s="15"/>
      <c r="Q4528" s="41">
        <f t="shared" si="257"/>
        <v>693.79899999999998</v>
      </c>
    </row>
    <row r="4529" spans="1:17">
      <c r="A4529" s="1" t="s">
        <v>4760</v>
      </c>
      <c r="B4529" s="1">
        <v>41101332</v>
      </c>
      <c r="C4529" s="3" t="s">
        <v>3533</v>
      </c>
      <c r="D4529" s="4" t="s">
        <v>3673</v>
      </c>
      <c r="E4529" s="7"/>
      <c r="F4529" s="8">
        <f>VLOOKUP(D4529,'Parâmetro - Portes e Uco'!$A$8:$D$49,4,0)</f>
        <v>147.55727999999999</v>
      </c>
      <c r="G4529" s="36"/>
      <c r="H4529" s="15"/>
      <c r="I4529" s="9"/>
      <c r="J4529" s="16">
        <v>4</v>
      </c>
      <c r="K4529" s="8">
        <f>J4529*'Parâmetro - Portes e Uco'!$H$3</f>
        <v>97.32</v>
      </c>
      <c r="L4529" s="17">
        <v>50.78</v>
      </c>
      <c r="M4529" s="2">
        <v>65</v>
      </c>
      <c r="N4529" s="8">
        <f>(('Parâmetro - Portes e Uco'!$H$4*'TABELA HONORÁRIOS MÉDICOS201819'!M4529)/100)*'TABELA HONORÁRIOS MÉDICOS201819'!L4529</f>
        <v>482.56234000000001</v>
      </c>
      <c r="O4529" s="15">
        <v>0</v>
      </c>
      <c r="P4529" s="15"/>
      <c r="Q4529" s="41">
        <f t="shared" si="257"/>
        <v>727.43961999999999</v>
      </c>
    </row>
    <row r="4530" spans="1:17">
      <c r="A4530" s="1" t="s">
        <v>4760</v>
      </c>
      <c r="B4530" s="1">
        <v>41101340</v>
      </c>
      <c r="C4530" s="3" t="s">
        <v>3532</v>
      </c>
      <c r="D4530" s="4" t="s">
        <v>3673</v>
      </c>
      <c r="E4530" s="7"/>
      <c r="F4530" s="8">
        <f>VLOOKUP(D4530,'Parâmetro - Portes e Uco'!$A$8:$D$49,4,0)</f>
        <v>147.55727999999999</v>
      </c>
      <c r="G4530" s="36"/>
      <c r="H4530" s="15"/>
      <c r="I4530" s="9"/>
      <c r="J4530" s="16">
        <v>4</v>
      </c>
      <c r="K4530" s="8">
        <f>J4530*'Parâmetro - Portes e Uco'!$H$3</f>
        <v>97.32</v>
      </c>
      <c r="L4530" s="17">
        <v>50.78</v>
      </c>
      <c r="M4530" s="2">
        <v>65</v>
      </c>
      <c r="N4530" s="8">
        <f>(('Parâmetro - Portes e Uco'!$H$4*'TABELA HONORÁRIOS MÉDICOS201819'!M4530)/100)*'TABELA HONORÁRIOS MÉDICOS201819'!L4530</f>
        <v>482.56234000000001</v>
      </c>
      <c r="O4530" s="15">
        <v>0</v>
      </c>
      <c r="P4530" s="15"/>
      <c r="Q4530" s="41">
        <f t="shared" si="257"/>
        <v>727.43961999999999</v>
      </c>
    </row>
    <row r="4531" spans="1:17" ht="22.5">
      <c r="A4531" s="1" t="s">
        <v>4760</v>
      </c>
      <c r="B4531" s="1">
        <v>41101359</v>
      </c>
      <c r="C4531" s="3" t="s">
        <v>3538</v>
      </c>
      <c r="D4531" s="4" t="s">
        <v>3673</v>
      </c>
      <c r="E4531" s="7"/>
      <c r="F4531" s="8">
        <f>VLOOKUP(D4531,'Parâmetro - Portes e Uco'!$A$8:$D$49,4,0)</f>
        <v>147.55727999999999</v>
      </c>
      <c r="G4531" s="36"/>
      <c r="H4531" s="15"/>
      <c r="I4531" s="9"/>
      <c r="J4531" s="16">
        <v>4</v>
      </c>
      <c r="K4531" s="8">
        <f>J4531*'Parâmetro - Portes e Uco'!$H$3</f>
        <v>97.32</v>
      </c>
      <c r="L4531" s="17">
        <v>47.24</v>
      </c>
      <c r="M4531" s="2">
        <v>65</v>
      </c>
      <c r="N4531" s="8">
        <f>(('Parâmetro - Portes e Uco'!$H$4*'TABELA HONORÁRIOS MÉDICOS201819'!M4531)/100)*'TABELA HONORÁRIOS MÉDICOS201819'!L4531</f>
        <v>448.92172000000005</v>
      </c>
      <c r="O4531" s="15">
        <v>0</v>
      </c>
      <c r="P4531" s="15"/>
      <c r="Q4531" s="41">
        <f t="shared" si="257"/>
        <v>693.79899999999998</v>
      </c>
    </row>
    <row r="4532" spans="1:17">
      <c r="A4532" s="1" t="s">
        <v>4760</v>
      </c>
      <c r="B4532" s="1">
        <v>41101480</v>
      </c>
      <c r="C4532" s="3" t="s">
        <v>4619</v>
      </c>
      <c r="D4532" s="4" t="s">
        <v>3689</v>
      </c>
      <c r="E4532" s="7"/>
      <c r="F4532" s="8">
        <f>VLOOKUP(D4532,'Parâmetro - Portes e Uco'!$A$8:$D$49,4,0)</f>
        <v>291.99743999999998</v>
      </c>
      <c r="G4532" s="36"/>
      <c r="H4532" s="15"/>
      <c r="I4532" s="9"/>
      <c r="J4532" s="16">
        <v>4</v>
      </c>
      <c r="K4532" s="8">
        <f>J4532*'Parâmetro - Portes e Uco'!$H$3</f>
        <v>97.32</v>
      </c>
      <c r="L4532" s="17">
        <v>80.376000000000005</v>
      </c>
      <c r="M4532" s="2">
        <v>65</v>
      </c>
      <c r="N4532" s="8">
        <f>(('Parâmetro - Portes e Uco'!$H$4*'TABELA HONORÁRIOS MÉDICOS201819'!M4532)/100)*'TABELA HONORÁRIOS MÉDICOS201819'!L4532</f>
        <v>763.81312800000001</v>
      </c>
      <c r="O4532" s="15">
        <v>0</v>
      </c>
      <c r="P4532" s="15"/>
      <c r="Q4532" s="41">
        <f t="shared" si="257"/>
        <v>1153.130568</v>
      </c>
    </row>
    <row r="4533" spans="1:17">
      <c r="A4533" s="1" t="s">
        <v>4760</v>
      </c>
      <c r="B4533" s="1">
        <v>41101499</v>
      </c>
      <c r="C4533" s="3" t="s">
        <v>3531</v>
      </c>
      <c r="D4533" s="4" t="s">
        <v>3673</v>
      </c>
      <c r="E4533" s="7"/>
      <c r="F4533" s="8">
        <f>VLOOKUP(D4533,'Parâmetro - Portes e Uco'!$A$8:$D$49,4,0)</f>
        <v>147.55727999999999</v>
      </c>
      <c r="G4533" s="36"/>
      <c r="H4533" s="15"/>
      <c r="I4533" s="9"/>
      <c r="J4533" s="16">
        <v>4</v>
      </c>
      <c r="K4533" s="8">
        <f>J4533*'Parâmetro - Portes e Uco'!$H$3</f>
        <v>97.32</v>
      </c>
      <c r="L4533" s="17">
        <v>47.24</v>
      </c>
      <c r="M4533" s="2">
        <v>65</v>
      </c>
      <c r="N4533" s="8">
        <f>(('Parâmetro - Portes e Uco'!$H$4*'TABELA HONORÁRIOS MÉDICOS201819'!M4533)/100)*'TABELA HONORÁRIOS MÉDICOS201819'!L4533</f>
        <v>448.92172000000005</v>
      </c>
      <c r="O4533" s="15">
        <v>0</v>
      </c>
      <c r="P4533" s="15"/>
      <c r="Q4533" s="41">
        <f t="shared" si="257"/>
        <v>693.79899999999998</v>
      </c>
    </row>
    <row r="4534" spans="1:17">
      <c r="A4534" s="1" t="s">
        <v>4760</v>
      </c>
      <c r="B4534" s="1">
        <v>41101502</v>
      </c>
      <c r="C4534" s="3" t="s">
        <v>3537</v>
      </c>
      <c r="D4534" s="4" t="s">
        <v>3673</v>
      </c>
      <c r="E4534" s="7"/>
      <c r="F4534" s="8">
        <f>VLOOKUP(D4534,'Parâmetro - Portes e Uco'!$A$8:$D$49,4,0)</f>
        <v>147.55727999999999</v>
      </c>
      <c r="G4534" s="36"/>
      <c r="H4534" s="15"/>
      <c r="I4534" s="9"/>
      <c r="J4534" s="16">
        <v>4</v>
      </c>
      <c r="K4534" s="8">
        <f>J4534*'Parâmetro - Portes e Uco'!$H$3</f>
        <v>97.32</v>
      </c>
      <c r="L4534" s="17">
        <v>47.24</v>
      </c>
      <c r="M4534" s="2">
        <v>65</v>
      </c>
      <c r="N4534" s="8">
        <f>(('Parâmetro - Portes e Uco'!$H$4*'TABELA HONORÁRIOS MÉDICOS201819'!M4534)/100)*'TABELA HONORÁRIOS MÉDICOS201819'!L4534</f>
        <v>448.92172000000005</v>
      </c>
      <c r="O4534" s="15">
        <v>0</v>
      </c>
      <c r="P4534" s="15"/>
      <c r="Q4534" s="41">
        <f t="shared" si="257"/>
        <v>693.79899999999998</v>
      </c>
    </row>
    <row r="4535" spans="1:17">
      <c r="A4535" s="1" t="s">
        <v>4760</v>
      </c>
      <c r="B4535" s="1">
        <v>41101510</v>
      </c>
      <c r="C4535" s="3" t="s">
        <v>3527</v>
      </c>
      <c r="D4535" s="4" t="s">
        <v>3673</v>
      </c>
      <c r="E4535" s="7"/>
      <c r="F4535" s="8">
        <f>VLOOKUP(D4535,'Parâmetro - Portes e Uco'!$A$8:$D$49,4,0)</f>
        <v>147.55727999999999</v>
      </c>
      <c r="G4535" s="36"/>
      <c r="H4535" s="15"/>
      <c r="I4535" s="9"/>
      <c r="J4535" s="16">
        <v>4</v>
      </c>
      <c r="K4535" s="8">
        <f>J4535*'Parâmetro - Portes e Uco'!$H$3</f>
        <v>97.32</v>
      </c>
      <c r="L4535" s="17">
        <v>47.24</v>
      </c>
      <c r="M4535" s="2">
        <v>65</v>
      </c>
      <c r="N4535" s="8">
        <f>(('Parâmetro - Portes e Uco'!$H$4*'TABELA HONORÁRIOS MÉDICOS201819'!M4535)/100)*'TABELA HONORÁRIOS MÉDICOS201819'!L4535</f>
        <v>448.92172000000005</v>
      </c>
      <c r="O4535" s="15">
        <v>0</v>
      </c>
      <c r="P4535" s="15"/>
      <c r="Q4535" s="41">
        <f t="shared" si="257"/>
        <v>693.79899999999998</v>
      </c>
    </row>
    <row r="4536" spans="1:17">
      <c r="A4536" s="1" t="s">
        <v>4760</v>
      </c>
      <c r="B4536" s="1">
        <v>41101529</v>
      </c>
      <c r="C4536" s="3" t="s">
        <v>3534</v>
      </c>
      <c r="D4536" s="4" t="s">
        <v>3673</v>
      </c>
      <c r="E4536" s="7"/>
      <c r="F4536" s="8">
        <f>VLOOKUP(D4536,'Parâmetro - Portes e Uco'!$A$8:$D$49,4,0)</f>
        <v>147.55727999999999</v>
      </c>
      <c r="G4536" s="36"/>
      <c r="H4536" s="15"/>
      <c r="I4536" s="9"/>
      <c r="J4536" s="16">
        <v>4</v>
      </c>
      <c r="K4536" s="8">
        <f>J4536*'Parâmetro - Portes e Uco'!$H$3</f>
        <v>97.32</v>
      </c>
      <c r="L4536" s="17">
        <v>47.24</v>
      </c>
      <c r="M4536" s="2">
        <v>65</v>
      </c>
      <c r="N4536" s="8">
        <f>(('Parâmetro - Portes e Uco'!$H$4*'TABELA HONORÁRIOS MÉDICOS201819'!M4536)/100)*'TABELA HONORÁRIOS MÉDICOS201819'!L4536</f>
        <v>448.92172000000005</v>
      </c>
      <c r="O4536" s="15">
        <v>0</v>
      </c>
      <c r="P4536" s="15"/>
      <c r="Q4536" s="41">
        <f t="shared" si="257"/>
        <v>693.79899999999998</v>
      </c>
    </row>
    <row r="4537" spans="1:17">
      <c r="A4537" s="1" t="s">
        <v>4760</v>
      </c>
      <c r="B4537" s="1">
        <v>41101537</v>
      </c>
      <c r="C4537" s="3" t="s">
        <v>3528</v>
      </c>
      <c r="D4537" s="4" t="s">
        <v>3673</v>
      </c>
      <c r="E4537" s="7"/>
      <c r="F4537" s="8">
        <f>VLOOKUP(D4537,'Parâmetro - Portes e Uco'!$A$8:$D$49,4,0)</f>
        <v>147.55727999999999</v>
      </c>
      <c r="G4537" s="36"/>
      <c r="H4537" s="15"/>
      <c r="I4537" s="9"/>
      <c r="J4537" s="16">
        <v>4</v>
      </c>
      <c r="K4537" s="8">
        <f>J4537*'Parâmetro - Portes e Uco'!$H$3</f>
        <v>97.32</v>
      </c>
      <c r="L4537" s="17">
        <v>47.24</v>
      </c>
      <c r="M4537" s="2">
        <v>65</v>
      </c>
      <c r="N4537" s="8">
        <f>(('Parâmetro - Portes e Uco'!$H$4*'TABELA HONORÁRIOS MÉDICOS201819'!M4537)/100)*'TABELA HONORÁRIOS MÉDICOS201819'!L4537</f>
        <v>448.92172000000005</v>
      </c>
      <c r="O4537" s="15">
        <v>0</v>
      </c>
      <c r="P4537" s="15"/>
      <c r="Q4537" s="41">
        <f t="shared" si="257"/>
        <v>693.79899999999998</v>
      </c>
    </row>
    <row r="4538" spans="1:17">
      <c r="A4538" s="1" t="s">
        <v>4760</v>
      </c>
      <c r="B4538" s="1">
        <v>41101545</v>
      </c>
      <c r="C4538" s="3" t="s">
        <v>4620</v>
      </c>
      <c r="D4538" s="4" t="s">
        <v>3673</v>
      </c>
      <c r="E4538" s="7"/>
      <c r="F4538" s="8">
        <f>VLOOKUP(D4538,'Parâmetro - Portes e Uco'!$A$8:$D$49,4,0)</f>
        <v>147.55727999999999</v>
      </c>
      <c r="G4538" s="36"/>
      <c r="H4538" s="15"/>
      <c r="I4538" s="9"/>
      <c r="J4538" s="16">
        <v>4</v>
      </c>
      <c r="K4538" s="8">
        <f>J4538*'Parâmetro - Portes e Uco'!$H$3</f>
        <v>97.32</v>
      </c>
      <c r="L4538" s="17">
        <v>47.24</v>
      </c>
      <c r="M4538" s="2">
        <v>65</v>
      </c>
      <c r="N4538" s="8">
        <f>(('Parâmetro - Portes e Uco'!$H$4*'TABELA HONORÁRIOS MÉDICOS201819'!M4538)/100)*'TABELA HONORÁRIOS MÉDICOS201819'!L4538</f>
        <v>448.92172000000005</v>
      </c>
      <c r="O4538" s="15">
        <v>0</v>
      </c>
      <c r="P4538" s="15"/>
      <c r="Q4538" s="41">
        <f t="shared" si="257"/>
        <v>693.79899999999998</v>
      </c>
    </row>
    <row r="4539" spans="1:17" ht="22.5">
      <c r="A4539" s="1" t="s">
        <v>4760</v>
      </c>
      <c r="B4539" s="1">
        <v>41101553</v>
      </c>
      <c r="C4539" s="3" t="s">
        <v>4825</v>
      </c>
      <c r="D4539" s="4" t="s">
        <v>3673</v>
      </c>
      <c r="E4539" s="7"/>
      <c r="F4539" s="8">
        <f>VLOOKUP(D4539,'Parâmetro - Portes e Uco'!$A$8:$D$49,4,0)</f>
        <v>147.55727999999999</v>
      </c>
      <c r="G4539" s="36"/>
      <c r="H4539" s="15"/>
      <c r="I4539" s="9"/>
      <c r="J4539" s="16">
        <v>4</v>
      </c>
      <c r="K4539" s="8">
        <f>J4539*'Parâmetro - Portes e Uco'!$H$3</f>
        <v>97.32</v>
      </c>
      <c r="L4539" s="17">
        <v>47.24</v>
      </c>
      <c r="M4539" s="2">
        <v>65</v>
      </c>
      <c r="N4539" s="8">
        <f>(('Parâmetro - Portes e Uco'!$H$4*'TABELA HONORÁRIOS MÉDICOS201819'!M4539)/100)*'TABELA HONORÁRIOS MÉDICOS201819'!L4539</f>
        <v>448.92172000000005</v>
      </c>
      <c r="O4539" s="15">
        <v>0</v>
      </c>
      <c r="P4539" s="15"/>
      <c r="Q4539" s="41">
        <f t="shared" ref="Q4539" si="258">F4539+H4539+K4539+N4539+P4539</f>
        <v>693.79899999999998</v>
      </c>
    </row>
    <row r="4540" spans="1:17">
      <c r="A4540" s="1" t="s">
        <v>4760</v>
      </c>
      <c r="B4540" s="1">
        <v>41101596</v>
      </c>
      <c r="C4540" s="3" t="s">
        <v>3529</v>
      </c>
      <c r="D4540" s="4" t="s">
        <v>3673</v>
      </c>
      <c r="E4540" s="7"/>
      <c r="F4540" s="8">
        <f>VLOOKUP(D4540,'Parâmetro - Portes e Uco'!$A$8:$D$49,4,0)</f>
        <v>147.55727999999999</v>
      </c>
      <c r="G4540" s="36"/>
      <c r="H4540" s="15"/>
      <c r="I4540" s="9"/>
      <c r="J4540" s="16">
        <v>4</v>
      </c>
      <c r="K4540" s="8">
        <f>J4540*'Parâmetro - Portes e Uco'!$H$3</f>
        <v>97.32</v>
      </c>
      <c r="L4540" s="17">
        <v>47.24</v>
      </c>
      <c r="M4540" s="2">
        <v>65</v>
      </c>
      <c r="N4540" s="8">
        <f>(('Parâmetro - Portes e Uco'!$H$4*'TABELA HONORÁRIOS MÉDICOS201819'!M4540)/100)*'TABELA HONORÁRIOS MÉDICOS201819'!L4540</f>
        <v>448.92172000000005</v>
      </c>
      <c r="O4540" s="15">
        <v>0</v>
      </c>
      <c r="P4540" s="15"/>
      <c r="Q4540" s="41">
        <f t="shared" si="257"/>
        <v>693.79899999999998</v>
      </c>
    </row>
    <row r="4541" spans="1:17">
      <c r="A4541" s="1" t="s">
        <v>4760</v>
      </c>
      <c r="B4541" s="1">
        <v>41101600</v>
      </c>
      <c r="C4541" s="3" t="s">
        <v>3535</v>
      </c>
      <c r="D4541" s="4" t="s">
        <v>3673</v>
      </c>
      <c r="E4541" s="7"/>
      <c r="F4541" s="8">
        <f>VLOOKUP(D4541,'Parâmetro - Portes e Uco'!$A$8:$D$49,4,0)</f>
        <v>147.55727999999999</v>
      </c>
      <c r="G4541" s="36"/>
      <c r="H4541" s="15"/>
      <c r="I4541" s="9"/>
      <c r="J4541" s="16">
        <v>4</v>
      </c>
      <c r="K4541" s="8">
        <f>J4541*'Parâmetro - Portes e Uco'!$H$3</f>
        <v>97.32</v>
      </c>
      <c r="L4541" s="17">
        <v>47.24</v>
      </c>
      <c r="M4541" s="2">
        <v>65</v>
      </c>
      <c r="N4541" s="8">
        <f>(('Parâmetro - Portes e Uco'!$H$4*'TABELA HONORÁRIOS MÉDICOS201819'!M4541)/100)*'TABELA HONORÁRIOS MÉDICOS201819'!L4541</f>
        <v>448.92172000000005</v>
      </c>
      <c r="O4541" s="15">
        <v>0</v>
      </c>
      <c r="P4541" s="15"/>
      <c r="Q4541" s="41">
        <f t="shared" si="257"/>
        <v>693.79899999999998</v>
      </c>
    </row>
    <row r="4542" spans="1:17">
      <c r="A4542" s="1" t="s">
        <v>4760</v>
      </c>
      <c r="B4542" s="1">
        <v>41101618</v>
      </c>
      <c r="C4542" s="3" t="s">
        <v>3530</v>
      </c>
      <c r="D4542" s="4" t="s">
        <v>3673</v>
      </c>
      <c r="E4542" s="7"/>
      <c r="F4542" s="8">
        <f>VLOOKUP(D4542,'Parâmetro - Portes e Uco'!$A$8:$D$49,4,0)</f>
        <v>147.55727999999999</v>
      </c>
      <c r="G4542" s="36"/>
      <c r="H4542" s="15"/>
      <c r="I4542" s="9"/>
      <c r="J4542" s="16">
        <v>4</v>
      </c>
      <c r="K4542" s="8">
        <f>J4542*'Parâmetro - Portes e Uco'!$H$3</f>
        <v>97.32</v>
      </c>
      <c r="L4542" s="17">
        <v>47.24</v>
      </c>
      <c r="M4542" s="2">
        <v>65</v>
      </c>
      <c r="N4542" s="8">
        <f>(('Parâmetro - Portes e Uco'!$H$4*'TABELA HONORÁRIOS MÉDICOS201819'!M4542)/100)*'TABELA HONORÁRIOS MÉDICOS201819'!L4542</f>
        <v>448.92172000000005</v>
      </c>
      <c r="O4542" s="15">
        <v>0</v>
      </c>
      <c r="P4542" s="15"/>
      <c r="Q4542" s="41">
        <f t="shared" si="257"/>
        <v>693.79899999999998</v>
      </c>
    </row>
    <row r="4543" spans="1:17">
      <c r="A4543" s="1" t="s">
        <v>4760</v>
      </c>
      <c r="B4543" s="1">
        <v>41101626</v>
      </c>
      <c r="C4543" s="3" t="s">
        <v>3536</v>
      </c>
      <c r="D4543" s="4" t="s">
        <v>3673</v>
      </c>
      <c r="E4543" s="7"/>
      <c r="F4543" s="8">
        <f>VLOOKUP(D4543,'Parâmetro - Portes e Uco'!$A$8:$D$49,4,0)</f>
        <v>147.55727999999999</v>
      </c>
      <c r="G4543" s="36"/>
      <c r="H4543" s="15"/>
      <c r="I4543" s="9"/>
      <c r="J4543" s="16">
        <v>4</v>
      </c>
      <c r="K4543" s="8">
        <f>J4543*'Parâmetro - Portes e Uco'!$H$3</f>
        <v>97.32</v>
      </c>
      <c r="L4543" s="17">
        <v>47.24</v>
      </c>
      <c r="M4543" s="2">
        <v>65</v>
      </c>
      <c r="N4543" s="8">
        <f>(('Parâmetro - Portes e Uco'!$H$4*'TABELA HONORÁRIOS MÉDICOS201819'!M4543)/100)*'TABELA HONORÁRIOS MÉDICOS201819'!L4543</f>
        <v>448.92172000000005</v>
      </c>
      <c r="O4543" s="15">
        <v>0</v>
      </c>
      <c r="P4543" s="15"/>
      <c r="Q4543" s="41">
        <f t="shared" si="257"/>
        <v>693.79899999999998</v>
      </c>
    </row>
    <row r="4544" spans="1:17">
      <c r="A4544" s="3"/>
      <c r="B4544" s="135">
        <v>41102002</v>
      </c>
      <c r="C4544" s="263" t="s">
        <v>4621</v>
      </c>
      <c r="D4544" s="264"/>
      <c r="E4544" s="264"/>
      <c r="F4544" s="264"/>
      <c r="G4544" s="264"/>
      <c r="H4544" s="264"/>
      <c r="I4544" s="264"/>
      <c r="J4544" s="264"/>
      <c r="K4544" s="264"/>
      <c r="L4544" s="264"/>
      <c r="M4544" s="264"/>
      <c r="N4544" s="264"/>
      <c r="O4544" s="264"/>
      <c r="P4544" s="264"/>
      <c r="Q4544" s="265"/>
    </row>
    <row r="4545" spans="1:17">
      <c r="A4545" s="1" t="s">
        <v>4760</v>
      </c>
      <c r="B4545" s="1">
        <v>41102010</v>
      </c>
      <c r="C4545" s="3" t="s">
        <v>3540</v>
      </c>
      <c r="D4545" s="4" t="s">
        <v>3673</v>
      </c>
      <c r="E4545" s="7"/>
      <c r="F4545" s="8">
        <f>VLOOKUP(D4545,'Parâmetro - Portes e Uco'!$A$8:$D$49,4,0)</f>
        <v>147.55727999999999</v>
      </c>
      <c r="G4545" s="36"/>
      <c r="H4545" s="15"/>
      <c r="I4545" s="9"/>
      <c r="J4545" s="16">
        <v>4</v>
      </c>
      <c r="K4545" s="8">
        <f>J4545*'Parâmetro - Portes e Uco'!$H$3</f>
        <v>97.32</v>
      </c>
      <c r="L4545" s="17">
        <v>50.78</v>
      </c>
      <c r="M4545" s="2">
        <v>65</v>
      </c>
      <c r="N4545" s="8">
        <f>(('Parâmetro - Portes e Uco'!$H$4*'TABELA HONORÁRIOS MÉDICOS201819'!M4545)/100)*'TABELA HONORÁRIOS MÉDICOS201819'!L4545</f>
        <v>482.56234000000001</v>
      </c>
      <c r="O4545" s="15">
        <v>0</v>
      </c>
      <c r="P4545" s="15"/>
      <c r="Q4545" s="41">
        <f>F4545+H4545+K4545+N4545+P4545</f>
        <v>727.43961999999999</v>
      </c>
    </row>
    <row r="4546" spans="1:17">
      <c r="A4546" s="3"/>
      <c r="B4546" s="135">
        <v>41199006</v>
      </c>
      <c r="C4546" s="263" t="s">
        <v>3746</v>
      </c>
      <c r="D4546" s="264"/>
      <c r="E4546" s="264"/>
      <c r="F4546" s="264"/>
      <c r="G4546" s="264"/>
      <c r="H4546" s="264"/>
      <c r="I4546" s="264"/>
      <c r="J4546" s="264"/>
      <c r="K4546" s="264"/>
      <c r="L4546" s="264"/>
      <c r="M4546" s="264"/>
      <c r="N4546" s="264"/>
      <c r="O4546" s="264"/>
      <c r="P4546" s="264"/>
      <c r="Q4546" s="265"/>
    </row>
    <row r="4547" spans="1:17">
      <c r="A4547" s="3"/>
      <c r="B4547" s="259" t="s">
        <v>3973</v>
      </c>
      <c r="C4547" s="260"/>
      <c r="D4547" s="260"/>
      <c r="E4547" s="260"/>
      <c r="F4547" s="260"/>
      <c r="G4547" s="260"/>
      <c r="H4547" s="260"/>
      <c r="I4547" s="260"/>
      <c r="J4547" s="260"/>
      <c r="K4547" s="260"/>
      <c r="L4547" s="260"/>
      <c r="M4547" s="260"/>
      <c r="N4547" s="260"/>
      <c r="O4547" s="260"/>
      <c r="P4547" s="260"/>
      <c r="Q4547" s="262"/>
    </row>
    <row r="4548" spans="1:17">
      <c r="A4548" s="3"/>
      <c r="B4548" s="259" t="s">
        <v>3974</v>
      </c>
      <c r="C4548" s="260"/>
      <c r="D4548" s="260"/>
      <c r="E4548" s="260"/>
      <c r="F4548" s="260"/>
      <c r="G4548" s="260"/>
      <c r="H4548" s="260"/>
      <c r="I4548" s="260"/>
      <c r="J4548" s="260"/>
      <c r="K4548" s="260"/>
      <c r="L4548" s="260"/>
      <c r="M4548" s="260"/>
      <c r="N4548" s="260"/>
      <c r="O4548" s="260"/>
      <c r="P4548" s="260"/>
      <c r="Q4548" s="262"/>
    </row>
    <row r="4549" spans="1:17">
      <c r="A4549" s="3"/>
      <c r="B4549" s="259" t="s">
        <v>4622</v>
      </c>
      <c r="C4549" s="260"/>
      <c r="D4549" s="260"/>
      <c r="E4549" s="260"/>
      <c r="F4549" s="260"/>
      <c r="G4549" s="260"/>
      <c r="H4549" s="260"/>
      <c r="I4549" s="260"/>
      <c r="J4549" s="260"/>
      <c r="K4549" s="260"/>
      <c r="L4549" s="260"/>
      <c r="M4549" s="260"/>
      <c r="N4549" s="260"/>
      <c r="O4549" s="260"/>
      <c r="P4549" s="260"/>
      <c r="Q4549" s="262"/>
    </row>
    <row r="4550" spans="1:17">
      <c r="A4550" s="3"/>
      <c r="B4550" s="259" t="s">
        <v>4623</v>
      </c>
      <c r="C4550" s="260"/>
      <c r="D4550" s="260"/>
      <c r="E4550" s="260"/>
      <c r="F4550" s="260"/>
      <c r="G4550" s="260"/>
      <c r="H4550" s="260"/>
      <c r="I4550" s="260"/>
      <c r="J4550" s="260"/>
      <c r="K4550" s="260"/>
      <c r="L4550" s="260"/>
      <c r="M4550" s="260"/>
      <c r="N4550" s="260"/>
      <c r="O4550" s="260"/>
      <c r="P4550" s="260"/>
      <c r="Q4550" s="262"/>
    </row>
    <row r="4551" spans="1:17">
      <c r="A4551" s="3"/>
      <c r="B4551" s="135">
        <v>41203003</v>
      </c>
      <c r="C4551" s="263" t="s">
        <v>3972</v>
      </c>
      <c r="D4551" s="264"/>
      <c r="E4551" s="264"/>
      <c r="F4551" s="264"/>
      <c r="G4551" s="264"/>
      <c r="H4551" s="264"/>
      <c r="I4551" s="264"/>
      <c r="J4551" s="264"/>
      <c r="K4551" s="264"/>
      <c r="L4551" s="264"/>
      <c r="M4551" s="264"/>
      <c r="N4551" s="264"/>
      <c r="O4551" s="264"/>
      <c r="P4551" s="264"/>
      <c r="Q4551" s="265"/>
    </row>
    <row r="4552" spans="1:17">
      <c r="A4552" s="1" t="s">
        <v>4760</v>
      </c>
      <c r="B4552" s="1">
        <v>41203011</v>
      </c>
      <c r="C4552" s="3" t="s">
        <v>3541</v>
      </c>
      <c r="D4552" s="4" t="s">
        <v>3679</v>
      </c>
      <c r="E4552" s="7"/>
      <c r="F4552" s="8">
        <f>VLOOKUP(D4552,'Parâmetro - Portes e Uco'!$A$8:$D$49,4,0)</f>
        <v>11.823839999999999</v>
      </c>
      <c r="G4552" s="36"/>
      <c r="H4552" s="15"/>
      <c r="I4552" s="9"/>
      <c r="J4552" s="16">
        <v>0</v>
      </c>
      <c r="K4552" s="16"/>
      <c r="L4552" s="17">
        <v>1.8</v>
      </c>
      <c r="M4552" s="2">
        <v>75</v>
      </c>
      <c r="N4552" s="8">
        <f>(('Parâmetro - Portes e Uco'!$H$4*'TABELA HONORÁRIOS MÉDICOS201819'!M4552)/100)*'TABELA HONORÁRIOS MÉDICOS201819'!L4552</f>
        <v>19.737000000000002</v>
      </c>
      <c r="O4552" s="15">
        <v>0</v>
      </c>
      <c r="P4552" s="15"/>
      <c r="Q4552" s="41">
        <f t="shared" ref="Q4552:Q4567" si="259">F4552+H4552+K4552+N4552+P4552</f>
        <v>31.560839999999999</v>
      </c>
    </row>
    <row r="4553" spans="1:17" ht="22.5">
      <c r="A4553" s="1" t="s">
        <v>4760</v>
      </c>
      <c r="B4553" s="1">
        <v>41203020</v>
      </c>
      <c r="C4553" s="3" t="s">
        <v>3542</v>
      </c>
      <c r="D4553" s="4" t="s">
        <v>3684</v>
      </c>
      <c r="E4553" s="7"/>
      <c r="F4553" s="8">
        <f>VLOOKUP(D4553,'Parâmetro - Portes e Uco'!$A$8:$D$49,4,0)</f>
        <v>2550.0571199999999</v>
      </c>
      <c r="G4553" s="36"/>
      <c r="H4553" s="15"/>
      <c r="I4553" s="9"/>
      <c r="J4553" s="16">
        <v>0</v>
      </c>
      <c r="K4553" s="16"/>
      <c r="L4553" s="17">
        <v>756.93</v>
      </c>
      <c r="M4553" s="2">
        <v>75</v>
      </c>
      <c r="N4553" s="8">
        <f>(('Parâmetro - Portes e Uco'!$H$4*'TABELA HONORÁRIOS MÉDICOS201819'!M4553)/100)*'TABELA HONORÁRIOS MÉDICOS201819'!L4553</f>
        <v>8299.7374499999987</v>
      </c>
      <c r="O4553" s="15">
        <v>0</v>
      </c>
      <c r="P4553" s="15"/>
      <c r="Q4553" s="41">
        <f t="shared" si="259"/>
        <v>10849.794569999998</v>
      </c>
    </row>
    <row r="4554" spans="1:17" ht="22.5">
      <c r="A4554" s="1" t="s">
        <v>4760</v>
      </c>
      <c r="B4554" s="1">
        <v>41203038</v>
      </c>
      <c r="C4554" s="3" t="s">
        <v>3543</v>
      </c>
      <c r="D4554" s="4" t="s">
        <v>3710</v>
      </c>
      <c r="E4554" s="7"/>
      <c r="F4554" s="8">
        <f>VLOOKUP(D4554,'Parâmetro - Portes e Uco'!$A$8:$D$49,4,0)</f>
        <v>2774.5223999999998</v>
      </c>
      <c r="G4554" s="36"/>
      <c r="H4554" s="15"/>
      <c r="I4554" s="9"/>
      <c r="J4554" s="16">
        <v>0</v>
      </c>
      <c r="K4554" s="16"/>
      <c r="L4554" s="17">
        <v>908.32</v>
      </c>
      <c r="M4554" s="2">
        <v>75</v>
      </c>
      <c r="N4554" s="8">
        <f>(('Parâmetro - Portes e Uco'!$H$4*'TABELA HONORÁRIOS MÉDICOS201819'!M4554)/100)*'TABELA HONORÁRIOS MÉDICOS201819'!L4554</f>
        <v>9959.7288000000008</v>
      </c>
      <c r="O4554" s="15">
        <v>0</v>
      </c>
      <c r="P4554" s="15"/>
      <c r="Q4554" s="41">
        <f t="shared" si="259"/>
        <v>12734.251200000001</v>
      </c>
    </row>
    <row r="4555" spans="1:17" ht="22.5">
      <c r="A4555" s="1" t="s">
        <v>4760</v>
      </c>
      <c r="B4555" s="1">
        <v>41203046</v>
      </c>
      <c r="C4555" s="3" t="s">
        <v>3544</v>
      </c>
      <c r="D4555" s="4" t="s">
        <v>3711</v>
      </c>
      <c r="E4555" s="7"/>
      <c r="F4555" s="8">
        <f>VLOOKUP(D4555,'Parâmetro - Portes e Uco'!$A$8:$D$49,4,0)</f>
        <v>3060.2774399999998</v>
      </c>
      <c r="G4555" s="36"/>
      <c r="H4555" s="15"/>
      <c r="I4555" s="9"/>
      <c r="J4555" s="16">
        <v>0</v>
      </c>
      <c r="K4555" s="16"/>
      <c r="L4555" s="17">
        <v>1067.1300000000001</v>
      </c>
      <c r="M4555" s="2">
        <v>75</v>
      </c>
      <c r="N4555" s="8">
        <f>(('Parâmetro - Portes e Uco'!$H$4*'TABELA HONORÁRIOS MÉDICOS201819'!M4555)/100)*'TABELA HONORÁRIOS MÉDICOS201819'!L4555</f>
        <v>11701.080450000001</v>
      </c>
      <c r="O4555" s="15">
        <v>0</v>
      </c>
      <c r="P4555" s="15"/>
      <c r="Q4555" s="41">
        <f t="shared" si="259"/>
        <v>14761.357890000001</v>
      </c>
    </row>
    <row r="4556" spans="1:17" ht="22.5">
      <c r="A4556" s="1" t="s">
        <v>4760</v>
      </c>
      <c r="B4556" s="1">
        <v>41203054</v>
      </c>
      <c r="C4556" s="3" t="s">
        <v>4624</v>
      </c>
      <c r="D4556" s="4" t="s">
        <v>3711</v>
      </c>
      <c r="E4556" s="7"/>
      <c r="F4556" s="8">
        <f>VLOOKUP(D4556,'Parâmetro - Portes e Uco'!$A$8:$D$49,4,0)</f>
        <v>3060.2774399999998</v>
      </c>
      <c r="G4556" s="36"/>
      <c r="H4556" s="15"/>
      <c r="I4556" s="9"/>
      <c r="J4556" s="16">
        <v>0</v>
      </c>
      <c r="K4556" s="16"/>
      <c r="L4556" s="17">
        <v>1476.21</v>
      </c>
      <c r="M4556" s="2">
        <v>75</v>
      </c>
      <c r="N4556" s="8">
        <f>(('Parâmetro - Portes e Uco'!$H$4*'TABELA HONORÁRIOS MÉDICOS201819'!M4556)/100)*'TABELA HONORÁRIOS MÉDICOS201819'!L4556</f>
        <v>16186.64265</v>
      </c>
      <c r="O4556" s="15">
        <v>0</v>
      </c>
      <c r="P4556" s="15"/>
      <c r="Q4556" s="41">
        <f t="shared" si="259"/>
        <v>19246.92009</v>
      </c>
    </row>
    <row r="4557" spans="1:17" ht="22.5">
      <c r="A4557" s="1" t="s">
        <v>4760</v>
      </c>
      <c r="B4557" s="1">
        <v>41203062</v>
      </c>
      <c r="C4557" s="3" t="s">
        <v>3545</v>
      </c>
      <c r="D4557" s="4" t="s">
        <v>3711</v>
      </c>
      <c r="E4557" s="7"/>
      <c r="F4557" s="8">
        <f>VLOOKUP(D4557,'Parâmetro - Portes e Uco'!$A$8:$D$49,4,0)</f>
        <v>3060.2774399999998</v>
      </c>
      <c r="G4557" s="36"/>
      <c r="H4557" s="15"/>
      <c r="I4557" s="9"/>
      <c r="J4557" s="16">
        <v>0</v>
      </c>
      <c r="K4557" s="16"/>
      <c r="L4557" s="17">
        <v>1067.1300000000001</v>
      </c>
      <c r="M4557" s="2">
        <v>75</v>
      </c>
      <c r="N4557" s="8">
        <f>(('Parâmetro - Portes e Uco'!$H$4*'TABELA HONORÁRIOS MÉDICOS201819'!M4557)/100)*'TABELA HONORÁRIOS MÉDICOS201819'!L4557</f>
        <v>11701.080450000001</v>
      </c>
      <c r="O4557" s="15">
        <v>0</v>
      </c>
      <c r="P4557" s="15"/>
      <c r="Q4557" s="41">
        <f t="shared" si="259"/>
        <v>14761.357890000001</v>
      </c>
    </row>
    <row r="4558" spans="1:17" ht="22.5">
      <c r="A4558" s="1" t="s">
        <v>4760</v>
      </c>
      <c r="B4558" s="1">
        <v>41203070</v>
      </c>
      <c r="C4558" s="3" t="s">
        <v>3546</v>
      </c>
      <c r="D4558" s="4" t="s">
        <v>3678</v>
      </c>
      <c r="E4558" s="7"/>
      <c r="F4558" s="8">
        <f>VLOOKUP(D4558,'Parâmetro - Portes e Uco'!$A$8:$D$49,4,0)</f>
        <v>35.471519999999998</v>
      </c>
      <c r="G4558" s="36"/>
      <c r="H4558" s="15"/>
      <c r="I4558" s="9"/>
      <c r="J4558" s="16">
        <v>0</v>
      </c>
      <c r="K4558" s="16"/>
      <c r="L4558" s="17">
        <v>3.61</v>
      </c>
      <c r="M4558" s="2">
        <v>75</v>
      </c>
      <c r="N4558" s="8">
        <f>(('Parâmetro - Portes e Uco'!$H$4*'TABELA HONORÁRIOS MÉDICOS201819'!M4558)/100)*'TABELA HONORÁRIOS MÉDICOS201819'!L4558</f>
        <v>39.583649999999999</v>
      </c>
      <c r="O4558" s="15">
        <v>0</v>
      </c>
      <c r="P4558" s="15"/>
      <c r="Q4558" s="41">
        <f t="shared" si="259"/>
        <v>75.055170000000004</v>
      </c>
    </row>
    <row r="4559" spans="1:17" ht="22.5">
      <c r="A4559" s="1" t="s">
        <v>4760</v>
      </c>
      <c r="B4559" s="1">
        <v>41203089</v>
      </c>
      <c r="C4559" s="3" t="s">
        <v>3547</v>
      </c>
      <c r="D4559" s="4" t="s">
        <v>3678</v>
      </c>
      <c r="E4559" s="7"/>
      <c r="F4559" s="8">
        <f>VLOOKUP(D4559,'Parâmetro - Portes e Uco'!$A$8:$D$49,4,0)</f>
        <v>35.471519999999998</v>
      </c>
      <c r="G4559" s="36"/>
      <c r="H4559" s="15"/>
      <c r="I4559" s="9"/>
      <c r="J4559" s="16">
        <v>0</v>
      </c>
      <c r="K4559" s="16"/>
      <c r="L4559" s="17">
        <v>3.33</v>
      </c>
      <c r="M4559" s="2">
        <v>75</v>
      </c>
      <c r="N4559" s="8">
        <f>(('Parâmetro - Portes e Uco'!$H$4*'TABELA HONORÁRIOS MÉDICOS201819'!M4559)/100)*'TABELA HONORÁRIOS MÉDICOS201819'!L4559</f>
        <v>36.513449999999999</v>
      </c>
      <c r="O4559" s="15">
        <v>0</v>
      </c>
      <c r="P4559" s="15"/>
      <c r="Q4559" s="41">
        <f t="shared" si="259"/>
        <v>71.984970000000004</v>
      </c>
    </row>
    <row r="4560" spans="1:17" ht="22.5">
      <c r="A4560" s="1" t="s">
        <v>4760</v>
      </c>
      <c r="B4560" s="1">
        <v>41203097</v>
      </c>
      <c r="C4560" s="3" t="s">
        <v>3548</v>
      </c>
      <c r="D4560" s="4" t="s">
        <v>3679</v>
      </c>
      <c r="E4560" s="7"/>
      <c r="F4560" s="8">
        <f>VLOOKUP(D4560,'Parâmetro - Portes e Uco'!$A$8:$D$49,4,0)</f>
        <v>11.823839999999999</v>
      </c>
      <c r="G4560" s="36"/>
      <c r="H4560" s="15"/>
      <c r="I4560" s="9"/>
      <c r="J4560" s="16">
        <v>0</v>
      </c>
      <c r="K4560" s="16"/>
      <c r="L4560" s="17">
        <v>2.2999999999999998</v>
      </c>
      <c r="M4560" s="2">
        <v>75</v>
      </c>
      <c r="N4560" s="8">
        <f>(('Parâmetro - Portes e Uco'!$H$4*'TABELA HONORÁRIOS MÉDICOS201819'!M4560)/100)*'TABELA HONORÁRIOS MÉDICOS201819'!L4560</f>
        <v>25.219499999999996</v>
      </c>
      <c r="O4560" s="15">
        <v>0</v>
      </c>
      <c r="P4560" s="15"/>
      <c r="Q4560" s="41">
        <f t="shared" si="259"/>
        <v>37.043339999999993</v>
      </c>
    </row>
    <row r="4561" spans="1:17">
      <c r="A4561" s="1" t="s">
        <v>4760</v>
      </c>
      <c r="B4561" s="1">
        <v>41203100</v>
      </c>
      <c r="C4561" s="3" t="s">
        <v>3549</v>
      </c>
      <c r="D4561" s="4" t="s">
        <v>3706</v>
      </c>
      <c r="E4561" s="7"/>
      <c r="F4561" s="8">
        <f>VLOOKUP(D4561,'Parâmetro - Portes e Uco'!$A$8:$D$49,4,0)</f>
        <v>1886.0452799999998</v>
      </c>
      <c r="G4561" s="36"/>
      <c r="H4561" s="15"/>
      <c r="I4561" s="9"/>
      <c r="J4561" s="16">
        <v>0</v>
      </c>
      <c r="K4561" s="16"/>
      <c r="L4561" s="17">
        <v>217.04</v>
      </c>
      <c r="M4561" s="2">
        <v>75</v>
      </c>
      <c r="N4561" s="8">
        <f>(('Parâmetro - Portes e Uco'!$H$4*'TABELA HONORÁRIOS MÉDICOS201819'!M4561)/100)*'TABELA HONORÁRIOS MÉDICOS201819'!L4561</f>
        <v>2379.8435999999997</v>
      </c>
      <c r="O4561" s="15">
        <v>0</v>
      </c>
      <c r="P4561" s="15"/>
      <c r="Q4561" s="41">
        <f t="shared" si="259"/>
        <v>4265.8888799999995</v>
      </c>
    </row>
    <row r="4562" spans="1:17" ht="22.5">
      <c r="A4562" s="1" t="s">
        <v>4760</v>
      </c>
      <c r="B4562" s="1">
        <v>41203119</v>
      </c>
      <c r="C4562" s="3" t="s">
        <v>3550</v>
      </c>
      <c r="D4562" s="4" t="s">
        <v>3673</v>
      </c>
      <c r="E4562" s="7"/>
      <c r="F4562" s="8">
        <f>VLOOKUP(D4562,'Parâmetro - Portes e Uco'!$A$8:$D$49,4,0)</f>
        <v>147.55727999999999</v>
      </c>
      <c r="G4562" s="36"/>
      <c r="H4562" s="15"/>
      <c r="I4562" s="9"/>
      <c r="J4562" s="16">
        <v>0</v>
      </c>
      <c r="K4562" s="16"/>
      <c r="L4562" s="17">
        <v>19.13</v>
      </c>
      <c r="M4562" s="2">
        <v>75</v>
      </c>
      <c r="N4562" s="8">
        <f>(('Parâmetro - Portes e Uco'!$H$4*'TABELA HONORÁRIOS MÉDICOS201819'!M4562)/100)*'TABELA HONORÁRIOS MÉDICOS201819'!L4562</f>
        <v>209.76044999999999</v>
      </c>
      <c r="O4562" s="15">
        <v>0</v>
      </c>
      <c r="P4562" s="15"/>
      <c r="Q4562" s="41">
        <f t="shared" si="259"/>
        <v>357.31772999999998</v>
      </c>
    </row>
    <row r="4563" spans="1:17">
      <c r="A4563" s="1" t="s">
        <v>4760</v>
      </c>
      <c r="B4563" s="1">
        <v>41203127</v>
      </c>
      <c r="C4563" s="3" t="s">
        <v>3551</v>
      </c>
      <c r="D4563" s="4" t="s">
        <v>3711</v>
      </c>
      <c r="E4563" s="7"/>
      <c r="F4563" s="8">
        <f>VLOOKUP(D4563,'Parâmetro - Portes e Uco'!$A$8:$D$49,4,0)</f>
        <v>3060.2774399999998</v>
      </c>
      <c r="G4563" s="36"/>
      <c r="H4563" s="15"/>
      <c r="I4563" s="9"/>
      <c r="J4563" s="16">
        <v>0</v>
      </c>
      <c r="K4563" s="16"/>
      <c r="L4563" s="17">
        <v>1067.1300000000001</v>
      </c>
      <c r="M4563" s="2">
        <v>75</v>
      </c>
      <c r="N4563" s="8">
        <f>(('Parâmetro - Portes e Uco'!$H$4*'TABELA HONORÁRIOS MÉDICOS201819'!M4563)/100)*'TABELA HONORÁRIOS MÉDICOS201819'!L4563</f>
        <v>11701.080450000001</v>
      </c>
      <c r="O4563" s="15">
        <v>0</v>
      </c>
      <c r="P4563" s="15"/>
      <c r="Q4563" s="41">
        <f t="shared" si="259"/>
        <v>14761.357890000001</v>
      </c>
    </row>
    <row r="4564" spans="1:17">
      <c r="A4564" s="1" t="s">
        <v>4760</v>
      </c>
      <c r="B4564" s="1">
        <v>41203135</v>
      </c>
      <c r="C4564" s="3" t="s">
        <v>3552</v>
      </c>
      <c r="D4564" s="4" t="s">
        <v>3710</v>
      </c>
      <c r="E4564" s="7"/>
      <c r="F4564" s="8">
        <f>VLOOKUP(D4564,'Parâmetro - Portes e Uco'!$A$8:$D$49,4,0)</f>
        <v>2774.5223999999998</v>
      </c>
      <c r="G4564" s="36"/>
      <c r="H4564" s="15"/>
      <c r="I4564" s="9"/>
      <c r="J4564" s="16">
        <v>0</v>
      </c>
      <c r="K4564" s="16"/>
      <c r="L4564" s="17">
        <v>524.52</v>
      </c>
      <c r="M4564" s="2">
        <v>75</v>
      </c>
      <c r="N4564" s="8">
        <f>(('Parâmetro - Portes e Uco'!$H$4*'TABELA HONORÁRIOS MÉDICOS201819'!M4564)/100)*'TABELA HONORÁRIOS MÉDICOS201819'!L4564</f>
        <v>5751.3617999999997</v>
      </c>
      <c r="O4564" s="15">
        <v>0</v>
      </c>
      <c r="P4564" s="15"/>
      <c r="Q4564" s="41">
        <f t="shared" si="259"/>
        <v>8525.8842000000004</v>
      </c>
    </row>
    <row r="4565" spans="1:17">
      <c r="A4565" s="1" t="s">
        <v>4760</v>
      </c>
      <c r="B4565" s="1">
        <v>41203143</v>
      </c>
      <c r="C4565" s="3" t="s">
        <v>3553</v>
      </c>
      <c r="D4565" s="4" t="s">
        <v>3683</v>
      </c>
      <c r="E4565" s="7"/>
      <c r="F4565" s="8">
        <f>VLOOKUP(D4565,'Parâmetro - Portes e Uco'!$A$8:$D$49,4,0)</f>
        <v>192.24959999999999</v>
      </c>
      <c r="G4565" s="36"/>
      <c r="H4565" s="15"/>
      <c r="I4565" s="9"/>
      <c r="J4565" s="16">
        <v>0</v>
      </c>
      <c r="K4565" s="16"/>
      <c r="L4565" s="17">
        <v>23.3</v>
      </c>
      <c r="M4565" s="2">
        <v>75</v>
      </c>
      <c r="N4565" s="8">
        <f>(('Parâmetro - Portes e Uco'!$H$4*'TABELA HONORÁRIOS MÉDICOS201819'!M4565)/100)*'TABELA HONORÁRIOS MÉDICOS201819'!L4565</f>
        <v>255.4845</v>
      </c>
      <c r="O4565" s="15">
        <v>0</v>
      </c>
      <c r="P4565" s="15"/>
      <c r="Q4565" s="41">
        <f t="shared" si="259"/>
        <v>447.73410000000001</v>
      </c>
    </row>
    <row r="4566" spans="1:17" ht="22.5">
      <c r="A4566" s="1" t="s">
        <v>4760</v>
      </c>
      <c r="B4566" s="1">
        <v>41203151</v>
      </c>
      <c r="C4566" s="3" t="s">
        <v>3554</v>
      </c>
      <c r="D4566" s="4" t="s">
        <v>3679</v>
      </c>
      <c r="E4566" s="7"/>
      <c r="F4566" s="8">
        <f>VLOOKUP(D4566,'Parâmetro - Portes e Uco'!$A$8:$D$49,4,0)</f>
        <v>11.823839999999999</v>
      </c>
      <c r="G4566" s="36"/>
      <c r="H4566" s="15"/>
      <c r="I4566" s="9"/>
      <c r="J4566" s="16">
        <v>0</v>
      </c>
      <c r="K4566" s="16"/>
      <c r="L4566" s="17">
        <v>1.8</v>
      </c>
      <c r="M4566" s="2">
        <v>75</v>
      </c>
      <c r="N4566" s="8">
        <f>(('Parâmetro - Portes e Uco'!$H$4*'TABELA HONORÁRIOS MÉDICOS201819'!M4566)/100)*'TABELA HONORÁRIOS MÉDICOS201819'!L4566</f>
        <v>19.737000000000002</v>
      </c>
      <c r="O4566" s="15">
        <v>0</v>
      </c>
      <c r="P4566" s="15"/>
      <c r="Q4566" s="41">
        <f t="shared" si="259"/>
        <v>31.560839999999999</v>
      </c>
    </row>
    <row r="4567" spans="1:17">
      <c r="A4567" s="1" t="s">
        <v>4760</v>
      </c>
      <c r="B4567" s="1">
        <v>41203208</v>
      </c>
      <c r="C4567" s="3" t="s">
        <v>4625</v>
      </c>
      <c r="D4567" s="4" t="s">
        <v>3678</v>
      </c>
      <c r="E4567" s="7"/>
      <c r="F4567" s="8">
        <f>VLOOKUP(D4567,'Parâmetro - Portes e Uco'!$A$8:$D$49,4,0)</f>
        <v>35.471519999999998</v>
      </c>
      <c r="G4567" s="36"/>
      <c r="H4567" s="15"/>
      <c r="I4567" s="9"/>
      <c r="J4567" s="16">
        <v>0</v>
      </c>
      <c r="K4567" s="16"/>
      <c r="L4567" s="17">
        <v>4.8600000000000003</v>
      </c>
      <c r="M4567" s="2">
        <v>75</v>
      </c>
      <c r="N4567" s="8">
        <f>(('Parâmetro - Portes e Uco'!$H$4*'TABELA HONORÁRIOS MÉDICOS201819'!M4567)/100)*'TABELA HONORÁRIOS MÉDICOS201819'!L4567</f>
        <v>53.289900000000003</v>
      </c>
      <c r="O4567" s="15">
        <v>0</v>
      </c>
      <c r="P4567" s="15"/>
      <c r="Q4567" s="41">
        <f t="shared" si="259"/>
        <v>88.761420000000001</v>
      </c>
    </row>
    <row r="4568" spans="1:17">
      <c r="A4568" s="3"/>
      <c r="B4568" s="135">
        <v>41203992</v>
      </c>
      <c r="C4568" s="263" t="s">
        <v>3750</v>
      </c>
      <c r="D4568" s="264"/>
      <c r="E4568" s="264"/>
      <c r="F4568" s="264"/>
      <c r="G4568" s="264"/>
      <c r="H4568" s="264"/>
      <c r="I4568" s="264"/>
      <c r="J4568" s="264"/>
      <c r="K4568" s="264"/>
      <c r="L4568" s="264"/>
      <c r="M4568" s="264"/>
      <c r="N4568" s="264"/>
      <c r="O4568" s="264"/>
      <c r="P4568" s="264"/>
      <c r="Q4568" s="265"/>
    </row>
    <row r="4569" spans="1:17">
      <c r="A4569" s="3"/>
      <c r="B4569" s="259" t="s">
        <v>3975</v>
      </c>
      <c r="C4569" s="260"/>
      <c r="D4569" s="260"/>
      <c r="E4569" s="260"/>
      <c r="F4569" s="260"/>
      <c r="G4569" s="260"/>
      <c r="H4569" s="260"/>
      <c r="I4569" s="260"/>
      <c r="J4569" s="260"/>
      <c r="K4569" s="260"/>
      <c r="L4569" s="260"/>
      <c r="M4569" s="260"/>
      <c r="N4569" s="260"/>
      <c r="O4569" s="260"/>
      <c r="P4569" s="260"/>
      <c r="Q4569" s="262"/>
    </row>
    <row r="4570" spans="1:17">
      <c r="A4570" s="3"/>
      <c r="B4570" s="135">
        <v>41204000</v>
      </c>
      <c r="C4570" s="263" t="s">
        <v>3976</v>
      </c>
      <c r="D4570" s="264"/>
      <c r="E4570" s="264"/>
      <c r="F4570" s="264"/>
      <c r="G4570" s="264"/>
      <c r="H4570" s="264"/>
      <c r="I4570" s="264"/>
      <c r="J4570" s="264"/>
      <c r="K4570" s="264"/>
      <c r="L4570" s="264"/>
      <c r="M4570" s="264"/>
      <c r="N4570" s="264"/>
      <c r="O4570" s="264"/>
      <c r="P4570" s="264"/>
      <c r="Q4570" s="265"/>
    </row>
    <row r="4571" spans="1:17">
      <c r="A4571" s="1" t="s">
        <v>4760</v>
      </c>
      <c r="B4571" s="1">
        <v>41204018</v>
      </c>
      <c r="C4571" s="3" t="s">
        <v>3555</v>
      </c>
      <c r="D4571" s="4" t="s">
        <v>3673</v>
      </c>
      <c r="E4571" s="7"/>
      <c r="F4571" s="8">
        <f>VLOOKUP(D4571,'Parâmetro - Portes e Uco'!$A$8:$D$49,4,0)</f>
        <v>147.55727999999999</v>
      </c>
      <c r="G4571" s="36"/>
      <c r="H4571" s="15"/>
      <c r="I4571" s="9"/>
      <c r="J4571" s="16">
        <v>0</v>
      </c>
      <c r="K4571" s="16"/>
      <c r="L4571" s="17">
        <v>9.73</v>
      </c>
      <c r="M4571" s="2">
        <v>75</v>
      </c>
      <c r="N4571" s="8">
        <f>(('Parâmetro - Portes e Uco'!$H$4*'TABELA HONORÁRIOS MÉDICOS201819'!M4571)/100)*'TABELA HONORÁRIOS MÉDICOS201819'!L4571</f>
        <v>106.68945000000001</v>
      </c>
      <c r="O4571" s="15">
        <v>0</v>
      </c>
      <c r="P4571" s="15"/>
      <c r="Q4571" s="41">
        <f t="shared" ref="Q4571:Q4580" si="260">F4571+H4571+K4571+N4571+P4571</f>
        <v>254.24673000000001</v>
      </c>
    </row>
    <row r="4572" spans="1:17" ht="22.5">
      <c r="A4572" s="1" t="s">
        <v>4760</v>
      </c>
      <c r="B4572" s="1">
        <v>41204026</v>
      </c>
      <c r="C4572" s="3" t="s">
        <v>3556</v>
      </c>
      <c r="D4572" s="4" t="s">
        <v>3679</v>
      </c>
      <c r="E4572" s="7"/>
      <c r="F4572" s="8">
        <f>VLOOKUP(D4572,'Parâmetro - Portes e Uco'!$A$8:$D$49,4,0)</f>
        <v>11.823839999999999</v>
      </c>
      <c r="G4572" s="36"/>
      <c r="H4572" s="15"/>
      <c r="I4572" s="9"/>
      <c r="J4572" s="16">
        <v>0</v>
      </c>
      <c r="K4572" s="16"/>
      <c r="L4572" s="17">
        <v>1.8</v>
      </c>
      <c r="M4572" s="2">
        <v>75</v>
      </c>
      <c r="N4572" s="8">
        <f>(('Parâmetro - Portes e Uco'!$H$4*'TABELA HONORÁRIOS MÉDICOS201819'!M4572)/100)*'TABELA HONORÁRIOS MÉDICOS201819'!L4572</f>
        <v>19.737000000000002</v>
      </c>
      <c r="O4572" s="15">
        <v>0</v>
      </c>
      <c r="P4572" s="15"/>
      <c r="Q4572" s="41">
        <f t="shared" si="260"/>
        <v>31.560839999999999</v>
      </c>
    </row>
    <row r="4573" spans="1:17" ht="22.5">
      <c r="A4573" s="1" t="s">
        <v>4760</v>
      </c>
      <c r="B4573" s="1">
        <v>41204034</v>
      </c>
      <c r="C4573" s="3" t="s">
        <v>3557</v>
      </c>
      <c r="D4573" s="4" t="s">
        <v>3673</v>
      </c>
      <c r="E4573" s="7"/>
      <c r="F4573" s="8">
        <f>VLOOKUP(D4573,'Parâmetro - Portes e Uco'!$A$8:$D$49,4,0)</f>
        <v>147.55727999999999</v>
      </c>
      <c r="G4573" s="36"/>
      <c r="H4573" s="15"/>
      <c r="I4573" s="9"/>
      <c r="J4573" s="16">
        <v>0</v>
      </c>
      <c r="K4573" s="16"/>
      <c r="L4573" s="17">
        <v>20.52</v>
      </c>
      <c r="M4573" s="2">
        <v>75</v>
      </c>
      <c r="N4573" s="8">
        <f>(('Parâmetro - Portes e Uco'!$H$4*'TABELA HONORÁRIOS MÉDICOS201819'!M4573)/100)*'TABELA HONORÁRIOS MÉDICOS201819'!L4573</f>
        <v>225.0018</v>
      </c>
      <c r="O4573" s="15">
        <v>0</v>
      </c>
      <c r="P4573" s="15"/>
      <c r="Q4573" s="41">
        <f t="shared" si="260"/>
        <v>372.55907999999999</v>
      </c>
    </row>
    <row r="4574" spans="1:17" ht="22.5">
      <c r="A4574" s="1" t="s">
        <v>4760</v>
      </c>
      <c r="B4574" s="1">
        <v>41204042</v>
      </c>
      <c r="C4574" s="3" t="s">
        <v>3558</v>
      </c>
      <c r="D4574" s="4" t="s">
        <v>3687</v>
      </c>
      <c r="E4574" s="7"/>
      <c r="F4574" s="8">
        <f>VLOOKUP(D4574,'Parâmetro - Portes e Uco'!$A$8:$D$49,4,0)</f>
        <v>596.46335999999997</v>
      </c>
      <c r="G4574" s="36"/>
      <c r="H4574" s="15"/>
      <c r="I4574" s="9"/>
      <c r="J4574" s="16">
        <v>0</v>
      </c>
      <c r="K4574" s="16"/>
      <c r="L4574" s="17">
        <v>72.260000000000005</v>
      </c>
      <c r="M4574" s="2">
        <v>75</v>
      </c>
      <c r="N4574" s="8">
        <f>(('Parâmetro - Portes e Uco'!$H$4*'TABELA HONORÁRIOS MÉDICOS201819'!M4574)/100)*'TABELA HONORÁRIOS MÉDICOS201819'!L4574</f>
        <v>792.33090000000004</v>
      </c>
      <c r="O4574" s="15">
        <v>0</v>
      </c>
      <c r="P4574" s="15"/>
      <c r="Q4574" s="41">
        <f t="shared" si="260"/>
        <v>1388.7942600000001</v>
      </c>
    </row>
    <row r="4575" spans="1:17" ht="22.5">
      <c r="A4575" s="1" t="s">
        <v>4760</v>
      </c>
      <c r="B4575" s="1">
        <v>41204050</v>
      </c>
      <c r="C4575" s="3" t="s">
        <v>3559</v>
      </c>
      <c r="D4575" s="4" t="s">
        <v>3671</v>
      </c>
      <c r="E4575" s="7"/>
      <c r="F4575" s="8">
        <f>VLOOKUP(D4575,'Parâmetro - Portes e Uco'!$A$8:$D$49,4,0)</f>
        <v>100.81679999999999</v>
      </c>
      <c r="G4575" s="36"/>
      <c r="H4575" s="15"/>
      <c r="I4575" s="9"/>
      <c r="J4575" s="16">
        <v>0</v>
      </c>
      <c r="K4575" s="16"/>
      <c r="L4575" s="17">
        <v>12.52</v>
      </c>
      <c r="M4575" s="2">
        <v>75</v>
      </c>
      <c r="N4575" s="8">
        <f>(('Parâmetro - Portes e Uco'!$H$4*'TABELA HONORÁRIOS MÉDICOS201819'!M4575)/100)*'TABELA HONORÁRIOS MÉDICOS201819'!L4575</f>
        <v>137.2818</v>
      </c>
      <c r="O4575" s="15">
        <v>0</v>
      </c>
      <c r="P4575" s="15"/>
      <c r="Q4575" s="41">
        <f t="shared" si="260"/>
        <v>238.09859999999998</v>
      </c>
    </row>
    <row r="4576" spans="1:17" ht="22.5">
      <c r="A4576" s="1" t="s">
        <v>4760</v>
      </c>
      <c r="B4576" s="1">
        <v>41204069</v>
      </c>
      <c r="C4576" s="3" t="s">
        <v>3560</v>
      </c>
      <c r="D4576" s="4" t="s">
        <v>3673</v>
      </c>
      <c r="E4576" s="7"/>
      <c r="F4576" s="8">
        <f>VLOOKUP(D4576,'Parâmetro - Portes e Uco'!$A$8:$D$49,4,0)</f>
        <v>147.55727999999999</v>
      </c>
      <c r="G4576" s="36"/>
      <c r="H4576" s="15"/>
      <c r="I4576" s="9"/>
      <c r="J4576" s="16">
        <v>0</v>
      </c>
      <c r="K4576" s="16"/>
      <c r="L4576" s="17">
        <v>16.38</v>
      </c>
      <c r="M4576" s="2">
        <v>75</v>
      </c>
      <c r="N4576" s="8">
        <f>(('Parâmetro - Portes e Uco'!$H$4*'TABELA HONORÁRIOS MÉDICOS201819'!M4576)/100)*'TABELA HONORÁRIOS MÉDICOS201819'!L4576</f>
        <v>179.60669999999999</v>
      </c>
      <c r="O4576" s="15">
        <v>0</v>
      </c>
      <c r="P4576" s="15"/>
      <c r="Q4576" s="41">
        <f t="shared" si="260"/>
        <v>327.16397999999998</v>
      </c>
    </row>
    <row r="4577" spans="1:17" ht="22.5">
      <c r="A4577" s="1" t="s">
        <v>4760</v>
      </c>
      <c r="B4577" s="1">
        <v>41204077</v>
      </c>
      <c r="C4577" s="3" t="s">
        <v>3561</v>
      </c>
      <c r="D4577" s="4" t="s">
        <v>3671</v>
      </c>
      <c r="E4577" s="7"/>
      <c r="F4577" s="8">
        <f>VLOOKUP(D4577,'Parâmetro - Portes e Uco'!$A$8:$D$49,4,0)</f>
        <v>100.81679999999999</v>
      </c>
      <c r="G4577" s="36"/>
      <c r="H4577" s="15"/>
      <c r="I4577" s="9"/>
      <c r="J4577" s="16">
        <v>0</v>
      </c>
      <c r="K4577" s="16"/>
      <c r="L4577" s="17">
        <v>13.96</v>
      </c>
      <c r="M4577" s="2">
        <v>75</v>
      </c>
      <c r="N4577" s="8">
        <f>(('Parâmetro - Portes e Uco'!$H$4*'TABELA HONORÁRIOS MÉDICOS201819'!M4577)/100)*'TABELA HONORÁRIOS MÉDICOS201819'!L4577</f>
        <v>153.07140000000001</v>
      </c>
      <c r="O4577" s="15">
        <v>0</v>
      </c>
      <c r="P4577" s="15"/>
      <c r="Q4577" s="41">
        <f t="shared" si="260"/>
        <v>253.88819999999998</v>
      </c>
    </row>
    <row r="4578" spans="1:17" ht="22.5">
      <c r="A4578" s="1" t="s">
        <v>4760</v>
      </c>
      <c r="B4578" s="1">
        <v>41204085</v>
      </c>
      <c r="C4578" s="3" t="s">
        <v>3562</v>
      </c>
      <c r="D4578" s="4" t="s">
        <v>3681</v>
      </c>
      <c r="E4578" s="7"/>
      <c r="F4578" s="8">
        <f>VLOOKUP(D4578,'Parâmetro - Portes e Uco'!$A$8:$D$49,4,0)</f>
        <v>73.782719999999998</v>
      </c>
      <c r="G4578" s="36"/>
      <c r="H4578" s="15"/>
      <c r="I4578" s="9"/>
      <c r="J4578" s="16">
        <v>0</v>
      </c>
      <c r="K4578" s="16"/>
      <c r="L4578" s="17">
        <v>10.57</v>
      </c>
      <c r="M4578" s="2">
        <v>75</v>
      </c>
      <c r="N4578" s="8">
        <f>(('Parâmetro - Portes e Uco'!$H$4*'TABELA HONORÁRIOS MÉDICOS201819'!M4578)/100)*'TABELA HONORÁRIOS MÉDICOS201819'!L4578</f>
        <v>115.90005000000001</v>
      </c>
      <c r="O4578" s="15">
        <v>0</v>
      </c>
      <c r="P4578" s="15"/>
      <c r="Q4578" s="41">
        <f t="shared" si="260"/>
        <v>189.68277</v>
      </c>
    </row>
    <row r="4579" spans="1:17" ht="22.5">
      <c r="A4579" s="1" t="s">
        <v>4760</v>
      </c>
      <c r="B4579" s="1">
        <v>41204093</v>
      </c>
      <c r="C4579" s="3" t="s">
        <v>3563</v>
      </c>
      <c r="D4579" s="4" t="s">
        <v>3681</v>
      </c>
      <c r="E4579" s="7"/>
      <c r="F4579" s="8">
        <f>VLOOKUP(D4579,'Parâmetro - Portes e Uco'!$A$8:$D$49,4,0)</f>
        <v>73.782719999999998</v>
      </c>
      <c r="G4579" s="36"/>
      <c r="H4579" s="15"/>
      <c r="I4579" s="9"/>
      <c r="J4579" s="16">
        <v>0</v>
      </c>
      <c r="K4579" s="16"/>
      <c r="L4579" s="17">
        <v>9.73</v>
      </c>
      <c r="M4579" s="2">
        <v>75</v>
      </c>
      <c r="N4579" s="8">
        <f>(('Parâmetro - Portes e Uco'!$H$4*'TABELA HONORÁRIOS MÉDICOS201819'!M4579)/100)*'TABELA HONORÁRIOS MÉDICOS201819'!L4579</f>
        <v>106.68945000000001</v>
      </c>
      <c r="O4579" s="15">
        <v>0</v>
      </c>
      <c r="P4579" s="15"/>
      <c r="Q4579" s="41">
        <f t="shared" si="260"/>
        <v>180.47217000000001</v>
      </c>
    </row>
    <row r="4580" spans="1:17" ht="22.5">
      <c r="A4580" s="1" t="s">
        <v>4760</v>
      </c>
      <c r="B4580" s="1">
        <v>41204107</v>
      </c>
      <c r="C4580" s="3" t="s">
        <v>3564</v>
      </c>
      <c r="D4580" s="4" t="s">
        <v>3694</v>
      </c>
      <c r="E4580" s="7"/>
      <c r="F4580" s="8">
        <f>VLOOKUP(D4580,'Parâmetro - Portes e Uco'!$A$8:$D$49,4,0)</f>
        <v>233.80031999999997</v>
      </c>
      <c r="G4580" s="36"/>
      <c r="H4580" s="15"/>
      <c r="I4580" s="9"/>
      <c r="J4580" s="16">
        <v>0</v>
      </c>
      <c r="K4580" s="16"/>
      <c r="L4580" s="17">
        <v>27.82</v>
      </c>
      <c r="M4580" s="2">
        <v>75</v>
      </c>
      <c r="N4580" s="8">
        <f>(('Parâmetro - Portes e Uco'!$H$4*'TABELA HONORÁRIOS MÉDICOS201819'!M4580)/100)*'TABELA HONORÁRIOS MÉDICOS201819'!L4580</f>
        <v>305.04629999999997</v>
      </c>
      <c r="O4580" s="15">
        <v>0</v>
      </c>
      <c r="P4580" s="15"/>
      <c r="Q4580" s="41">
        <f t="shared" si="260"/>
        <v>538.84661999999992</v>
      </c>
    </row>
    <row r="4581" spans="1:17">
      <c r="A4581" s="3"/>
      <c r="B4581" s="135">
        <v>41205006</v>
      </c>
      <c r="C4581" s="263" t="s">
        <v>3977</v>
      </c>
      <c r="D4581" s="264"/>
      <c r="E4581" s="264"/>
      <c r="F4581" s="264"/>
      <c r="G4581" s="264"/>
      <c r="H4581" s="264"/>
      <c r="I4581" s="264"/>
      <c r="J4581" s="264"/>
      <c r="K4581" s="264"/>
      <c r="L4581" s="264"/>
      <c r="M4581" s="287"/>
      <c r="N4581" s="264"/>
      <c r="O4581" s="264"/>
      <c r="P4581" s="264"/>
      <c r="Q4581" s="265"/>
    </row>
    <row r="4582" spans="1:17" ht="22.5">
      <c r="A4582" s="1" t="s">
        <v>4760</v>
      </c>
      <c r="B4582" s="1">
        <v>41205014</v>
      </c>
      <c r="C4582" s="3" t="s">
        <v>3565</v>
      </c>
      <c r="D4582" s="4" t="s">
        <v>3698</v>
      </c>
      <c r="E4582" s="7"/>
      <c r="F4582" s="8">
        <f>VLOOKUP(D4582,'Parâmetro - Portes e Uco'!$A$8:$D$49,4,0)</f>
        <v>1043.3049599999999</v>
      </c>
      <c r="G4582" s="36"/>
      <c r="H4582" s="15"/>
      <c r="I4582" s="9"/>
      <c r="J4582" s="16">
        <v>0</v>
      </c>
      <c r="K4582" s="16"/>
      <c r="L4582" s="17">
        <v>122.08</v>
      </c>
      <c r="M4582" s="2">
        <v>75</v>
      </c>
      <c r="N4582" s="8">
        <f>(('Parâmetro - Portes e Uco'!$H$4*'TABELA HONORÁRIOS MÉDICOS201819'!M4582)/100)*'TABELA HONORÁRIOS MÉDICOS201819'!L4582</f>
        <v>1338.6071999999999</v>
      </c>
      <c r="O4582" s="15">
        <v>0</v>
      </c>
      <c r="P4582" s="15"/>
      <c r="Q4582" s="41">
        <f t="shared" ref="Q4582:Q4593" si="261">F4582+H4582+K4582+N4582+P4582</f>
        <v>2381.9121599999999</v>
      </c>
    </row>
    <row r="4583" spans="1:17" ht="22.5">
      <c r="A4583" s="1" t="s">
        <v>4760</v>
      </c>
      <c r="B4583" s="1">
        <v>41205022</v>
      </c>
      <c r="C4583" s="3" t="s">
        <v>3566</v>
      </c>
      <c r="D4583" s="4" t="s">
        <v>3691</v>
      </c>
      <c r="E4583" s="7"/>
      <c r="F4583" s="8">
        <f>VLOOKUP(D4583,'Parâmetro - Portes e Uco'!$A$8:$D$49,4,0)</f>
        <v>633.88512000000003</v>
      </c>
      <c r="G4583" s="36"/>
      <c r="H4583" s="15"/>
      <c r="I4583" s="9"/>
      <c r="J4583" s="16">
        <v>0</v>
      </c>
      <c r="K4583" s="16"/>
      <c r="L4583" s="17">
        <v>73.39</v>
      </c>
      <c r="M4583" s="2">
        <v>75</v>
      </c>
      <c r="N4583" s="8">
        <f>(('Parâmetro - Portes e Uco'!$H$4*'TABELA HONORÁRIOS MÉDICOS201819'!M4583)/100)*'TABELA HONORÁRIOS MÉDICOS201819'!L4583</f>
        <v>804.72135000000003</v>
      </c>
      <c r="O4583" s="15">
        <v>0</v>
      </c>
      <c r="P4583" s="15"/>
      <c r="Q4583" s="41">
        <f t="shared" si="261"/>
        <v>1438.6064700000002</v>
      </c>
    </row>
    <row r="4584" spans="1:17" ht="22.5">
      <c r="A4584" s="1" t="s">
        <v>4760</v>
      </c>
      <c r="B4584" s="1">
        <v>41205030</v>
      </c>
      <c r="C4584" s="3" t="s">
        <v>3567</v>
      </c>
      <c r="D4584" s="4" t="s">
        <v>3698</v>
      </c>
      <c r="E4584" s="7"/>
      <c r="F4584" s="8">
        <f>VLOOKUP(D4584,'Parâmetro - Portes e Uco'!$A$8:$D$49,4,0)</f>
        <v>1043.3049599999999</v>
      </c>
      <c r="G4584" s="36"/>
      <c r="H4584" s="15"/>
      <c r="I4584" s="9"/>
      <c r="J4584" s="16">
        <v>0</v>
      </c>
      <c r="K4584" s="16"/>
      <c r="L4584" s="17">
        <v>122.08</v>
      </c>
      <c r="M4584" s="2">
        <v>75</v>
      </c>
      <c r="N4584" s="8">
        <f>(('Parâmetro - Portes e Uco'!$H$4*'TABELA HONORÁRIOS MÉDICOS201819'!M4584)/100)*'TABELA HONORÁRIOS MÉDICOS201819'!L4584</f>
        <v>1338.6071999999999</v>
      </c>
      <c r="O4584" s="15">
        <v>0</v>
      </c>
      <c r="P4584" s="15"/>
      <c r="Q4584" s="41">
        <f t="shared" si="261"/>
        <v>2381.9121599999999</v>
      </c>
    </row>
    <row r="4585" spans="1:17" ht="22.5">
      <c r="A4585" s="1" t="s">
        <v>4760</v>
      </c>
      <c r="B4585" s="1">
        <v>41205049</v>
      </c>
      <c r="C4585" s="3" t="s">
        <v>3568</v>
      </c>
      <c r="D4585" s="4" t="s">
        <v>3691</v>
      </c>
      <c r="E4585" s="7"/>
      <c r="F4585" s="8">
        <f>VLOOKUP(D4585,'Parâmetro - Portes e Uco'!$A$8:$D$49,4,0)</f>
        <v>633.88512000000003</v>
      </c>
      <c r="G4585" s="36"/>
      <c r="H4585" s="15"/>
      <c r="I4585" s="9"/>
      <c r="J4585" s="16">
        <v>0</v>
      </c>
      <c r="K4585" s="16"/>
      <c r="L4585" s="17">
        <v>73.39</v>
      </c>
      <c r="M4585" s="2">
        <v>75</v>
      </c>
      <c r="N4585" s="8">
        <f>(('Parâmetro - Portes e Uco'!$H$4*'TABELA HONORÁRIOS MÉDICOS201819'!M4585)/100)*'TABELA HONORÁRIOS MÉDICOS201819'!L4585</f>
        <v>804.72135000000003</v>
      </c>
      <c r="O4585" s="15">
        <v>0</v>
      </c>
      <c r="P4585" s="15"/>
      <c r="Q4585" s="41">
        <f t="shared" si="261"/>
        <v>1438.6064700000002</v>
      </c>
    </row>
    <row r="4586" spans="1:17" ht="22.5">
      <c r="A4586" s="1" t="s">
        <v>4760</v>
      </c>
      <c r="B4586" s="1">
        <v>41205057</v>
      </c>
      <c r="C4586" s="3" t="s">
        <v>3570</v>
      </c>
      <c r="D4586" s="4" t="s">
        <v>3710</v>
      </c>
      <c r="E4586" s="7"/>
      <c r="F4586" s="8">
        <f>VLOOKUP(D4586,'Parâmetro - Portes e Uco'!$A$8:$D$49,4,0)</f>
        <v>2774.5223999999998</v>
      </c>
      <c r="G4586" s="36"/>
      <c r="H4586" s="15"/>
      <c r="I4586" s="9"/>
      <c r="J4586" s="16">
        <v>0</v>
      </c>
      <c r="K4586" s="16"/>
      <c r="L4586" s="17">
        <v>751.3</v>
      </c>
      <c r="M4586" s="2">
        <v>75</v>
      </c>
      <c r="N4586" s="8">
        <f>(('Parâmetro - Portes e Uco'!$H$4*'TABELA HONORÁRIOS MÉDICOS201819'!M4586)/100)*'TABELA HONORÁRIOS MÉDICOS201819'!L4586</f>
        <v>8238.0044999999991</v>
      </c>
      <c r="O4586" s="15">
        <v>0</v>
      </c>
      <c r="P4586" s="15"/>
      <c r="Q4586" s="41">
        <f t="shared" si="261"/>
        <v>11012.526899999999</v>
      </c>
    </row>
    <row r="4587" spans="1:17" ht="22.5">
      <c r="A4587" s="1" t="s">
        <v>4760</v>
      </c>
      <c r="B4587" s="1">
        <v>41205065</v>
      </c>
      <c r="C4587" s="3" t="s">
        <v>3569</v>
      </c>
      <c r="D4587" s="4" t="s">
        <v>3701</v>
      </c>
      <c r="E4587" s="7"/>
      <c r="F4587" s="8">
        <f>VLOOKUP(D4587,'Parâmetro - Portes e Uco'!$A$8:$D$49,4,0)</f>
        <v>1398.6892799999998</v>
      </c>
      <c r="G4587" s="36"/>
      <c r="H4587" s="15"/>
      <c r="I4587" s="9"/>
      <c r="J4587" s="16">
        <v>0</v>
      </c>
      <c r="K4587" s="16"/>
      <c r="L4587" s="17">
        <v>133.04</v>
      </c>
      <c r="M4587" s="2">
        <v>75</v>
      </c>
      <c r="N4587" s="8">
        <f>(('Parâmetro - Portes e Uco'!$H$4*'TABELA HONORÁRIOS MÉDICOS201819'!M4587)/100)*'TABELA HONORÁRIOS MÉDICOS201819'!L4587</f>
        <v>1458.7836</v>
      </c>
      <c r="O4587" s="15">
        <v>0</v>
      </c>
      <c r="P4587" s="15"/>
      <c r="Q4587" s="41">
        <f t="shared" si="261"/>
        <v>2857.4728799999998</v>
      </c>
    </row>
    <row r="4588" spans="1:17" ht="22.5">
      <c r="A4588" s="1" t="s">
        <v>4760</v>
      </c>
      <c r="B4588" s="1">
        <v>41205073</v>
      </c>
      <c r="C4588" s="3" t="s">
        <v>3571</v>
      </c>
      <c r="D4588" s="4" t="s">
        <v>3698</v>
      </c>
      <c r="E4588" s="7"/>
      <c r="F4588" s="8">
        <f>VLOOKUP(D4588,'Parâmetro - Portes e Uco'!$A$8:$D$49,4,0)</f>
        <v>1043.3049599999999</v>
      </c>
      <c r="G4588" s="36"/>
      <c r="H4588" s="15"/>
      <c r="I4588" s="9"/>
      <c r="J4588" s="16">
        <v>0</v>
      </c>
      <c r="K4588" s="16"/>
      <c r="L4588" s="17">
        <v>122.08</v>
      </c>
      <c r="M4588" s="2">
        <v>75</v>
      </c>
      <c r="N4588" s="8">
        <f>(('Parâmetro - Portes e Uco'!$H$4*'TABELA HONORÁRIOS MÉDICOS201819'!M4588)/100)*'TABELA HONORÁRIOS MÉDICOS201819'!L4588</f>
        <v>1338.6071999999999</v>
      </c>
      <c r="O4588" s="15">
        <v>0</v>
      </c>
      <c r="P4588" s="15"/>
      <c r="Q4588" s="41">
        <f t="shared" si="261"/>
        <v>2381.9121599999999</v>
      </c>
    </row>
    <row r="4589" spans="1:17" ht="22.5">
      <c r="A4589" s="1" t="s">
        <v>4760</v>
      </c>
      <c r="B4589" s="1">
        <v>41205081</v>
      </c>
      <c r="C4589" s="3" t="s">
        <v>3572</v>
      </c>
      <c r="D4589" s="4" t="s">
        <v>3691</v>
      </c>
      <c r="E4589" s="7"/>
      <c r="F4589" s="8">
        <f>VLOOKUP(D4589,'Parâmetro - Portes e Uco'!$A$8:$D$49,4,0)</f>
        <v>633.88512000000003</v>
      </c>
      <c r="G4589" s="36"/>
      <c r="H4589" s="15"/>
      <c r="I4589" s="9"/>
      <c r="J4589" s="16">
        <v>0</v>
      </c>
      <c r="K4589" s="16"/>
      <c r="L4589" s="17">
        <v>73.39</v>
      </c>
      <c r="M4589" s="2">
        <v>75</v>
      </c>
      <c r="N4589" s="8">
        <f>(('Parâmetro - Portes e Uco'!$H$4*'TABELA HONORÁRIOS MÉDICOS201819'!M4589)/100)*'TABELA HONORÁRIOS MÉDICOS201819'!L4589</f>
        <v>804.72135000000003</v>
      </c>
      <c r="O4589" s="15">
        <v>0</v>
      </c>
      <c r="P4589" s="15"/>
      <c r="Q4589" s="41">
        <f t="shared" si="261"/>
        <v>1438.6064700000002</v>
      </c>
    </row>
    <row r="4590" spans="1:17" ht="22.5">
      <c r="A4590" s="1" t="s">
        <v>4760</v>
      </c>
      <c r="B4590" s="1">
        <v>41205090</v>
      </c>
      <c r="C4590" s="3" t="s">
        <v>3573</v>
      </c>
      <c r="D4590" s="4" t="s">
        <v>3697</v>
      </c>
      <c r="E4590" s="7"/>
      <c r="F4590" s="8">
        <f>VLOOKUP(D4590,'Parâmetro - Portes e Uco'!$A$8:$D$49,4,0)</f>
        <v>819.88415999999995</v>
      </c>
      <c r="G4590" s="36"/>
      <c r="H4590" s="15"/>
      <c r="I4590" s="9"/>
      <c r="J4590" s="16">
        <v>0</v>
      </c>
      <c r="K4590" s="16"/>
      <c r="L4590" s="17">
        <v>90.43</v>
      </c>
      <c r="M4590" s="2">
        <v>75</v>
      </c>
      <c r="N4590" s="8">
        <f>(('Parâmetro - Portes e Uco'!$H$4*'TABELA HONORÁRIOS MÉDICOS201819'!M4590)/100)*'TABELA HONORÁRIOS MÉDICOS201819'!L4590</f>
        <v>991.56495000000007</v>
      </c>
      <c r="O4590" s="15">
        <v>0</v>
      </c>
      <c r="P4590" s="15"/>
      <c r="Q4590" s="41">
        <f t="shared" si="261"/>
        <v>1811.44911</v>
      </c>
    </row>
    <row r="4591" spans="1:17" ht="22.5">
      <c r="A4591" s="1" t="s">
        <v>4760</v>
      </c>
      <c r="B4591" s="1">
        <v>41205103</v>
      </c>
      <c r="C4591" s="3" t="s">
        <v>3574</v>
      </c>
      <c r="D4591" s="4" t="s">
        <v>3691</v>
      </c>
      <c r="E4591" s="7"/>
      <c r="F4591" s="8">
        <f>VLOOKUP(D4591,'Parâmetro - Portes e Uco'!$A$8:$D$49,4,0)</f>
        <v>633.88512000000003</v>
      </c>
      <c r="G4591" s="36"/>
      <c r="H4591" s="15"/>
      <c r="I4591" s="9"/>
      <c r="J4591" s="16">
        <v>0</v>
      </c>
      <c r="K4591" s="16"/>
      <c r="L4591" s="17">
        <v>73.39</v>
      </c>
      <c r="M4591" s="2">
        <v>75</v>
      </c>
      <c r="N4591" s="8">
        <f>(('Parâmetro - Portes e Uco'!$H$4*'TABELA HONORÁRIOS MÉDICOS201819'!M4591)/100)*'TABELA HONORÁRIOS MÉDICOS201819'!L4591</f>
        <v>804.72135000000003</v>
      </c>
      <c r="O4591" s="15">
        <v>0</v>
      </c>
      <c r="P4591" s="15"/>
      <c r="Q4591" s="41">
        <f t="shared" si="261"/>
        <v>1438.6064700000002</v>
      </c>
    </row>
    <row r="4592" spans="1:17" ht="33.75">
      <c r="A4592" s="1" t="s">
        <v>4760</v>
      </c>
      <c r="B4592" s="1">
        <v>41205111</v>
      </c>
      <c r="C4592" s="3" t="s">
        <v>3575</v>
      </c>
      <c r="D4592" s="4" t="s">
        <v>3710</v>
      </c>
      <c r="E4592" s="7"/>
      <c r="F4592" s="8">
        <f>VLOOKUP(D4592,'Parâmetro - Portes e Uco'!$A$8:$D$49,4,0)</f>
        <v>2774.5223999999998</v>
      </c>
      <c r="G4592" s="36"/>
      <c r="H4592" s="15"/>
      <c r="I4592" s="9"/>
      <c r="J4592" s="16">
        <v>0</v>
      </c>
      <c r="K4592" s="16"/>
      <c r="L4592" s="17">
        <v>751.3</v>
      </c>
      <c r="M4592" s="2">
        <v>75</v>
      </c>
      <c r="N4592" s="8">
        <f>(('Parâmetro - Portes e Uco'!$H$4*'TABELA HONORÁRIOS MÉDICOS201819'!M4592)/100)*'TABELA HONORÁRIOS MÉDICOS201819'!L4592</f>
        <v>8238.0044999999991</v>
      </c>
      <c r="O4592" s="15">
        <v>0</v>
      </c>
      <c r="P4592" s="15"/>
      <c r="Q4592" s="41">
        <f t="shared" si="261"/>
        <v>11012.526899999999</v>
      </c>
    </row>
    <row r="4593" spans="1:17" ht="22.5">
      <c r="A4593" s="1" t="s">
        <v>4760</v>
      </c>
      <c r="B4593" s="1">
        <v>41205120</v>
      </c>
      <c r="C4593" s="3" t="s">
        <v>3576</v>
      </c>
      <c r="D4593" s="4" t="s">
        <v>3698</v>
      </c>
      <c r="E4593" s="7"/>
      <c r="F4593" s="8">
        <f>VLOOKUP(D4593,'Parâmetro - Portes e Uco'!$A$8:$D$49,4,0)</f>
        <v>1043.3049599999999</v>
      </c>
      <c r="G4593" s="36"/>
      <c r="H4593" s="15"/>
      <c r="I4593" s="9"/>
      <c r="J4593" s="16">
        <v>0</v>
      </c>
      <c r="K4593" s="16"/>
      <c r="L4593" s="17">
        <v>122.08</v>
      </c>
      <c r="M4593" s="2">
        <v>75</v>
      </c>
      <c r="N4593" s="8">
        <f>(('Parâmetro - Portes e Uco'!$H$4*'TABELA HONORÁRIOS MÉDICOS201819'!M4593)/100)*'TABELA HONORÁRIOS MÉDICOS201819'!L4593</f>
        <v>1338.6071999999999</v>
      </c>
      <c r="O4593" s="15">
        <v>0</v>
      </c>
      <c r="P4593" s="15"/>
      <c r="Q4593" s="41">
        <f t="shared" si="261"/>
        <v>2381.9121599999999</v>
      </c>
    </row>
    <row r="4594" spans="1:17">
      <c r="A4594" s="3"/>
      <c r="B4594" s="135">
        <v>41206002</v>
      </c>
      <c r="C4594" s="263" t="s">
        <v>4626</v>
      </c>
      <c r="D4594" s="264"/>
      <c r="E4594" s="264"/>
      <c r="F4594" s="264"/>
      <c r="G4594" s="264"/>
      <c r="H4594" s="264"/>
      <c r="I4594" s="264"/>
      <c r="J4594" s="264"/>
      <c r="K4594" s="264"/>
      <c r="L4594" s="264"/>
      <c r="M4594" s="287"/>
      <c r="N4594" s="264"/>
      <c r="O4594" s="264"/>
      <c r="P4594" s="264"/>
      <c r="Q4594" s="265"/>
    </row>
    <row r="4595" spans="1:17" ht="22.5">
      <c r="A4595" s="1" t="s">
        <v>4760</v>
      </c>
      <c r="B4595" s="1">
        <v>41206010</v>
      </c>
      <c r="C4595" s="3" t="s">
        <v>3579</v>
      </c>
      <c r="D4595" s="4" t="s">
        <v>3679</v>
      </c>
      <c r="E4595" s="7"/>
      <c r="F4595" s="8">
        <f>VLOOKUP(D4595,'Parâmetro - Portes e Uco'!$A$8:$D$49,4,0)</f>
        <v>11.823839999999999</v>
      </c>
      <c r="G4595" s="36"/>
      <c r="H4595" s="15"/>
      <c r="I4595" s="9"/>
      <c r="J4595" s="16">
        <v>0</v>
      </c>
      <c r="K4595" s="16"/>
      <c r="L4595" s="17">
        <v>1.8</v>
      </c>
      <c r="M4595" s="2">
        <v>75</v>
      </c>
      <c r="N4595" s="8">
        <f>(('Parâmetro - Portes e Uco'!$H$4*'TABELA HONORÁRIOS MÉDICOS201819'!M4595)/100)*'TABELA HONORÁRIOS MÉDICOS201819'!L4595</f>
        <v>19.737000000000002</v>
      </c>
      <c r="O4595" s="15">
        <v>0</v>
      </c>
      <c r="P4595" s="15"/>
      <c r="Q4595" s="41">
        <f t="shared" ref="Q4595:Q4601" si="262">F4595+H4595+K4595+N4595+P4595</f>
        <v>31.560839999999999</v>
      </c>
    </row>
    <row r="4596" spans="1:17" ht="22.5">
      <c r="A4596" s="1" t="s">
        <v>4760</v>
      </c>
      <c r="B4596" s="1">
        <v>41206029</v>
      </c>
      <c r="C4596" s="3" t="s">
        <v>3577</v>
      </c>
      <c r="D4596" s="4" t="s">
        <v>3694</v>
      </c>
      <c r="E4596" s="7"/>
      <c r="F4596" s="8">
        <f>VLOOKUP(D4596,'Parâmetro - Portes e Uco'!$A$8:$D$49,4,0)</f>
        <v>233.80031999999997</v>
      </c>
      <c r="G4596" s="36"/>
      <c r="H4596" s="15"/>
      <c r="I4596" s="9"/>
      <c r="J4596" s="16">
        <v>0</v>
      </c>
      <c r="K4596" s="16"/>
      <c r="L4596" s="17">
        <v>27.82</v>
      </c>
      <c r="M4596" s="2">
        <v>75</v>
      </c>
      <c r="N4596" s="8">
        <f>(('Parâmetro - Portes e Uco'!$H$4*'TABELA HONORÁRIOS MÉDICOS201819'!M4596)/100)*'TABELA HONORÁRIOS MÉDICOS201819'!L4596</f>
        <v>305.04629999999997</v>
      </c>
      <c r="O4596" s="15">
        <v>0</v>
      </c>
      <c r="P4596" s="15"/>
      <c r="Q4596" s="41">
        <f t="shared" si="262"/>
        <v>538.84661999999992</v>
      </c>
    </row>
    <row r="4597" spans="1:17" ht="22.5">
      <c r="A4597" s="1" t="s">
        <v>4760</v>
      </c>
      <c r="B4597" s="1">
        <v>41206037</v>
      </c>
      <c r="C4597" s="3" t="s">
        <v>3578</v>
      </c>
      <c r="D4597" s="4" t="s">
        <v>3694</v>
      </c>
      <c r="E4597" s="7"/>
      <c r="F4597" s="8">
        <f>VLOOKUP(D4597,'Parâmetro - Portes e Uco'!$A$8:$D$49,4,0)</f>
        <v>233.80031999999997</v>
      </c>
      <c r="G4597" s="36"/>
      <c r="H4597" s="15"/>
      <c r="I4597" s="9"/>
      <c r="J4597" s="16">
        <v>0</v>
      </c>
      <c r="K4597" s="16"/>
      <c r="L4597" s="17">
        <v>27.82</v>
      </c>
      <c r="M4597" s="2">
        <v>75</v>
      </c>
      <c r="N4597" s="8">
        <f>(('Parâmetro - Portes e Uco'!$H$4*'TABELA HONORÁRIOS MÉDICOS201819'!M4597)/100)*'TABELA HONORÁRIOS MÉDICOS201819'!L4597</f>
        <v>305.04629999999997</v>
      </c>
      <c r="O4597" s="15">
        <v>0</v>
      </c>
      <c r="P4597" s="15"/>
      <c r="Q4597" s="41">
        <f t="shared" si="262"/>
        <v>538.84661999999992</v>
      </c>
    </row>
    <row r="4598" spans="1:17" ht="22.5">
      <c r="A4598" s="1" t="s">
        <v>4760</v>
      </c>
      <c r="B4598" s="1">
        <v>41206045</v>
      </c>
      <c r="C4598" s="3" t="s">
        <v>3580</v>
      </c>
      <c r="D4598" s="4" t="s">
        <v>3673</v>
      </c>
      <c r="E4598" s="7"/>
      <c r="F4598" s="8">
        <f>VLOOKUP(D4598,'Parâmetro - Portes e Uco'!$A$8:$D$49,4,0)</f>
        <v>147.55727999999999</v>
      </c>
      <c r="G4598" s="36"/>
      <c r="H4598" s="15"/>
      <c r="I4598" s="9"/>
      <c r="J4598" s="16">
        <v>0</v>
      </c>
      <c r="K4598" s="16"/>
      <c r="L4598" s="17">
        <v>20.52</v>
      </c>
      <c r="M4598" s="2">
        <v>75</v>
      </c>
      <c r="N4598" s="8">
        <f>(('Parâmetro - Portes e Uco'!$H$4*'TABELA HONORÁRIOS MÉDICOS201819'!M4598)/100)*'TABELA HONORÁRIOS MÉDICOS201819'!L4598</f>
        <v>225.0018</v>
      </c>
      <c r="O4598" s="15">
        <v>0</v>
      </c>
      <c r="P4598" s="15"/>
      <c r="Q4598" s="41">
        <f t="shared" si="262"/>
        <v>372.55907999999999</v>
      </c>
    </row>
    <row r="4599" spans="1:17" ht="22.5">
      <c r="A4599" s="1" t="s">
        <v>4760</v>
      </c>
      <c r="B4599" s="1">
        <v>41206053</v>
      </c>
      <c r="C4599" s="3" t="s">
        <v>3581</v>
      </c>
      <c r="D4599" s="4" t="s">
        <v>3687</v>
      </c>
      <c r="E4599" s="7"/>
      <c r="F4599" s="8">
        <f>VLOOKUP(D4599,'Parâmetro - Portes e Uco'!$A$8:$D$49,4,0)</f>
        <v>596.46335999999997</v>
      </c>
      <c r="G4599" s="36"/>
      <c r="H4599" s="15"/>
      <c r="I4599" s="9"/>
      <c r="J4599" s="16">
        <v>0</v>
      </c>
      <c r="K4599" s="16"/>
      <c r="L4599" s="17">
        <v>72.260000000000005</v>
      </c>
      <c r="M4599" s="2">
        <v>75</v>
      </c>
      <c r="N4599" s="8">
        <f>(('Parâmetro - Portes e Uco'!$H$4*'TABELA HONORÁRIOS MÉDICOS201819'!M4599)/100)*'TABELA HONORÁRIOS MÉDICOS201819'!L4599</f>
        <v>792.33090000000004</v>
      </c>
      <c r="O4599" s="15">
        <v>0</v>
      </c>
      <c r="P4599" s="15"/>
      <c r="Q4599" s="41">
        <f t="shared" si="262"/>
        <v>1388.7942600000001</v>
      </c>
    </row>
    <row r="4600" spans="1:17" ht="22.5">
      <c r="A4600" s="1" t="s">
        <v>4760</v>
      </c>
      <c r="B4600" s="1">
        <v>41206061</v>
      </c>
      <c r="C4600" s="3" t="s">
        <v>3582</v>
      </c>
      <c r="D4600" s="4" t="s">
        <v>3671</v>
      </c>
      <c r="E4600" s="7"/>
      <c r="F4600" s="8">
        <f>VLOOKUP(D4600,'Parâmetro - Portes e Uco'!$A$8:$D$49,4,0)</f>
        <v>100.81679999999999</v>
      </c>
      <c r="G4600" s="36"/>
      <c r="H4600" s="15"/>
      <c r="I4600" s="9"/>
      <c r="J4600" s="16">
        <v>0</v>
      </c>
      <c r="K4600" s="16"/>
      <c r="L4600" s="17">
        <v>12.52</v>
      </c>
      <c r="M4600" s="2">
        <v>75</v>
      </c>
      <c r="N4600" s="8">
        <f>(('Parâmetro - Portes e Uco'!$H$4*'TABELA HONORÁRIOS MÉDICOS201819'!M4600)/100)*'TABELA HONORÁRIOS MÉDICOS201819'!L4600</f>
        <v>137.2818</v>
      </c>
      <c r="O4600" s="15">
        <v>0</v>
      </c>
      <c r="P4600" s="15"/>
      <c r="Q4600" s="41">
        <f t="shared" si="262"/>
        <v>238.09859999999998</v>
      </c>
    </row>
    <row r="4601" spans="1:17">
      <c r="A4601" s="1" t="s">
        <v>4760</v>
      </c>
      <c r="B4601" s="1">
        <v>41206070</v>
      </c>
      <c r="C4601" s="3" t="s">
        <v>3583</v>
      </c>
      <c r="D4601" s="4" t="s">
        <v>3673</v>
      </c>
      <c r="E4601" s="7"/>
      <c r="F4601" s="8">
        <f>VLOOKUP(D4601,'Parâmetro - Portes e Uco'!$A$8:$D$49,4,0)</f>
        <v>147.55727999999999</v>
      </c>
      <c r="G4601" s="36"/>
      <c r="H4601" s="15"/>
      <c r="I4601" s="9"/>
      <c r="J4601" s="16">
        <v>0</v>
      </c>
      <c r="K4601" s="16"/>
      <c r="L4601" s="17">
        <v>16.38</v>
      </c>
      <c r="M4601" s="2">
        <v>75</v>
      </c>
      <c r="N4601" s="8">
        <f>(('Parâmetro - Portes e Uco'!$H$4*'TABELA HONORÁRIOS MÉDICOS201819'!M4601)/100)*'TABELA HONORÁRIOS MÉDICOS201819'!L4601</f>
        <v>179.60669999999999</v>
      </c>
      <c r="O4601" s="15">
        <v>0</v>
      </c>
      <c r="P4601" s="15"/>
      <c r="Q4601" s="41">
        <f t="shared" si="262"/>
        <v>327.16397999999998</v>
      </c>
    </row>
    <row r="4602" spans="1:17">
      <c r="A4602" s="3"/>
      <c r="B4602" s="135">
        <v>41299990</v>
      </c>
      <c r="C4602" s="263" t="s">
        <v>3746</v>
      </c>
      <c r="D4602" s="264"/>
      <c r="E4602" s="264"/>
      <c r="F4602" s="264"/>
      <c r="G4602" s="264"/>
      <c r="H4602" s="264"/>
      <c r="I4602" s="264"/>
      <c r="J4602" s="264"/>
      <c r="K4602" s="264"/>
      <c r="L4602" s="264"/>
      <c r="M4602" s="264"/>
      <c r="N4602" s="264"/>
      <c r="O4602" s="264"/>
      <c r="P4602" s="264"/>
      <c r="Q4602" s="265"/>
    </row>
    <row r="4603" spans="1:17">
      <c r="A4603" s="3"/>
      <c r="B4603" s="259" t="s">
        <v>3978</v>
      </c>
      <c r="C4603" s="260"/>
      <c r="D4603" s="260"/>
      <c r="E4603" s="260"/>
      <c r="F4603" s="260"/>
      <c r="G4603" s="260"/>
      <c r="H4603" s="260"/>
      <c r="I4603" s="260"/>
      <c r="J4603" s="260"/>
      <c r="K4603" s="260"/>
      <c r="L4603" s="260"/>
      <c r="M4603" s="260"/>
      <c r="N4603" s="260"/>
      <c r="O4603" s="260"/>
      <c r="P4603" s="260"/>
      <c r="Q4603" s="262"/>
    </row>
    <row r="4604" spans="1:17">
      <c r="A4604" s="3"/>
      <c r="B4604" s="259" t="s">
        <v>4627</v>
      </c>
      <c r="C4604" s="260"/>
      <c r="D4604" s="260"/>
      <c r="E4604" s="260"/>
      <c r="F4604" s="260"/>
      <c r="G4604" s="260"/>
      <c r="H4604" s="260"/>
      <c r="I4604" s="260"/>
      <c r="J4604" s="260"/>
      <c r="K4604" s="260"/>
      <c r="L4604" s="260"/>
      <c r="M4604" s="260"/>
      <c r="N4604" s="260"/>
      <c r="O4604" s="260"/>
      <c r="P4604" s="260"/>
      <c r="Q4604" s="262"/>
    </row>
    <row r="4605" spans="1:17">
      <c r="A4605" s="3"/>
      <c r="B4605" s="259" t="s">
        <v>4628</v>
      </c>
      <c r="C4605" s="260"/>
      <c r="D4605" s="260"/>
      <c r="E4605" s="260"/>
      <c r="F4605" s="260"/>
      <c r="G4605" s="260"/>
      <c r="H4605" s="260"/>
      <c r="I4605" s="260"/>
      <c r="J4605" s="260"/>
      <c r="K4605" s="260"/>
      <c r="L4605" s="260"/>
      <c r="M4605" s="260"/>
      <c r="N4605" s="260"/>
      <c r="O4605" s="260"/>
      <c r="P4605" s="260"/>
      <c r="Q4605" s="262"/>
    </row>
    <row r="4606" spans="1:17">
      <c r="A4606" s="3"/>
      <c r="B4606" s="259" t="s">
        <v>4629</v>
      </c>
      <c r="C4606" s="260"/>
      <c r="D4606" s="260"/>
      <c r="E4606" s="260"/>
      <c r="F4606" s="260"/>
      <c r="G4606" s="260"/>
      <c r="H4606" s="260"/>
      <c r="I4606" s="260"/>
      <c r="J4606" s="260"/>
      <c r="K4606" s="260"/>
      <c r="L4606" s="260"/>
      <c r="M4606" s="260"/>
      <c r="N4606" s="260"/>
      <c r="O4606" s="260"/>
      <c r="P4606" s="260"/>
      <c r="Q4606" s="262"/>
    </row>
    <row r="4607" spans="1:17">
      <c r="A4607" s="3"/>
      <c r="B4607" s="259" t="s">
        <v>4630</v>
      </c>
      <c r="C4607" s="260"/>
      <c r="D4607" s="260"/>
      <c r="E4607" s="260"/>
      <c r="F4607" s="260"/>
      <c r="G4607" s="260"/>
      <c r="H4607" s="260"/>
      <c r="I4607" s="260"/>
      <c r="J4607" s="260"/>
      <c r="K4607" s="260"/>
      <c r="L4607" s="260"/>
      <c r="M4607" s="260"/>
      <c r="N4607" s="260"/>
      <c r="O4607" s="260"/>
      <c r="P4607" s="260"/>
      <c r="Q4607" s="262"/>
    </row>
    <row r="4608" spans="1:17">
      <c r="A4608" s="3"/>
      <c r="B4608" s="259" t="s">
        <v>3979</v>
      </c>
      <c r="C4608" s="260"/>
      <c r="D4608" s="260"/>
      <c r="E4608" s="260"/>
      <c r="F4608" s="260"/>
      <c r="G4608" s="260"/>
      <c r="H4608" s="260"/>
      <c r="I4608" s="260"/>
      <c r="J4608" s="260"/>
      <c r="K4608" s="260"/>
      <c r="L4608" s="260"/>
      <c r="M4608" s="260"/>
      <c r="N4608" s="260"/>
      <c r="O4608" s="260"/>
      <c r="P4608" s="260"/>
      <c r="Q4608" s="262"/>
    </row>
    <row r="4609" spans="1:17">
      <c r="A4609" s="3"/>
      <c r="B4609" s="259" t="s">
        <v>3980</v>
      </c>
      <c r="C4609" s="260"/>
      <c r="D4609" s="260"/>
      <c r="E4609" s="260"/>
      <c r="F4609" s="260"/>
      <c r="G4609" s="260"/>
      <c r="H4609" s="260"/>
      <c r="I4609" s="260"/>
      <c r="J4609" s="260"/>
      <c r="K4609" s="260"/>
      <c r="L4609" s="260"/>
      <c r="M4609" s="260"/>
      <c r="N4609" s="260"/>
      <c r="O4609" s="260"/>
      <c r="P4609" s="260"/>
      <c r="Q4609" s="262"/>
    </row>
    <row r="4610" spans="1:17">
      <c r="A4610" s="3"/>
      <c r="B4610" s="259" t="s">
        <v>4631</v>
      </c>
      <c r="C4610" s="260"/>
      <c r="D4610" s="260"/>
      <c r="E4610" s="260"/>
      <c r="F4610" s="260"/>
      <c r="G4610" s="260"/>
      <c r="H4610" s="260"/>
      <c r="I4610" s="260"/>
      <c r="J4610" s="260"/>
      <c r="K4610" s="260"/>
      <c r="L4610" s="260"/>
      <c r="M4610" s="260"/>
      <c r="N4610" s="260"/>
      <c r="O4610" s="260"/>
      <c r="P4610" s="260"/>
      <c r="Q4610" s="262"/>
    </row>
    <row r="4611" spans="1:17">
      <c r="A4611" s="3"/>
      <c r="B4611" s="259" t="s">
        <v>4632</v>
      </c>
      <c r="C4611" s="260"/>
      <c r="D4611" s="260"/>
      <c r="E4611" s="260"/>
      <c r="F4611" s="260"/>
      <c r="G4611" s="260"/>
      <c r="H4611" s="260"/>
      <c r="I4611" s="260"/>
      <c r="J4611" s="260"/>
      <c r="K4611" s="260"/>
      <c r="L4611" s="260"/>
      <c r="M4611" s="260"/>
      <c r="N4611" s="260"/>
      <c r="O4611" s="260"/>
      <c r="P4611" s="260"/>
      <c r="Q4611" s="262"/>
    </row>
    <row r="4612" spans="1:17">
      <c r="A4612" s="3"/>
      <c r="B4612" s="259" t="s">
        <v>4633</v>
      </c>
      <c r="C4612" s="260"/>
      <c r="D4612" s="260"/>
      <c r="E4612" s="260"/>
      <c r="F4612" s="260"/>
      <c r="G4612" s="260"/>
      <c r="H4612" s="260"/>
      <c r="I4612" s="260"/>
      <c r="J4612" s="260"/>
      <c r="K4612" s="260"/>
      <c r="L4612" s="260"/>
      <c r="M4612" s="260"/>
      <c r="N4612" s="260"/>
      <c r="O4612" s="260"/>
      <c r="P4612" s="260"/>
      <c r="Q4612" s="262"/>
    </row>
    <row r="4613" spans="1:17">
      <c r="A4613" s="3"/>
      <c r="B4613" s="259" t="s">
        <v>4634</v>
      </c>
      <c r="C4613" s="260"/>
      <c r="D4613" s="260"/>
      <c r="E4613" s="260"/>
      <c r="F4613" s="260"/>
      <c r="G4613" s="260"/>
      <c r="H4613" s="260"/>
      <c r="I4613" s="260"/>
      <c r="J4613" s="260"/>
      <c r="K4613" s="260"/>
      <c r="L4613" s="260"/>
      <c r="M4613" s="260"/>
      <c r="N4613" s="260"/>
      <c r="O4613" s="260"/>
      <c r="P4613" s="260"/>
      <c r="Q4613" s="262"/>
    </row>
    <row r="4614" spans="1:17">
      <c r="A4614" s="3"/>
      <c r="B4614" s="259" t="s">
        <v>4635</v>
      </c>
      <c r="C4614" s="260"/>
      <c r="D4614" s="260"/>
      <c r="E4614" s="260"/>
      <c r="F4614" s="260"/>
      <c r="G4614" s="260"/>
      <c r="H4614" s="260"/>
      <c r="I4614" s="260"/>
      <c r="J4614" s="260"/>
      <c r="K4614" s="260"/>
      <c r="L4614" s="260"/>
      <c r="M4614" s="260"/>
      <c r="N4614" s="260"/>
      <c r="O4614" s="260"/>
      <c r="P4614" s="260"/>
      <c r="Q4614" s="262"/>
    </row>
    <row r="4615" spans="1:17">
      <c r="A4615" s="3"/>
      <c r="B4615" s="259" t="s">
        <v>4636</v>
      </c>
      <c r="C4615" s="260"/>
      <c r="D4615" s="260"/>
      <c r="E4615" s="260"/>
      <c r="F4615" s="260"/>
      <c r="G4615" s="260"/>
      <c r="H4615" s="260"/>
      <c r="I4615" s="260"/>
      <c r="J4615" s="260"/>
      <c r="K4615" s="260"/>
      <c r="L4615" s="260"/>
      <c r="M4615" s="260"/>
      <c r="N4615" s="260"/>
      <c r="O4615" s="260"/>
      <c r="P4615" s="260"/>
      <c r="Q4615" s="262"/>
    </row>
    <row r="4616" spans="1:17">
      <c r="A4616" s="3"/>
      <c r="B4616" s="259" t="s">
        <v>4637</v>
      </c>
      <c r="C4616" s="260"/>
      <c r="D4616" s="260"/>
      <c r="E4616" s="260"/>
      <c r="F4616" s="260"/>
      <c r="G4616" s="260"/>
      <c r="H4616" s="260"/>
      <c r="I4616" s="260"/>
      <c r="J4616" s="260"/>
      <c r="K4616" s="260"/>
      <c r="L4616" s="260"/>
      <c r="M4616" s="260"/>
      <c r="N4616" s="260"/>
      <c r="O4616" s="260"/>
      <c r="P4616" s="260"/>
      <c r="Q4616" s="262"/>
    </row>
    <row r="4617" spans="1:17">
      <c r="A4617" s="3"/>
      <c r="B4617" s="259" t="s">
        <v>4638</v>
      </c>
      <c r="C4617" s="260"/>
      <c r="D4617" s="260"/>
      <c r="E4617" s="260"/>
      <c r="F4617" s="260"/>
      <c r="G4617" s="260"/>
      <c r="H4617" s="260"/>
      <c r="I4617" s="260"/>
      <c r="J4617" s="260"/>
      <c r="K4617" s="260"/>
      <c r="L4617" s="260"/>
      <c r="M4617" s="260"/>
      <c r="N4617" s="260"/>
      <c r="O4617" s="260"/>
      <c r="P4617" s="260"/>
      <c r="Q4617" s="262"/>
    </row>
    <row r="4618" spans="1:17">
      <c r="A4618" s="3"/>
      <c r="B4618" s="259" t="s">
        <v>4639</v>
      </c>
      <c r="C4618" s="260"/>
      <c r="D4618" s="260"/>
      <c r="E4618" s="260"/>
      <c r="F4618" s="260"/>
      <c r="G4618" s="260"/>
      <c r="H4618" s="260"/>
      <c r="I4618" s="260"/>
      <c r="J4618" s="260"/>
      <c r="K4618" s="260"/>
      <c r="L4618" s="260"/>
      <c r="M4618" s="260"/>
      <c r="N4618" s="260"/>
      <c r="O4618" s="260"/>
      <c r="P4618" s="260"/>
      <c r="Q4618" s="262"/>
    </row>
    <row r="4619" spans="1:17">
      <c r="A4619" s="3"/>
      <c r="B4619" s="259" t="s">
        <v>4640</v>
      </c>
      <c r="C4619" s="260"/>
      <c r="D4619" s="260"/>
      <c r="E4619" s="260"/>
      <c r="F4619" s="260"/>
      <c r="G4619" s="260"/>
      <c r="H4619" s="260"/>
      <c r="I4619" s="260"/>
      <c r="J4619" s="260"/>
      <c r="K4619" s="260"/>
      <c r="L4619" s="260"/>
      <c r="M4619" s="260"/>
      <c r="N4619" s="260"/>
      <c r="O4619" s="260"/>
      <c r="P4619" s="260"/>
      <c r="Q4619" s="262"/>
    </row>
    <row r="4620" spans="1:17">
      <c r="A4620" s="3"/>
      <c r="B4620" s="259" t="s">
        <v>4641</v>
      </c>
      <c r="C4620" s="260"/>
      <c r="D4620" s="260"/>
      <c r="E4620" s="260"/>
      <c r="F4620" s="260"/>
      <c r="G4620" s="260"/>
      <c r="H4620" s="260"/>
      <c r="I4620" s="260"/>
      <c r="J4620" s="260"/>
      <c r="K4620" s="260"/>
      <c r="L4620" s="260"/>
      <c r="M4620" s="260"/>
      <c r="N4620" s="260"/>
      <c r="O4620" s="260"/>
      <c r="P4620" s="260"/>
      <c r="Q4620" s="262"/>
    </row>
    <row r="4621" spans="1:17">
      <c r="A4621" s="3"/>
      <c r="B4621" s="259" t="s">
        <v>4642</v>
      </c>
      <c r="C4621" s="260"/>
      <c r="D4621" s="260"/>
      <c r="E4621" s="260"/>
      <c r="F4621" s="260"/>
      <c r="G4621" s="260"/>
      <c r="H4621" s="260"/>
      <c r="I4621" s="260"/>
      <c r="J4621" s="260"/>
      <c r="K4621" s="260"/>
      <c r="L4621" s="260"/>
      <c r="M4621" s="260"/>
      <c r="N4621" s="260"/>
      <c r="O4621" s="260"/>
      <c r="P4621" s="260"/>
      <c r="Q4621" s="262"/>
    </row>
    <row r="4622" spans="1:17">
      <c r="A4622" s="3"/>
      <c r="B4622" s="259" t="s">
        <v>4643</v>
      </c>
      <c r="C4622" s="260"/>
      <c r="D4622" s="260"/>
      <c r="E4622" s="260"/>
      <c r="F4622" s="260"/>
      <c r="G4622" s="260"/>
      <c r="H4622" s="260"/>
      <c r="I4622" s="260"/>
      <c r="J4622" s="260"/>
      <c r="K4622" s="260"/>
      <c r="L4622" s="260"/>
      <c r="M4622" s="260"/>
      <c r="N4622" s="260"/>
      <c r="O4622" s="260"/>
      <c r="P4622" s="260"/>
      <c r="Q4622" s="262"/>
    </row>
    <row r="4623" spans="1:17">
      <c r="A4623" s="3"/>
      <c r="B4623" s="259" t="s">
        <v>4644</v>
      </c>
      <c r="C4623" s="260"/>
      <c r="D4623" s="260"/>
      <c r="E4623" s="260"/>
      <c r="F4623" s="260"/>
      <c r="G4623" s="260"/>
      <c r="H4623" s="260"/>
      <c r="I4623" s="260"/>
      <c r="J4623" s="260"/>
      <c r="K4623" s="260"/>
      <c r="L4623" s="260"/>
      <c r="M4623" s="260"/>
      <c r="N4623" s="260"/>
      <c r="O4623" s="260"/>
      <c r="P4623" s="260"/>
      <c r="Q4623" s="262"/>
    </row>
    <row r="4624" spans="1:17">
      <c r="A4624" s="3"/>
      <c r="B4624" s="259" t="s">
        <v>4645</v>
      </c>
      <c r="C4624" s="260"/>
      <c r="D4624" s="260"/>
      <c r="E4624" s="260"/>
      <c r="F4624" s="260"/>
      <c r="G4624" s="260"/>
      <c r="H4624" s="260"/>
      <c r="I4624" s="260"/>
      <c r="J4624" s="260"/>
      <c r="K4624" s="260"/>
      <c r="L4624" s="260"/>
      <c r="M4624" s="260"/>
      <c r="N4624" s="260"/>
      <c r="O4624" s="260"/>
      <c r="P4624" s="260"/>
      <c r="Q4624" s="262"/>
    </row>
    <row r="4625" spans="1:17">
      <c r="A4625" s="3"/>
      <c r="B4625" s="259" t="s">
        <v>4646</v>
      </c>
      <c r="C4625" s="260"/>
      <c r="D4625" s="260"/>
      <c r="E4625" s="260"/>
      <c r="F4625" s="260"/>
      <c r="G4625" s="260"/>
      <c r="H4625" s="260"/>
      <c r="I4625" s="260"/>
      <c r="J4625" s="260"/>
      <c r="K4625" s="260"/>
      <c r="L4625" s="260"/>
      <c r="M4625" s="260"/>
      <c r="N4625" s="260"/>
      <c r="O4625" s="260"/>
      <c r="P4625" s="260"/>
      <c r="Q4625" s="262"/>
    </row>
    <row r="4626" spans="1:17">
      <c r="A4626" s="3"/>
      <c r="B4626" s="259" t="s">
        <v>4647</v>
      </c>
      <c r="C4626" s="260"/>
      <c r="D4626" s="260"/>
      <c r="E4626" s="260"/>
      <c r="F4626" s="260"/>
      <c r="G4626" s="260"/>
      <c r="H4626" s="260"/>
      <c r="I4626" s="260"/>
      <c r="J4626" s="260"/>
      <c r="K4626" s="260"/>
      <c r="L4626" s="260"/>
      <c r="M4626" s="260"/>
      <c r="N4626" s="260"/>
      <c r="O4626" s="260"/>
      <c r="P4626" s="260"/>
      <c r="Q4626" s="262"/>
    </row>
    <row r="4627" spans="1:17">
      <c r="A4627" s="3"/>
      <c r="B4627" s="259" t="s">
        <v>4648</v>
      </c>
      <c r="C4627" s="260"/>
      <c r="D4627" s="260"/>
      <c r="E4627" s="260"/>
      <c r="F4627" s="260"/>
      <c r="G4627" s="260"/>
      <c r="H4627" s="260"/>
      <c r="I4627" s="260"/>
      <c r="J4627" s="260"/>
      <c r="K4627" s="260"/>
      <c r="L4627" s="260"/>
      <c r="M4627" s="260"/>
      <c r="N4627" s="260"/>
      <c r="O4627" s="260"/>
      <c r="P4627" s="260"/>
      <c r="Q4627" s="262"/>
    </row>
    <row r="4628" spans="1:17">
      <c r="A4628" s="3"/>
      <c r="B4628" s="259" t="s">
        <v>4649</v>
      </c>
      <c r="C4628" s="260"/>
      <c r="D4628" s="260"/>
      <c r="E4628" s="260"/>
      <c r="F4628" s="260"/>
      <c r="G4628" s="260"/>
      <c r="H4628" s="260"/>
      <c r="I4628" s="260"/>
      <c r="J4628" s="260"/>
      <c r="K4628" s="260"/>
      <c r="L4628" s="260"/>
      <c r="M4628" s="260"/>
      <c r="N4628" s="260"/>
      <c r="O4628" s="260"/>
      <c r="P4628" s="260"/>
      <c r="Q4628" s="262"/>
    </row>
    <row r="4629" spans="1:17">
      <c r="A4629" s="3"/>
      <c r="B4629" s="259" t="s">
        <v>4650</v>
      </c>
      <c r="C4629" s="260"/>
      <c r="D4629" s="260"/>
      <c r="E4629" s="260"/>
      <c r="F4629" s="260"/>
      <c r="G4629" s="260"/>
      <c r="H4629" s="260"/>
      <c r="I4629" s="260"/>
      <c r="J4629" s="260"/>
      <c r="K4629" s="260"/>
      <c r="L4629" s="260"/>
      <c r="M4629" s="260"/>
      <c r="N4629" s="260"/>
      <c r="O4629" s="260"/>
      <c r="P4629" s="260"/>
      <c r="Q4629" s="262"/>
    </row>
    <row r="4630" spans="1:17">
      <c r="A4630" s="3"/>
      <c r="B4630" s="259" t="s">
        <v>4651</v>
      </c>
      <c r="C4630" s="260"/>
      <c r="D4630" s="260"/>
      <c r="E4630" s="260"/>
      <c r="F4630" s="260"/>
      <c r="G4630" s="260"/>
      <c r="H4630" s="260"/>
      <c r="I4630" s="260"/>
      <c r="J4630" s="260"/>
      <c r="K4630" s="260"/>
      <c r="L4630" s="260"/>
      <c r="M4630" s="260"/>
      <c r="N4630" s="260"/>
      <c r="O4630" s="260"/>
      <c r="P4630" s="260"/>
      <c r="Q4630" s="262"/>
    </row>
    <row r="4631" spans="1:17">
      <c r="A4631" s="3"/>
      <c r="B4631" s="259" t="s">
        <v>4652</v>
      </c>
      <c r="C4631" s="260"/>
      <c r="D4631" s="260"/>
      <c r="E4631" s="260"/>
      <c r="F4631" s="260"/>
      <c r="G4631" s="260"/>
      <c r="H4631" s="260"/>
      <c r="I4631" s="260"/>
      <c r="J4631" s="260"/>
      <c r="K4631" s="260"/>
      <c r="L4631" s="260"/>
      <c r="M4631" s="260"/>
      <c r="N4631" s="260"/>
      <c r="O4631" s="260"/>
      <c r="P4631" s="260"/>
      <c r="Q4631" s="262"/>
    </row>
    <row r="4632" spans="1:17">
      <c r="A4632" s="3"/>
      <c r="B4632" s="259" t="s">
        <v>4653</v>
      </c>
      <c r="C4632" s="260"/>
      <c r="D4632" s="260"/>
      <c r="E4632" s="260"/>
      <c r="F4632" s="260"/>
      <c r="G4632" s="260"/>
      <c r="H4632" s="260"/>
      <c r="I4632" s="260"/>
      <c r="J4632" s="260"/>
      <c r="K4632" s="260"/>
      <c r="L4632" s="260"/>
      <c r="M4632" s="260"/>
      <c r="N4632" s="260"/>
      <c r="O4632" s="260"/>
      <c r="P4632" s="260"/>
      <c r="Q4632" s="262"/>
    </row>
    <row r="4633" spans="1:17">
      <c r="A4633" s="3"/>
      <c r="B4633" s="259" t="s">
        <v>4654</v>
      </c>
      <c r="C4633" s="260"/>
      <c r="D4633" s="260"/>
      <c r="E4633" s="260"/>
      <c r="F4633" s="260"/>
      <c r="G4633" s="260"/>
      <c r="H4633" s="260"/>
      <c r="I4633" s="260"/>
      <c r="J4633" s="260"/>
      <c r="K4633" s="260"/>
      <c r="L4633" s="260"/>
      <c r="M4633" s="260"/>
      <c r="N4633" s="260"/>
      <c r="O4633" s="260"/>
      <c r="P4633" s="260"/>
      <c r="Q4633" s="262"/>
    </row>
    <row r="4634" spans="1:17">
      <c r="A4634" s="3"/>
      <c r="B4634" s="259" t="s">
        <v>4655</v>
      </c>
      <c r="C4634" s="260"/>
      <c r="D4634" s="260"/>
      <c r="E4634" s="260"/>
      <c r="F4634" s="260"/>
      <c r="G4634" s="260"/>
      <c r="H4634" s="260"/>
      <c r="I4634" s="260"/>
      <c r="J4634" s="260"/>
      <c r="K4634" s="260"/>
      <c r="L4634" s="260"/>
      <c r="M4634" s="260"/>
      <c r="N4634" s="260"/>
      <c r="O4634" s="260"/>
      <c r="P4634" s="260"/>
      <c r="Q4634" s="262"/>
    </row>
    <row r="4635" spans="1:17">
      <c r="A4635" s="3"/>
      <c r="B4635" s="270" t="s">
        <v>4656</v>
      </c>
      <c r="C4635" s="271"/>
      <c r="D4635" s="271"/>
      <c r="E4635" s="271"/>
      <c r="F4635" s="271"/>
      <c r="G4635" s="271"/>
      <c r="H4635" s="271"/>
      <c r="I4635" s="271"/>
      <c r="J4635" s="271"/>
      <c r="K4635" s="271"/>
      <c r="L4635" s="271"/>
      <c r="M4635" s="271"/>
      <c r="N4635" s="271"/>
      <c r="O4635" s="271"/>
      <c r="P4635" s="271"/>
      <c r="Q4635" s="286"/>
    </row>
    <row r="4636" spans="1:17">
      <c r="A4636" s="3"/>
      <c r="B4636" s="135">
        <v>41301005</v>
      </c>
      <c r="C4636" s="263" t="s">
        <v>3770</v>
      </c>
      <c r="D4636" s="264"/>
      <c r="E4636" s="264"/>
      <c r="F4636" s="264"/>
      <c r="G4636" s="264"/>
      <c r="H4636" s="264"/>
      <c r="I4636" s="264"/>
      <c r="J4636" s="264"/>
      <c r="K4636" s="264"/>
      <c r="L4636" s="264"/>
      <c r="M4636" s="264"/>
      <c r="N4636" s="264"/>
      <c r="O4636" s="264"/>
      <c r="P4636" s="264"/>
      <c r="Q4636" s="265"/>
    </row>
    <row r="4637" spans="1:17">
      <c r="A4637" s="1" t="s">
        <v>4760</v>
      </c>
      <c r="B4637" s="1">
        <v>41301013</v>
      </c>
      <c r="C4637" s="3" t="s">
        <v>3584</v>
      </c>
      <c r="D4637" s="4" t="s">
        <v>3671</v>
      </c>
      <c r="E4637" s="7"/>
      <c r="F4637" s="8">
        <f>VLOOKUP(D4637,'Parâmetro - Portes e Uco'!$A$8:$D$49,4,0)</f>
        <v>100.81679999999999</v>
      </c>
      <c r="G4637" s="36"/>
      <c r="H4637" s="15"/>
      <c r="I4637" s="9"/>
      <c r="J4637" s="16">
        <v>0</v>
      </c>
      <c r="K4637" s="16"/>
      <c r="L4637" s="17">
        <v>4.2300000000000004</v>
      </c>
      <c r="M4637" s="2">
        <v>50</v>
      </c>
      <c r="N4637" s="8">
        <f>(('Parâmetro - Portes e Uco'!$H$4*'TABELA HONORÁRIOS MÉDICOS201819'!M4637)/100)*'TABELA HONORÁRIOS MÉDICOS201819'!L4637</f>
        <v>30.921300000000002</v>
      </c>
      <c r="O4637" s="15">
        <v>0</v>
      </c>
      <c r="P4637" s="15"/>
      <c r="Q4637" s="41">
        <f t="shared" ref="Q4637:Q4677" si="263">F4637+H4637+K4637+N4637+P4637</f>
        <v>131.73809999999997</v>
      </c>
    </row>
    <row r="4638" spans="1:17">
      <c r="A4638" s="1" t="s">
        <v>4760</v>
      </c>
      <c r="B4638" s="1">
        <v>41301021</v>
      </c>
      <c r="C4638" s="3" t="s">
        <v>3585</v>
      </c>
      <c r="D4638" s="4" t="s">
        <v>3671</v>
      </c>
      <c r="E4638" s="7"/>
      <c r="F4638" s="8">
        <f>VLOOKUP(D4638,'Parâmetro - Portes e Uco'!$A$8:$D$49,4,0)</f>
        <v>100.81679999999999</v>
      </c>
      <c r="G4638" s="36"/>
      <c r="H4638" s="15"/>
      <c r="I4638" s="9"/>
      <c r="J4638" s="16">
        <v>0</v>
      </c>
      <c r="K4638" s="16"/>
      <c r="L4638" s="17">
        <v>15.09</v>
      </c>
      <c r="M4638" s="2">
        <v>50</v>
      </c>
      <c r="N4638" s="8">
        <f>(('Parâmetro - Portes e Uco'!$H$4*'TABELA HONORÁRIOS MÉDICOS201819'!M4638)/100)*'TABELA HONORÁRIOS MÉDICOS201819'!L4638</f>
        <v>110.30789999999999</v>
      </c>
      <c r="O4638" s="15">
        <v>0</v>
      </c>
      <c r="P4638" s="15"/>
      <c r="Q4638" s="41">
        <f t="shared" si="263"/>
        <v>211.12469999999996</v>
      </c>
    </row>
    <row r="4639" spans="1:17">
      <c r="A4639" s="1" t="s">
        <v>4760</v>
      </c>
      <c r="B4639" s="1">
        <v>41301030</v>
      </c>
      <c r="C4639" s="3" t="s">
        <v>3587</v>
      </c>
      <c r="D4639" s="4" t="s">
        <v>3680</v>
      </c>
      <c r="E4639" s="7"/>
      <c r="F4639" s="8">
        <f>VLOOKUP(D4639,'Parâmetro - Portes e Uco'!$A$8:$D$49,4,0)</f>
        <v>23.639519999999997</v>
      </c>
      <c r="G4639" s="36"/>
      <c r="H4639" s="15"/>
      <c r="I4639" s="9"/>
      <c r="J4639" s="16">
        <v>0</v>
      </c>
      <c r="K4639" s="16"/>
      <c r="L4639" s="17">
        <v>0.08</v>
      </c>
      <c r="M4639" s="2">
        <v>50</v>
      </c>
      <c r="N4639" s="8">
        <f>(('Parâmetro - Portes e Uco'!$H$4*'TABELA HONORÁRIOS MÉDICOS201819'!M4639)/100)*'TABELA HONORÁRIOS MÉDICOS201819'!L4639</f>
        <v>0.58479999999999999</v>
      </c>
      <c r="O4639" s="15">
        <v>0</v>
      </c>
      <c r="P4639" s="15"/>
      <c r="Q4639" s="41">
        <f t="shared" si="263"/>
        <v>24.224319999999999</v>
      </c>
    </row>
    <row r="4640" spans="1:17">
      <c r="A4640" s="1" t="s">
        <v>4760</v>
      </c>
      <c r="B4640" s="1">
        <v>41301048</v>
      </c>
      <c r="C4640" s="3" t="s">
        <v>3588</v>
      </c>
      <c r="D4640" s="4" t="s">
        <v>3680</v>
      </c>
      <c r="E4640" s="7"/>
      <c r="F4640" s="8">
        <f>VLOOKUP(D4640,'Parâmetro - Portes e Uco'!$A$8:$D$49,4,0)</f>
        <v>23.639519999999997</v>
      </c>
      <c r="G4640" s="36"/>
      <c r="H4640" s="15"/>
      <c r="I4640" s="9"/>
      <c r="J4640" s="16">
        <v>0</v>
      </c>
      <c r="K4640" s="16"/>
      <c r="L4640" s="17"/>
      <c r="M4640" s="2"/>
      <c r="N4640" s="8"/>
      <c r="O4640" s="15">
        <v>0</v>
      </c>
      <c r="P4640" s="15"/>
      <c r="Q4640" s="41">
        <f t="shared" si="263"/>
        <v>23.639519999999997</v>
      </c>
    </row>
    <row r="4641" spans="1:17">
      <c r="A4641" s="1" t="s">
        <v>4760</v>
      </c>
      <c r="B4641" s="1">
        <v>41301056</v>
      </c>
      <c r="C4641" s="3" t="s">
        <v>3589</v>
      </c>
      <c r="D4641" s="4" t="s">
        <v>3677</v>
      </c>
      <c r="E4641" s="7"/>
      <c r="F4641" s="8">
        <f>VLOOKUP(D4641,'Parâmetro - Portes e Uco'!$A$8:$D$49,4,0)</f>
        <v>128.82192000000001</v>
      </c>
      <c r="G4641" s="36"/>
      <c r="H4641" s="15"/>
      <c r="I4641" s="9"/>
      <c r="J4641" s="16">
        <v>0</v>
      </c>
      <c r="K4641" s="16"/>
      <c r="L4641" s="17"/>
      <c r="M4641" s="2"/>
      <c r="N4641" s="8"/>
      <c r="O4641" s="15">
        <v>0</v>
      </c>
      <c r="P4641" s="15"/>
      <c r="Q4641" s="41">
        <f t="shared" si="263"/>
        <v>128.82192000000001</v>
      </c>
    </row>
    <row r="4642" spans="1:17">
      <c r="A4642" s="1" t="s">
        <v>4760</v>
      </c>
      <c r="B4642" s="1">
        <v>41301064</v>
      </c>
      <c r="C4642" s="3" t="s">
        <v>3590</v>
      </c>
      <c r="D4642" s="4" t="s">
        <v>3680</v>
      </c>
      <c r="E4642" s="7"/>
      <c r="F4642" s="8">
        <f>VLOOKUP(D4642,'Parâmetro - Portes e Uco'!$A$8:$D$49,4,0)</f>
        <v>23.639519999999997</v>
      </c>
      <c r="G4642" s="36"/>
      <c r="H4642" s="15"/>
      <c r="I4642" s="9"/>
      <c r="J4642" s="16">
        <v>0</v>
      </c>
      <c r="K4642" s="16"/>
      <c r="L4642" s="17">
        <v>1</v>
      </c>
      <c r="M4642" s="2">
        <v>65</v>
      </c>
      <c r="N4642" s="8">
        <f>(('Parâmetro - Portes e Uco'!$H$4*'TABELA HONORÁRIOS MÉDICOS201819'!M4642)/100)*'TABELA HONORÁRIOS MÉDICOS201819'!L4642</f>
        <v>9.5030000000000001</v>
      </c>
      <c r="O4642" s="15">
        <v>0</v>
      </c>
      <c r="P4642" s="15"/>
      <c r="Q4642" s="41">
        <f t="shared" si="263"/>
        <v>33.142519999999998</v>
      </c>
    </row>
    <row r="4643" spans="1:17">
      <c r="A4643" s="1" t="s">
        <v>4760</v>
      </c>
      <c r="B4643" s="1">
        <v>41301072</v>
      </c>
      <c r="C4643" s="3" t="s">
        <v>3591</v>
      </c>
      <c r="D4643" s="4" t="s">
        <v>3678</v>
      </c>
      <c r="E4643" s="7"/>
      <c r="F4643" s="8">
        <f>VLOOKUP(D4643,'Parâmetro - Portes e Uco'!$A$8:$D$49,4,0)</f>
        <v>35.471519999999998</v>
      </c>
      <c r="G4643" s="36"/>
      <c r="H4643" s="15"/>
      <c r="I4643" s="9"/>
      <c r="J4643" s="16">
        <v>0</v>
      </c>
      <c r="K4643" s="16"/>
      <c r="L4643" s="17">
        <v>0.14000000000000001</v>
      </c>
      <c r="M4643" s="2">
        <v>50</v>
      </c>
      <c r="N4643" s="8">
        <f>(('Parâmetro - Portes e Uco'!$H$4*'TABELA HONORÁRIOS MÉDICOS201819'!M4643)/100)*'TABELA HONORÁRIOS MÉDICOS201819'!L4643</f>
        <v>1.0234000000000001</v>
      </c>
      <c r="O4643" s="15">
        <v>0</v>
      </c>
      <c r="P4643" s="15"/>
      <c r="Q4643" s="41">
        <f t="shared" si="263"/>
        <v>36.49492</v>
      </c>
    </row>
    <row r="4644" spans="1:17">
      <c r="A4644" s="1" t="s">
        <v>4760</v>
      </c>
      <c r="B4644" s="1">
        <v>41301080</v>
      </c>
      <c r="C4644" s="3" t="s">
        <v>3593</v>
      </c>
      <c r="D4644" s="4" t="s">
        <v>3681</v>
      </c>
      <c r="E4644" s="7"/>
      <c r="F4644" s="8">
        <f>VLOOKUP(D4644,'Parâmetro - Portes e Uco'!$A$8:$D$49,4,0)</f>
        <v>73.782719999999998</v>
      </c>
      <c r="G4644" s="36"/>
      <c r="H4644" s="15"/>
      <c r="I4644" s="9"/>
      <c r="J4644" s="16">
        <v>0</v>
      </c>
      <c r="K4644" s="16"/>
      <c r="L4644" s="17">
        <v>2.0699999999999998</v>
      </c>
      <c r="M4644" s="2">
        <v>50</v>
      </c>
      <c r="N4644" s="8">
        <f>(('Parâmetro - Portes e Uco'!$H$4*'TABELA HONORÁRIOS MÉDICOS201819'!M4644)/100)*'TABELA HONORÁRIOS MÉDICOS201819'!L4644</f>
        <v>15.131699999999999</v>
      </c>
      <c r="O4644" s="15">
        <v>0</v>
      </c>
      <c r="P4644" s="15"/>
      <c r="Q4644" s="41">
        <f t="shared" si="263"/>
        <v>88.914419999999993</v>
      </c>
    </row>
    <row r="4645" spans="1:17">
      <c r="A4645" s="1" t="s">
        <v>4760</v>
      </c>
      <c r="B4645" s="1">
        <v>41301099</v>
      </c>
      <c r="C4645" s="3" t="s">
        <v>3594</v>
      </c>
      <c r="D4645" s="4" t="s">
        <v>3679</v>
      </c>
      <c r="E4645" s="7"/>
      <c r="F4645" s="8">
        <f>VLOOKUP(D4645,'Parâmetro - Portes e Uco'!$A$8:$D$49,4,0)</f>
        <v>11.823839999999999</v>
      </c>
      <c r="G4645" s="36"/>
      <c r="H4645" s="15"/>
      <c r="I4645" s="9"/>
      <c r="J4645" s="16">
        <v>0</v>
      </c>
      <c r="K4645" s="16"/>
      <c r="L4645" s="17"/>
      <c r="M4645" s="2"/>
      <c r="N4645" s="8"/>
      <c r="O4645" s="15">
        <v>0</v>
      </c>
      <c r="P4645" s="15"/>
      <c r="Q4645" s="41">
        <f t="shared" si="263"/>
        <v>11.823839999999999</v>
      </c>
    </row>
    <row r="4646" spans="1:17">
      <c r="A4646" s="1" t="s">
        <v>4760</v>
      </c>
      <c r="B4646" s="1">
        <v>41301102</v>
      </c>
      <c r="C4646" s="3" t="s">
        <v>3595</v>
      </c>
      <c r="D4646" s="4" t="s">
        <v>3678</v>
      </c>
      <c r="E4646" s="7"/>
      <c r="F4646" s="8">
        <f>VLOOKUP(D4646,'Parâmetro - Portes e Uco'!$A$8:$D$49,4,0)</f>
        <v>35.471519999999998</v>
      </c>
      <c r="G4646" s="36"/>
      <c r="H4646" s="15"/>
      <c r="I4646" s="9"/>
      <c r="J4646" s="16">
        <v>0</v>
      </c>
      <c r="K4646" s="16"/>
      <c r="L4646" s="17">
        <v>2.78</v>
      </c>
      <c r="M4646" s="2">
        <v>65</v>
      </c>
      <c r="N4646" s="8">
        <f>(('Parâmetro - Portes e Uco'!$H$4*'TABELA HONORÁRIOS MÉDICOS201819'!M4646)/100)*'TABELA HONORÁRIOS MÉDICOS201819'!L4646</f>
        <v>26.418339999999997</v>
      </c>
      <c r="O4646" s="15">
        <v>0</v>
      </c>
      <c r="P4646" s="15"/>
      <c r="Q4646" s="41">
        <f t="shared" si="263"/>
        <v>61.889859999999999</v>
      </c>
    </row>
    <row r="4647" spans="1:17">
      <c r="A4647" s="1" t="s">
        <v>4760</v>
      </c>
      <c r="B4647" s="1">
        <v>41301110</v>
      </c>
      <c r="C4647" s="3" t="s">
        <v>3596</v>
      </c>
      <c r="D4647" s="4" t="s">
        <v>3677</v>
      </c>
      <c r="E4647" s="7"/>
      <c r="F4647" s="8">
        <f>VLOOKUP(D4647,'Parâmetro - Portes e Uco'!$A$8:$D$49,4,0)</f>
        <v>128.82192000000001</v>
      </c>
      <c r="G4647" s="36"/>
      <c r="H4647" s="15"/>
      <c r="I4647" s="9"/>
      <c r="J4647" s="16">
        <v>0</v>
      </c>
      <c r="K4647" s="16"/>
      <c r="L4647" s="17"/>
      <c r="M4647" s="2"/>
      <c r="N4647" s="8"/>
      <c r="O4647" s="15">
        <v>0</v>
      </c>
      <c r="P4647" s="15"/>
      <c r="Q4647" s="41">
        <f t="shared" si="263"/>
        <v>128.82192000000001</v>
      </c>
    </row>
    <row r="4648" spans="1:17">
      <c r="A4648" s="1" t="s">
        <v>4760</v>
      </c>
      <c r="B4648" s="1">
        <v>41301129</v>
      </c>
      <c r="C4648" s="3" t="s">
        <v>3597</v>
      </c>
      <c r="D4648" s="4" t="s">
        <v>3670</v>
      </c>
      <c r="E4648" s="7"/>
      <c r="F4648" s="8">
        <f>VLOOKUP(D4648,'Parâmetro - Portes e Uco'!$A$8:$D$49,4,0)</f>
        <v>62.342399999999998</v>
      </c>
      <c r="G4648" s="36"/>
      <c r="H4648" s="15"/>
      <c r="I4648" s="9"/>
      <c r="J4648" s="16">
        <v>0</v>
      </c>
      <c r="K4648" s="16"/>
      <c r="L4648" s="17">
        <v>0.87</v>
      </c>
      <c r="M4648" s="2">
        <v>50</v>
      </c>
      <c r="N4648" s="8">
        <f>(('Parâmetro - Portes e Uco'!$H$4*'TABELA HONORÁRIOS MÉDICOS201819'!M4648)/100)*'TABELA HONORÁRIOS MÉDICOS201819'!L4648</f>
        <v>6.3596999999999992</v>
      </c>
      <c r="O4648" s="15">
        <v>0</v>
      </c>
      <c r="P4648" s="15"/>
      <c r="Q4648" s="41">
        <f t="shared" si="263"/>
        <v>68.702100000000002</v>
      </c>
    </row>
    <row r="4649" spans="1:17">
      <c r="A4649" s="1" t="s">
        <v>4760</v>
      </c>
      <c r="B4649" s="1">
        <v>41301137</v>
      </c>
      <c r="C4649" s="3" t="s">
        <v>3598</v>
      </c>
      <c r="D4649" s="4" t="s">
        <v>3679</v>
      </c>
      <c r="E4649" s="7"/>
      <c r="F4649" s="8">
        <f>VLOOKUP(D4649,'Parâmetro - Portes e Uco'!$A$8:$D$49,4,0)</f>
        <v>11.823839999999999</v>
      </c>
      <c r="G4649" s="36"/>
      <c r="H4649" s="15"/>
      <c r="I4649" s="9"/>
      <c r="J4649" s="16">
        <v>0</v>
      </c>
      <c r="K4649" s="16"/>
      <c r="L4649" s="17"/>
      <c r="M4649" s="2"/>
      <c r="N4649" s="8"/>
      <c r="O4649" s="15">
        <v>0</v>
      </c>
      <c r="P4649" s="15"/>
      <c r="Q4649" s="41">
        <f t="shared" si="263"/>
        <v>11.823839999999999</v>
      </c>
    </row>
    <row r="4650" spans="1:17">
      <c r="A4650" s="1" t="s">
        <v>4760</v>
      </c>
      <c r="B4650" s="1">
        <v>41301145</v>
      </c>
      <c r="C4650" s="3" t="s">
        <v>3599</v>
      </c>
      <c r="D4650" s="4" t="s">
        <v>3678</v>
      </c>
      <c r="E4650" s="7"/>
      <c r="F4650" s="8">
        <f>VLOOKUP(D4650,'Parâmetro - Portes e Uco'!$A$8:$D$49,4,0)</f>
        <v>35.471519999999998</v>
      </c>
      <c r="G4650" s="36"/>
      <c r="H4650" s="15"/>
      <c r="I4650" s="9"/>
      <c r="J4650" s="16">
        <v>0</v>
      </c>
      <c r="K4650" s="16"/>
      <c r="L4650" s="17"/>
      <c r="M4650" s="2"/>
      <c r="N4650" s="8"/>
      <c r="O4650" s="15">
        <v>0</v>
      </c>
      <c r="P4650" s="15"/>
      <c r="Q4650" s="41">
        <f t="shared" si="263"/>
        <v>35.471519999999998</v>
      </c>
    </row>
    <row r="4651" spans="1:17">
      <c r="A4651" s="1" t="s">
        <v>4760</v>
      </c>
      <c r="B4651" s="1">
        <v>41301153</v>
      </c>
      <c r="C4651" s="3" t="s">
        <v>3600</v>
      </c>
      <c r="D4651" s="4" t="s">
        <v>3680</v>
      </c>
      <c r="E4651" s="7"/>
      <c r="F4651" s="8">
        <f>VLOOKUP(D4651,'Parâmetro - Portes e Uco'!$A$8:$D$49,4,0)</f>
        <v>23.639519999999997</v>
      </c>
      <c r="G4651" s="36"/>
      <c r="H4651" s="15"/>
      <c r="I4651" s="9"/>
      <c r="J4651" s="16">
        <v>0</v>
      </c>
      <c r="K4651" s="16"/>
      <c r="L4651" s="17">
        <v>4.2300000000000004</v>
      </c>
      <c r="M4651" s="2">
        <v>50</v>
      </c>
      <c r="N4651" s="8">
        <f>(('Parâmetro - Portes e Uco'!$H$4*'TABELA HONORÁRIOS MÉDICOS201819'!M4651)/100)*'TABELA HONORÁRIOS MÉDICOS201819'!L4651</f>
        <v>30.921300000000002</v>
      </c>
      <c r="O4651" s="15">
        <v>0</v>
      </c>
      <c r="P4651" s="15"/>
      <c r="Q4651" s="41">
        <f t="shared" si="263"/>
        <v>54.56082</v>
      </c>
    </row>
    <row r="4652" spans="1:17">
      <c r="A4652" s="1" t="s">
        <v>4760</v>
      </c>
      <c r="B4652" s="1">
        <v>41301161</v>
      </c>
      <c r="C4652" s="3" t="s">
        <v>3601</v>
      </c>
      <c r="D4652" s="4" t="s">
        <v>3679</v>
      </c>
      <c r="E4652" s="7"/>
      <c r="F4652" s="8">
        <f>VLOOKUP(D4652,'Parâmetro - Portes e Uco'!$A$8:$D$49,4,0)</f>
        <v>11.823839999999999</v>
      </c>
      <c r="G4652" s="36"/>
      <c r="H4652" s="15"/>
      <c r="I4652" s="9"/>
      <c r="J4652" s="16">
        <v>0</v>
      </c>
      <c r="K4652" s="16"/>
      <c r="L4652" s="17">
        <v>0.26</v>
      </c>
      <c r="M4652" s="2">
        <v>65</v>
      </c>
      <c r="N4652" s="8">
        <f>(('Parâmetro - Portes e Uco'!$H$4*'TABELA HONORÁRIOS MÉDICOS201819'!M4652)/100)*'TABELA HONORÁRIOS MÉDICOS201819'!L4652</f>
        <v>2.47078</v>
      </c>
      <c r="O4652" s="15">
        <v>0</v>
      </c>
      <c r="P4652" s="15"/>
      <c r="Q4652" s="41">
        <f t="shared" si="263"/>
        <v>14.294619999999998</v>
      </c>
    </row>
    <row r="4653" spans="1:17">
      <c r="A4653" s="1" t="s">
        <v>4760</v>
      </c>
      <c r="B4653" s="1">
        <v>41301170</v>
      </c>
      <c r="C4653" s="3" t="s">
        <v>3586</v>
      </c>
      <c r="D4653" s="4" t="s">
        <v>3670</v>
      </c>
      <c r="E4653" s="7"/>
      <c r="F4653" s="8">
        <f>VLOOKUP(D4653,'Parâmetro - Portes e Uco'!$A$8:$D$49,4,0)</f>
        <v>62.342399999999998</v>
      </c>
      <c r="G4653" s="36"/>
      <c r="H4653" s="15"/>
      <c r="I4653" s="9"/>
      <c r="J4653" s="16">
        <v>0</v>
      </c>
      <c r="K4653" s="16"/>
      <c r="L4653" s="17">
        <v>0.6</v>
      </c>
      <c r="M4653" s="2">
        <v>65</v>
      </c>
      <c r="N4653" s="8">
        <f>(('Parâmetro - Portes e Uco'!$H$4*'TABELA HONORÁRIOS MÉDICOS201819'!M4653)/100)*'TABELA HONORÁRIOS MÉDICOS201819'!L4653</f>
        <v>5.7017999999999995</v>
      </c>
      <c r="O4653" s="15">
        <v>0</v>
      </c>
      <c r="P4653" s="15"/>
      <c r="Q4653" s="41">
        <f t="shared" si="263"/>
        <v>68.044200000000004</v>
      </c>
    </row>
    <row r="4654" spans="1:17">
      <c r="A4654" s="1" t="s">
        <v>4760</v>
      </c>
      <c r="B4654" s="1">
        <v>41301188</v>
      </c>
      <c r="C4654" s="3" t="s">
        <v>3602</v>
      </c>
      <c r="D4654" s="4" t="s">
        <v>3680</v>
      </c>
      <c r="E4654" s="7">
        <v>0.04</v>
      </c>
      <c r="F4654" s="8">
        <f>VLOOKUP(D4654,'Parâmetro - Portes e Uco'!$A$8:$D$49,4,0)*E4654</f>
        <v>0.94558079999999989</v>
      </c>
      <c r="G4654" s="36"/>
      <c r="H4654" s="15"/>
      <c r="I4654" s="9"/>
      <c r="J4654" s="16">
        <v>0</v>
      </c>
      <c r="K4654" s="16"/>
      <c r="L4654" s="17">
        <v>3.5539999999999998</v>
      </c>
      <c r="M4654" s="2">
        <v>65</v>
      </c>
      <c r="N4654" s="8">
        <f>(('Parâmetro - Portes e Uco'!$H$4*'TABELA HONORÁRIOS MÉDICOS201819'!M4654)/100)*'TABELA HONORÁRIOS MÉDICOS201819'!L4654</f>
        <v>33.773662000000002</v>
      </c>
      <c r="O4654" s="15">
        <v>0</v>
      </c>
      <c r="P4654" s="15"/>
      <c r="Q4654" s="41">
        <f t="shared" si="263"/>
        <v>34.719242800000004</v>
      </c>
    </row>
    <row r="4655" spans="1:17">
      <c r="A4655" s="1" t="s">
        <v>4760</v>
      </c>
      <c r="B4655" s="1">
        <v>41301200</v>
      </c>
      <c r="C4655" s="3" t="s">
        <v>3603</v>
      </c>
      <c r="D4655" s="4" t="s">
        <v>3680</v>
      </c>
      <c r="E4655" s="7"/>
      <c r="F4655" s="8">
        <f>VLOOKUP(D4655,'Parâmetro - Portes e Uco'!$A$8:$D$49,4,0)</f>
        <v>23.639519999999997</v>
      </c>
      <c r="G4655" s="36"/>
      <c r="H4655" s="15"/>
      <c r="I4655" s="9"/>
      <c r="J4655" s="16">
        <v>0</v>
      </c>
      <c r="K4655" s="16"/>
      <c r="L4655" s="17">
        <v>0.14000000000000001</v>
      </c>
      <c r="M4655" s="2">
        <v>50</v>
      </c>
      <c r="N4655" s="8">
        <f>(('Parâmetro - Portes e Uco'!$H$4*'TABELA HONORÁRIOS MÉDICOS201819'!M4655)/100)*'TABELA HONORÁRIOS MÉDICOS201819'!L4655</f>
        <v>1.0234000000000001</v>
      </c>
      <c r="O4655" s="15">
        <v>0</v>
      </c>
      <c r="P4655" s="15"/>
      <c r="Q4655" s="41">
        <f t="shared" si="263"/>
        <v>24.662919999999996</v>
      </c>
    </row>
    <row r="4656" spans="1:17">
      <c r="A4656" s="1" t="s">
        <v>4760</v>
      </c>
      <c r="B4656" s="1">
        <v>41301218</v>
      </c>
      <c r="C4656" s="3" t="s">
        <v>3604</v>
      </c>
      <c r="D4656" s="4" t="s">
        <v>3679</v>
      </c>
      <c r="E4656" s="7">
        <v>0.04</v>
      </c>
      <c r="F4656" s="8">
        <f>VLOOKUP(D4656,'Parâmetro - Portes e Uco'!$A$8:$D$49,4,0)*E4656</f>
        <v>0.47295359999999997</v>
      </c>
      <c r="G4656" s="36"/>
      <c r="H4656" s="15"/>
      <c r="I4656" s="9"/>
      <c r="J4656" s="16">
        <v>0</v>
      </c>
      <c r="K4656" s="16"/>
      <c r="L4656" s="17">
        <v>2.972</v>
      </c>
      <c r="M4656" s="2">
        <v>50</v>
      </c>
      <c r="N4656" s="8">
        <f>(('Parâmetro - Portes e Uco'!$H$4*'TABELA HONORÁRIOS MÉDICOS201819'!M4656)/100)*'TABELA HONORÁRIOS MÉDICOS201819'!L4656</f>
        <v>21.72532</v>
      </c>
      <c r="O4656" s="15">
        <v>0</v>
      </c>
      <c r="P4656" s="15"/>
      <c r="Q4656" s="41">
        <f t="shared" si="263"/>
        <v>22.1982736</v>
      </c>
    </row>
    <row r="4657" spans="1:17">
      <c r="A4657" s="1" t="s">
        <v>4760</v>
      </c>
      <c r="B4657" s="1">
        <v>41301226</v>
      </c>
      <c r="C4657" s="3" t="s">
        <v>3605</v>
      </c>
      <c r="D4657" s="4" t="s">
        <v>3679</v>
      </c>
      <c r="E4657" s="7">
        <v>0.04</v>
      </c>
      <c r="F4657" s="8">
        <f>VLOOKUP(D4657,'Parâmetro - Portes e Uco'!$A$8:$D$49,4,0)*E4657</f>
        <v>0.47295359999999997</v>
      </c>
      <c r="G4657" s="36"/>
      <c r="H4657" s="15"/>
      <c r="I4657" s="9"/>
      <c r="J4657" s="16">
        <v>0</v>
      </c>
      <c r="K4657" s="16"/>
      <c r="L4657" s="17">
        <v>2.0579999999999998</v>
      </c>
      <c r="M4657" s="2">
        <v>50</v>
      </c>
      <c r="N4657" s="8">
        <f>(('Parâmetro - Portes e Uco'!$H$4*'TABELA HONORÁRIOS MÉDICOS201819'!M4657)/100)*'TABELA HONORÁRIOS MÉDICOS201819'!L4657</f>
        <v>15.043979999999998</v>
      </c>
      <c r="O4657" s="15">
        <v>0</v>
      </c>
      <c r="P4657" s="15"/>
      <c r="Q4657" s="41">
        <f t="shared" si="263"/>
        <v>15.516933599999998</v>
      </c>
    </row>
    <row r="4658" spans="1:17">
      <c r="A4658" s="1" t="s">
        <v>4760</v>
      </c>
      <c r="B4658" s="1">
        <v>41301234</v>
      </c>
      <c r="C4658" s="3" t="s">
        <v>3606</v>
      </c>
      <c r="D4658" s="4" t="s">
        <v>3679</v>
      </c>
      <c r="E4658" s="7"/>
      <c r="F4658" s="8">
        <f>VLOOKUP(D4658,'Parâmetro - Portes e Uco'!$A$8:$D$49,4,0)</f>
        <v>11.823839999999999</v>
      </c>
      <c r="G4658" s="36"/>
      <c r="H4658" s="15"/>
      <c r="I4658" s="9"/>
      <c r="J4658" s="16">
        <v>0</v>
      </c>
      <c r="K4658" s="16"/>
      <c r="L4658" s="17"/>
      <c r="M4658" s="2"/>
      <c r="N4658" s="8"/>
      <c r="O4658" s="15">
        <v>0</v>
      </c>
      <c r="P4658" s="15"/>
      <c r="Q4658" s="41">
        <f t="shared" si="263"/>
        <v>11.823839999999999</v>
      </c>
    </row>
    <row r="4659" spans="1:17">
      <c r="A4659" s="1" t="s">
        <v>4760</v>
      </c>
      <c r="B4659" s="1">
        <v>41301242</v>
      </c>
      <c r="C4659" s="3" t="s">
        <v>3607</v>
      </c>
      <c r="D4659" s="4" t="s">
        <v>3680</v>
      </c>
      <c r="E4659" s="7"/>
      <c r="F4659" s="8">
        <f>VLOOKUP(D4659,'Parâmetro - Portes e Uco'!$A$8:$D$49,4,0)</f>
        <v>23.639519999999997</v>
      </c>
      <c r="G4659" s="36"/>
      <c r="H4659" s="15"/>
      <c r="I4659" s="9"/>
      <c r="J4659" s="16">
        <v>0</v>
      </c>
      <c r="K4659" s="16"/>
      <c r="L4659" s="17">
        <v>0.36</v>
      </c>
      <c r="M4659" s="2">
        <v>50</v>
      </c>
      <c r="N4659" s="8">
        <f>(('Parâmetro - Portes e Uco'!$H$4*'TABELA HONORÁRIOS MÉDICOS201819'!M4659)/100)*'TABELA HONORÁRIOS MÉDICOS201819'!L4659</f>
        <v>2.6315999999999997</v>
      </c>
      <c r="O4659" s="15">
        <v>0</v>
      </c>
      <c r="P4659" s="15"/>
      <c r="Q4659" s="41">
        <f t="shared" si="263"/>
        <v>26.271119999999996</v>
      </c>
    </row>
    <row r="4660" spans="1:17" ht="22.5">
      <c r="A4660" s="1" t="s">
        <v>4760</v>
      </c>
      <c r="B4660" s="1">
        <v>41301250</v>
      </c>
      <c r="C4660" s="3" t="s">
        <v>3608</v>
      </c>
      <c r="D4660" s="4" t="s">
        <v>3672</v>
      </c>
      <c r="E4660" s="7"/>
      <c r="F4660" s="8">
        <f>VLOOKUP(D4660,'Parâmetro - Portes e Uco'!$A$8:$D$49,4,0)</f>
        <v>47.295359999999995</v>
      </c>
      <c r="G4660" s="36"/>
      <c r="H4660" s="15"/>
      <c r="I4660" s="9"/>
      <c r="J4660" s="16">
        <v>0</v>
      </c>
      <c r="K4660" s="16"/>
      <c r="L4660" s="17">
        <v>0.33</v>
      </c>
      <c r="M4660" s="2">
        <v>50</v>
      </c>
      <c r="N4660" s="8">
        <f>(('Parâmetro - Portes e Uco'!$H$4*'TABELA HONORÁRIOS MÉDICOS201819'!M4660)/100)*'TABELA HONORÁRIOS MÉDICOS201819'!L4660</f>
        <v>2.4123000000000001</v>
      </c>
      <c r="O4660" s="15">
        <v>0</v>
      </c>
      <c r="P4660" s="15"/>
      <c r="Q4660" s="41">
        <f t="shared" si="263"/>
        <v>49.707659999999997</v>
      </c>
    </row>
    <row r="4661" spans="1:17">
      <c r="A4661" s="1" t="s">
        <v>4760</v>
      </c>
      <c r="B4661" s="1">
        <v>41301269</v>
      </c>
      <c r="C4661" s="3" t="s">
        <v>3609</v>
      </c>
      <c r="D4661" s="4" t="s">
        <v>3681</v>
      </c>
      <c r="E4661" s="7"/>
      <c r="F4661" s="8">
        <f>VLOOKUP(D4661,'Parâmetro - Portes e Uco'!$A$8:$D$49,4,0)</f>
        <v>73.782719999999998</v>
      </c>
      <c r="G4661" s="36"/>
      <c r="H4661" s="15"/>
      <c r="I4661" s="9"/>
      <c r="J4661" s="16">
        <v>0</v>
      </c>
      <c r="K4661" s="16"/>
      <c r="L4661" s="17">
        <v>3.56</v>
      </c>
      <c r="M4661" s="2">
        <v>50</v>
      </c>
      <c r="N4661" s="8">
        <f>(('Parâmetro - Portes e Uco'!$H$4*'TABELA HONORÁRIOS MÉDICOS201819'!M4661)/100)*'TABELA HONORÁRIOS MÉDICOS201819'!L4661</f>
        <v>26.023599999999998</v>
      </c>
      <c r="O4661" s="15">
        <v>0</v>
      </c>
      <c r="P4661" s="15"/>
      <c r="Q4661" s="41">
        <f t="shared" si="263"/>
        <v>99.806319999999999</v>
      </c>
    </row>
    <row r="4662" spans="1:17">
      <c r="A4662" s="1" t="s">
        <v>4760</v>
      </c>
      <c r="B4662" s="1">
        <v>41301277</v>
      </c>
      <c r="C4662" s="3" t="s">
        <v>3610</v>
      </c>
      <c r="D4662" s="4" t="s">
        <v>3680</v>
      </c>
      <c r="E4662" s="7"/>
      <c r="F4662" s="8">
        <f>VLOOKUP(D4662,'Parâmetro - Portes e Uco'!$A$8:$D$49,4,0)</f>
        <v>23.639519999999997</v>
      </c>
      <c r="G4662" s="36"/>
      <c r="H4662" s="15"/>
      <c r="I4662" s="9"/>
      <c r="J4662" s="16">
        <v>0</v>
      </c>
      <c r="K4662" s="16"/>
      <c r="L4662" s="17">
        <v>0.25</v>
      </c>
      <c r="M4662" s="2">
        <v>50</v>
      </c>
      <c r="N4662" s="8">
        <f>(('Parâmetro - Portes e Uco'!$H$4*'TABELA HONORÁRIOS MÉDICOS201819'!M4662)/100)*'TABELA HONORÁRIOS MÉDICOS201819'!L4662</f>
        <v>1.8274999999999999</v>
      </c>
      <c r="O4662" s="15">
        <v>0</v>
      </c>
      <c r="P4662" s="15"/>
      <c r="Q4662" s="41">
        <f t="shared" si="263"/>
        <v>25.467019999999998</v>
      </c>
    </row>
    <row r="4663" spans="1:17">
      <c r="A4663" s="1" t="s">
        <v>4760</v>
      </c>
      <c r="B4663" s="1">
        <v>41301285</v>
      </c>
      <c r="C4663" s="3" t="s">
        <v>3611</v>
      </c>
      <c r="D4663" s="4" t="s">
        <v>3678</v>
      </c>
      <c r="E4663" s="7"/>
      <c r="F4663" s="8">
        <f>VLOOKUP(D4663,'Parâmetro - Portes e Uco'!$A$8:$D$49,4,0)</f>
        <v>35.471519999999998</v>
      </c>
      <c r="G4663" s="36"/>
      <c r="H4663" s="15"/>
      <c r="I4663" s="9"/>
      <c r="J4663" s="16">
        <v>0</v>
      </c>
      <c r="K4663" s="16"/>
      <c r="L4663" s="17">
        <v>0.4</v>
      </c>
      <c r="M4663" s="2">
        <v>50</v>
      </c>
      <c r="N4663" s="8">
        <f>(('Parâmetro - Portes e Uco'!$H$4*'TABELA HONORÁRIOS MÉDICOS201819'!M4663)/100)*'TABELA HONORÁRIOS MÉDICOS201819'!L4663</f>
        <v>2.9239999999999999</v>
      </c>
      <c r="O4663" s="15">
        <v>0</v>
      </c>
      <c r="P4663" s="15"/>
      <c r="Q4663" s="41">
        <f t="shared" si="263"/>
        <v>38.395519999999998</v>
      </c>
    </row>
    <row r="4664" spans="1:17">
      <c r="A4664" s="1" t="s">
        <v>4760</v>
      </c>
      <c r="B4664" s="1">
        <v>41301307</v>
      </c>
      <c r="C4664" s="3" t="s">
        <v>3612</v>
      </c>
      <c r="D4664" s="4" t="s">
        <v>3680</v>
      </c>
      <c r="E4664" s="7"/>
      <c r="F4664" s="8">
        <f>VLOOKUP(D4664,'Parâmetro - Portes e Uco'!$A$8:$D$49,4,0)</f>
        <v>23.639519999999997</v>
      </c>
      <c r="G4664" s="36"/>
      <c r="H4664" s="15"/>
      <c r="I4664" s="9"/>
      <c r="J4664" s="16">
        <v>0</v>
      </c>
      <c r="K4664" s="16"/>
      <c r="L4664" s="17">
        <v>0.38</v>
      </c>
      <c r="M4664" s="2">
        <v>50</v>
      </c>
      <c r="N4664" s="8">
        <f>(('Parâmetro - Portes e Uco'!$H$4*'TABELA HONORÁRIOS MÉDICOS201819'!M4664)/100)*'TABELA HONORÁRIOS MÉDICOS201819'!L4664</f>
        <v>2.7778</v>
      </c>
      <c r="O4664" s="15">
        <v>0</v>
      </c>
      <c r="P4664" s="15"/>
      <c r="Q4664" s="41">
        <f t="shared" si="263"/>
        <v>26.417319999999997</v>
      </c>
    </row>
    <row r="4665" spans="1:17">
      <c r="A4665" s="1" t="s">
        <v>4760</v>
      </c>
      <c r="B4665" s="1">
        <v>41301315</v>
      </c>
      <c r="C4665" s="3" t="s">
        <v>3613</v>
      </c>
      <c r="D4665" s="4" t="s">
        <v>3680</v>
      </c>
      <c r="E4665" s="7"/>
      <c r="F4665" s="8">
        <f>VLOOKUP(D4665,'Parâmetro - Portes e Uco'!$A$8:$D$49,4,0)</f>
        <v>23.639519999999997</v>
      </c>
      <c r="G4665" s="36"/>
      <c r="H4665" s="15"/>
      <c r="I4665" s="9"/>
      <c r="J4665" s="16">
        <v>0</v>
      </c>
      <c r="K4665" s="16"/>
      <c r="L4665" s="17">
        <v>2.4300000000000002</v>
      </c>
      <c r="M4665" s="2">
        <v>50</v>
      </c>
      <c r="N4665" s="8">
        <f>(('Parâmetro - Portes e Uco'!$H$4*'TABELA HONORÁRIOS MÉDICOS201819'!M4665)/100)*'TABELA HONORÁRIOS MÉDICOS201819'!L4665</f>
        <v>17.763300000000001</v>
      </c>
      <c r="O4665" s="15">
        <v>0</v>
      </c>
      <c r="P4665" s="15"/>
      <c r="Q4665" s="41">
        <f t="shared" si="263"/>
        <v>41.402819999999998</v>
      </c>
    </row>
    <row r="4666" spans="1:17">
      <c r="A4666" s="1" t="s">
        <v>4760</v>
      </c>
      <c r="B4666" s="1">
        <v>41301323</v>
      </c>
      <c r="C4666" s="3" t="s">
        <v>3615</v>
      </c>
      <c r="D4666" s="4" t="s">
        <v>3680</v>
      </c>
      <c r="E4666" s="7"/>
      <c r="F4666" s="8">
        <f>VLOOKUP(D4666,'Parâmetro - Portes e Uco'!$A$8:$D$49,4,0)</f>
        <v>23.639519999999997</v>
      </c>
      <c r="G4666" s="36"/>
      <c r="H4666" s="15"/>
      <c r="I4666" s="9"/>
      <c r="J4666" s="16">
        <v>0</v>
      </c>
      <c r="K4666" s="16"/>
      <c r="L4666" s="17">
        <v>0.5</v>
      </c>
      <c r="M4666" s="2">
        <v>50</v>
      </c>
      <c r="N4666" s="8">
        <f>(('Parâmetro - Portes e Uco'!$H$4*'TABELA HONORÁRIOS MÉDICOS201819'!M4666)/100)*'TABELA HONORÁRIOS MÉDICOS201819'!L4666</f>
        <v>3.6549999999999998</v>
      </c>
      <c r="O4666" s="15">
        <v>0</v>
      </c>
      <c r="P4666" s="15"/>
      <c r="Q4666" s="41">
        <f t="shared" si="263"/>
        <v>27.294519999999999</v>
      </c>
    </row>
    <row r="4667" spans="1:17">
      <c r="A4667" s="1" t="s">
        <v>4760</v>
      </c>
      <c r="B4667" s="1">
        <v>41301331</v>
      </c>
      <c r="C4667" s="3" t="s">
        <v>3616</v>
      </c>
      <c r="D4667" s="4" t="s">
        <v>3678</v>
      </c>
      <c r="E4667" s="7"/>
      <c r="F4667" s="8">
        <f>VLOOKUP(D4667,'Parâmetro - Portes e Uco'!$A$8:$D$49,4,0)</f>
        <v>35.471519999999998</v>
      </c>
      <c r="G4667" s="36"/>
      <c r="H4667" s="15"/>
      <c r="I4667" s="9"/>
      <c r="J4667" s="16">
        <v>0</v>
      </c>
      <c r="K4667" s="16"/>
      <c r="L4667" s="17"/>
      <c r="M4667" s="2"/>
      <c r="N4667" s="8"/>
      <c r="O4667" s="15">
        <v>0</v>
      </c>
      <c r="P4667" s="15"/>
      <c r="Q4667" s="41">
        <f t="shared" si="263"/>
        <v>35.471519999999998</v>
      </c>
    </row>
    <row r="4668" spans="1:17">
      <c r="A4668" s="1" t="s">
        <v>4760</v>
      </c>
      <c r="B4668" s="1">
        <v>41301340</v>
      </c>
      <c r="C4668" s="3" t="s">
        <v>3617</v>
      </c>
      <c r="D4668" s="4" t="s">
        <v>3683</v>
      </c>
      <c r="E4668" s="7"/>
      <c r="F4668" s="8">
        <f>VLOOKUP(D4668,'Parâmetro - Portes e Uco'!$A$8:$D$49,4,0)</f>
        <v>192.24959999999999</v>
      </c>
      <c r="G4668" s="36"/>
      <c r="H4668" s="15"/>
      <c r="I4668" s="9"/>
      <c r="J4668" s="16">
        <v>0</v>
      </c>
      <c r="K4668" s="16"/>
      <c r="L4668" s="17">
        <v>10.61</v>
      </c>
      <c r="M4668" s="2">
        <v>50</v>
      </c>
      <c r="N4668" s="8">
        <f>(('Parâmetro - Portes e Uco'!$H$4*'TABELA HONORÁRIOS MÉDICOS201819'!M4668)/100)*'TABELA HONORÁRIOS MÉDICOS201819'!L4668</f>
        <v>77.559099999999987</v>
      </c>
      <c r="O4668" s="15">
        <v>0</v>
      </c>
      <c r="P4668" s="15"/>
      <c r="Q4668" s="41">
        <f t="shared" si="263"/>
        <v>269.80869999999999</v>
      </c>
    </row>
    <row r="4669" spans="1:17">
      <c r="A4669" s="1" t="s">
        <v>4760</v>
      </c>
      <c r="B4669" s="1">
        <v>41301358</v>
      </c>
      <c r="C4669" s="3" t="s">
        <v>3618</v>
      </c>
      <c r="D4669" s="4" t="s">
        <v>3678</v>
      </c>
      <c r="E4669" s="7"/>
      <c r="F4669" s="8">
        <f>VLOOKUP(D4669,'Parâmetro - Portes e Uco'!$A$8:$D$49,4,0)</f>
        <v>35.471519999999998</v>
      </c>
      <c r="G4669" s="36"/>
      <c r="H4669" s="15"/>
      <c r="I4669" s="9"/>
      <c r="J4669" s="16">
        <v>0</v>
      </c>
      <c r="K4669" s="16"/>
      <c r="L4669" s="17">
        <v>1.38</v>
      </c>
      <c r="M4669" s="2">
        <v>50</v>
      </c>
      <c r="N4669" s="8">
        <f>(('Parâmetro - Portes e Uco'!$H$4*'TABELA HONORÁRIOS MÉDICOS201819'!M4669)/100)*'TABELA HONORÁRIOS MÉDICOS201819'!L4669</f>
        <v>10.087799999999998</v>
      </c>
      <c r="O4669" s="15">
        <v>0</v>
      </c>
      <c r="P4669" s="15"/>
      <c r="Q4669" s="41">
        <f t="shared" si="263"/>
        <v>45.55932</v>
      </c>
    </row>
    <row r="4670" spans="1:17">
      <c r="A4670" s="1" t="s">
        <v>4760</v>
      </c>
      <c r="B4670" s="1">
        <v>41301366</v>
      </c>
      <c r="C4670" s="3" t="s">
        <v>3619</v>
      </c>
      <c r="D4670" s="4" t="s">
        <v>3671</v>
      </c>
      <c r="E4670" s="7"/>
      <c r="F4670" s="8">
        <f>VLOOKUP(D4670,'Parâmetro - Portes e Uco'!$A$8:$D$49,4,0)</f>
        <v>100.81679999999999</v>
      </c>
      <c r="G4670" s="36"/>
      <c r="H4670" s="15"/>
      <c r="I4670" s="9"/>
      <c r="J4670" s="16">
        <v>0</v>
      </c>
      <c r="K4670" s="16"/>
      <c r="L4670" s="17">
        <v>1</v>
      </c>
      <c r="M4670" s="2">
        <v>50</v>
      </c>
      <c r="N4670" s="8">
        <f>(('Parâmetro - Portes e Uco'!$H$4*'TABELA HONORÁRIOS MÉDICOS201819'!M4670)/100)*'TABELA HONORÁRIOS MÉDICOS201819'!L4670</f>
        <v>7.31</v>
      </c>
      <c r="O4670" s="15">
        <v>0</v>
      </c>
      <c r="P4670" s="15"/>
      <c r="Q4670" s="41">
        <f t="shared" si="263"/>
        <v>108.12679999999999</v>
      </c>
    </row>
    <row r="4671" spans="1:17">
      <c r="A4671" s="1" t="s">
        <v>4760</v>
      </c>
      <c r="B4671" s="1">
        <v>41301374</v>
      </c>
      <c r="C4671" s="3" t="s">
        <v>3620</v>
      </c>
      <c r="D4671" s="4" t="s">
        <v>3678</v>
      </c>
      <c r="E4671" s="7"/>
      <c r="F4671" s="8">
        <f>VLOOKUP(D4671,'Parâmetro - Portes e Uco'!$A$8:$D$49,4,0)</f>
        <v>35.471519999999998</v>
      </c>
      <c r="G4671" s="36"/>
      <c r="H4671" s="15"/>
      <c r="I4671" s="9"/>
      <c r="J4671" s="16">
        <v>0</v>
      </c>
      <c r="K4671" s="16"/>
      <c r="L4671" s="17">
        <v>2.78</v>
      </c>
      <c r="M4671" s="2">
        <v>50</v>
      </c>
      <c r="N4671" s="8">
        <f>(('Parâmetro - Portes e Uco'!$H$4*'TABELA HONORÁRIOS MÉDICOS201819'!M4671)/100)*'TABELA HONORÁRIOS MÉDICOS201819'!L4671</f>
        <v>20.321799999999996</v>
      </c>
      <c r="O4671" s="15">
        <v>0</v>
      </c>
      <c r="P4671" s="15"/>
      <c r="Q4671" s="41">
        <f t="shared" si="263"/>
        <v>55.793319999999994</v>
      </c>
    </row>
    <row r="4672" spans="1:17">
      <c r="A4672" s="1" t="s">
        <v>4760</v>
      </c>
      <c r="B4672" s="1">
        <v>41301382</v>
      </c>
      <c r="C4672" s="3" t="s">
        <v>3592</v>
      </c>
      <c r="D4672" s="4" t="s">
        <v>3671</v>
      </c>
      <c r="E4672" s="7"/>
      <c r="F4672" s="8">
        <f>VLOOKUP(D4672,'Parâmetro - Portes e Uco'!$A$8:$D$49,4,0)</f>
        <v>100.81679999999999</v>
      </c>
      <c r="G4672" s="36"/>
      <c r="H4672" s="15"/>
      <c r="I4672" s="9"/>
      <c r="J4672" s="16">
        <v>0</v>
      </c>
      <c r="K4672" s="16"/>
      <c r="L4672" s="17"/>
      <c r="M4672" s="2"/>
      <c r="N4672" s="8"/>
      <c r="O4672" s="15">
        <v>0</v>
      </c>
      <c r="P4672" s="15"/>
      <c r="Q4672" s="41">
        <f t="shared" si="263"/>
        <v>100.81679999999999</v>
      </c>
    </row>
    <row r="4673" spans="1:17" ht="22.5">
      <c r="A4673" s="1" t="s">
        <v>4760</v>
      </c>
      <c r="B4673" s="1">
        <v>41301390</v>
      </c>
      <c r="C4673" s="3" t="s">
        <v>4657</v>
      </c>
      <c r="D4673" s="4" t="s">
        <v>3679</v>
      </c>
      <c r="E4673" s="7">
        <v>0.04</v>
      </c>
      <c r="F4673" s="8">
        <f>VLOOKUP(D4673,'Parâmetro - Portes e Uco'!$A$8:$D$49,4,0)*E4673</f>
        <v>0.47295359999999997</v>
      </c>
      <c r="G4673" s="36"/>
      <c r="H4673" s="15"/>
      <c r="I4673" s="9"/>
      <c r="J4673" s="16">
        <v>0</v>
      </c>
      <c r="K4673" s="16"/>
      <c r="L4673" s="17">
        <v>3.4529999999999998</v>
      </c>
      <c r="M4673" s="2">
        <v>50</v>
      </c>
      <c r="N4673" s="8">
        <f>(('Parâmetro - Portes e Uco'!$H$4*'TABELA HONORÁRIOS MÉDICOS201819'!M4673)/100)*'TABELA HONORÁRIOS MÉDICOS201819'!L4673</f>
        <v>25.241429999999998</v>
      </c>
      <c r="O4673" s="15">
        <v>0</v>
      </c>
      <c r="P4673" s="15"/>
      <c r="Q4673" s="41">
        <f t="shared" si="263"/>
        <v>25.714383599999998</v>
      </c>
    </row>
    <row r="4674" spans="1:17" ht="22.5">
      <c r="A4674" s="1" t="s">
        <v>4760</v>
      </c>
      <c r="B4674" s="1">
        <v>41301471</v>
      </c>
      <c r="C4674" s="3" t="s">
        <v>3614</v>
      </c>
      <c r="D4674" s="4" t="s">
        <v>3678</v>
      </c>
      <c r="E4674" s="7"/>
      <c r="F4674" s="8">
        <f>VLOOKUP(D4674,'Parâmetro - Portes e Uco'!$A$8:$D$49,4,0)</f>
        <v>35.471519999999998</v>
      </c>
      <c r="G4674" s="36"/>
      <c r="H4674" s="15"/>
      <c r="I4674" s="9"/>
      <c r="J4674" s="16">
        <v>0</v>
      </c>
      <c r="K4674" s="16"/>
      <c r="L4674" s="17"/>
      <c r="M4674" s="2"/>
      <c r="N4674" s="8"/>
      <c r="O4674" s="15">
        <v>0</v>
      </c>
      <c r="P4674" s="15"/>
      <c r="Q4674" s="41">
        <f t="shared" si="263"/>
        <v>35.471519999999998</v>
      </c>
    </row>
    <row r="4675" spans="1:17">
      <c r="A4675" s="1" t="s">
        <v>4760</v>
      </c>
      <c r="B4675" s="1">
        <v>41301536</v>
      </c>
      <c r="C4675" s="3" t="s">
        <v>4658</v>
      </c>
      <c r="D4675" s="4" t="s">
        <v>3670</v>
      </c>
      <c r="E4675" s="7"/>
      <c r="F4675" s="8">
        <f>VLOOKUP(D4675,'Parâmetro - Portes e Uco'!$A$8:$D$49,4,0)</f>
        <v>62.342399999999998</v>
      </c>
      <c r="G4675" s="36"/>
      <c r="H4675" s="15"/>
      <c r="I4675" s="9"/>
      <c r="J4675" s="16">
        <v>0</v>
      </c>
      <c r="K4675" s="16"/>
      <c r="L4675" s="17">
        <v>2.78</v>
      </c>
      <c r="M4675" s="2">
        <v>50</v>
      </c>
      <c r="N4675" s="8">
        <f>(('Parâmetro - Portes e Uco'!$H$4*'TABELA HONORÁRIOS MÉDICOS201819'!M4675)/100)*'TABELA HONORÁRIOS MÉDICOS201819'!L4675</f>
        <v>20.321799999999996</v>
      </c>
      <c r="O4675" s="15">
        <v>0</v>
      </c>
      <c r="P4675" s="15"/>
      <c r="Q4675" s="41">
        <f t="shared" si="263"/>
        <v>82.664199999999994</v>
      </c>
    </row>
    <row r="4676" spans="1:17">
      <c r="A4676" s="1" t="s">
        <v>4760</v>
      </c>
      <c r="B4676" s="1">
        <v>41301544</v>
      </c>
      <c r="C4676" s="3" t="s">
        <v>4659</v>
      </c>
      <c r="D4676" s="4" t="s">
        <v>3678</v>
      </c>
      <c r="E4676" s="7"/>
      <c r="F4676" s="8">
        <f>VLOOKUP(D4676,'Parâmetro - Portes e Uco'!$A$8:$D$49,4,0)</f>
        <v>35.471519999999998</v>
      </c>
      <c r="G4676" s="36"/>
      <c r="H4676" s="15"/>
      <c r="I4676" s="9"/>
      <c r="J4676" s="16">
        <v>0</v>
      </c>
      <c r="K4676" s="16"/>
      <c r="L4676" s="17">
        <v>4.7119999999999997</v>
      </c>
      <c r="M4676" s="2">
        <v>50</v>
      </c>
      <c r="N4676" s="8">
        <f>(('Parâmetro - Portes e Uco'!$H$4*'TABELA HONORÁRIOS MÉDICOS201819'!M4676)/100)*'TABELA HONORÁRIOS MÉDICOS201819'!L4676</f>
        <v>34.444719999999997</v>
      </c>
      <c r="O4676" s="15">
        <v>0</v>
      </c>
      <c r="P4676" s="15"/>
      <c r="Q4676" s="41">
        <f t="shared" si="263"/>
        <v>69.916239999999988</v>
      </c>
    </row>
    <row r="4677" spans="1:17">
      <c r="A4677" s="1" t="s">
        <v>4760</v>
      </c>
      <c r="B4677" s="1">
        <v>41301552</v>
      </c>
      <c r="C4677" s="3" t="s">
        <v>4660</v>
      </c>
      <c r="D4677" s="4" t="s">
        <v>3678</v>
      </c>
      <c r="E4677" s="7"/>
      <c r="F4677" s="8">
        <f>VLOOKUP(D4677,'Parâmetro - Portes e Uco'!$A$8:$D$49,4,0)</f>
        <v>35.471519999999998</v>
      </c>
      <c r="G4677" s="36"/>
      <c r="H4677" s="15"/>
      <c r="I4677" s="9"/>
      <c r="J4677" s="16">
        <v>0</v>
      </c>
      <c r="K4677" s="16"/>
      <c r="L4677" s="17">
        <v>4.7122999999999999</v>
      </c>
      <c r="M4677" s="2">
        <v>50</v>
      </c>
      <c r="N4677" s="8">
        <f>(('Parâmetro - Portes e Uco'!$H$4*'TABELA HONORÁRIOS MÉDICOS201819'!M4677)/100)*'TABELA HONORÁRIOS MÉDICOS201819'!L4677</f>
        <v>34.446912999999995</v>
      </c>
      <c r="O4677" s="15">
        <v>0</v>
      </c>
      <c r="P4677" s="15"/>
      <c r="Q4677" s="41">
        <f t="shared" si="263"/>
        <v>69.918432999999993</v>
      </c>
    </row>
    <row r="4678" spans="1:17">
      <c r="A4678" s="3"/>
      <c r="B4678" s="135" t="s">
        <v>4661</v>
      </c>
      <c r="C4678" s="263" t="s">
        <v>3746</v>
      </c>
      <c r="D4678" s="264"/>
      <c r="E4678" s="264"/>
      <c r="F4678" s="264"/>
      <c r="G4678" s="264"/>
      <c r="H4678" s="264"/>
      <c r="I4678" s="264"/>
      <c r="J4678" s="264"/>
      <c r="K4678" s="264"/>
      <c r="L4678" s="264"/>
      <c r="M4678" s="264"/>
      <c r="N4678" s="264"/>
      <c r="O4678" s="264"/>
      <c r="P4678" s="264"/>
      <c r="Q4678" s="265"/>
    </row>
    <row r="4679" spans="1:17">
      <c r="A4679" s="3"/>
      <c r="B4679" s="259" t="s">
        <v>4662</v>
      </c>
      <c r="C4679" s="260"/>
      <c r="D4679" s="260"/>
      <c r="E4679" s="260"/>
      <c r="F4679" s="260"/>
      <c r="G4679" s="260"/>
      <c r="H4679" s="260"/>
      <c r="I4679" s="260"/>
      <c r="J4679" s="260"/>
      <c r="K4679" s="260"/>
      <c r="L4679" s="260"/>
      <c r="M4679" s="260"/>
      <c r="N4679" s="260"/>
      <c r="O4679" s="260"/>
      <c r="P4679" s="260"/>
      <c r="Q4679" s="262"/>
    </row>
    <row r="4680" spans="1:17">
      <c r="A4680" s="3"/>
      <c r="B4680" s="259" t="s">
        <v>3982</v>
      </c>
      <c r="C4680" s="260"/>
      <c r="D4680" s="260"/>
      <c r="E4680" s="260"/>
      <c r="F4680" s="260"/>
      <c r="G4680" s="260"/>
      <c r="H4680" s="260"/>
      <c r="I4680" s="260"/>
      <c r="J4680" s="260"/>
      <c r="K4680" s="260"/>
      <c r="L4680" s="260"/>
      <c r="M4680" s="260"/>
      <c r="N4680" s="260"/>
      <c r="O4680" s="260"/>
      <c r="P4680" s="260"/>
      <c r="Q4680" s="262"/>
    </row>
    <row r="4681" spans="1:17">
      <c r="A4681" s="3"/>
      <c r="B4681" s="259" t="s">
        <v>4663</v>
      </c>
      <c r="C4681" s="260"/>
      <c r="D4681" s="260"/>
      <c r="E4681" s="260"/>
      <c r="F4681" s="260"/>
      <c r="G4681" s="260"/>
      <c r="H4681" s="260"/>
      <c r="I4681" s="260"/>
      <c r="J4681" s="260"/>
      <c r="K4681" s="260"/>
      <c r="L4681" s="260"/>
      <c r="M4681" s="260"/>
      <c r="N4681" s="260"/>
      <c r="O4681" s="260"/>
      <c r="P4681" s="260"/>
      <c r="Q4681" s="262"/>
    </row>
    <row r="4682" spans="1:17">
      <c r="A4682" s="3"/>
      <c r="B4682" s="135">
        <v>41401000</v>
      </c>
      <c r="C4682" s="263" t="s">
        <v>3770</v>
      </c>
      <c r="D4682" s="264"/>
      <c r="E4682" s="264"/>
      <c r="F4682" s="264"/>
      <c r="G4682" s="264"/>
      <c r="H4682" s="264"/>
      <c r="I4682" s="264"/>
      <c r="J4682" s="264"/>
      <c r="K4682" s="264"/>
      <c r="L4682" s="264"/>
      <c r="M4682" s="264"/>
      <c r="N4682" s="264"/>
      <c r="O4682" s="264"/>
      <c r="P4682" s="264"/>
      <c r="Q4682" s="265"/>
    </row>
    <row r="4683" spans="1:17" ht="22.5">
      <c r="A4683" s="1" t="s">
        <v>4760</v>
      </c>
      <c r="B4683" s="1">
        <v>41401018</v>
      </c>
      <c r="C4683" s="3" t="s">
        <v>3621</v>
      </c>
      <c r="D4683" s="4" t="s">
        <v>3678</v>
      </c>
      <c r="E4683" s="7"/>
      <c r="F4683" s="8">
        <f>VLOOKUP(D4683,'Parâmetro - Portes e Uco'!$A$8:$D$49,4,0)</f>
        <v>35.471519999999998</v>
      </c>
      <c r="G4683" s="36"/>
      <c r="H4683" s="15"/>
      <c r="I4683" s="9"/>
      <c r="J4683" s="16">
        <v>0</v>
      </c>
      <c r="K4683" s="16"/>
      <c r="L4683" s="17">
        <v>1.02</v>
      </c>
      <c r="M4683" s="2">
        <v>50</v>
      </c>
      <c r="N4683" s="8">
        <f>(('Parâmetro - Portes e Uco'!$H$4*'TABELA HONORÁRIOS MÉDICOS201819'!M4683)/100)*'TABELA HONORÁRIOS MÉDICOS201819'!L4683</f>
        <v>7.4561999999999999</v>
      </c>
      <c r="O4683" s="15">
        <v>0</v>
      </c>
      <c r="P4683" s="15"/>
      <c r="Q4683" s="41">
        <f t="shared" ref="Q4683:Q4724" si="264">F4683+H4683+K4683+N4683+P4683</f>
        <v>42.927720000000001</v>
      </c>
    </row>
    <row r="4684" spans="1:17" ht="33.75">
      <c r="A4684" s="1" t="s">
        <v>4760</v>
      </c>
      <c r="B4684" s="1">
        <v>41401026</v>
      </c>
      <c r="C4684" s="3" t="s">
        <v>4664</v>
      </c>
      <c r="D4684" s="4" t="s">
        <v>3678</v>
      </c>
      <c r="E4684" s="7"/>
      <c r="F4684" s="8">
        <f>VLOOKUP(D4684,'Parâmetro - Portes e Uco'!$A$8:$D$49,4,0)</f>
        <v>35.471519999999998</v>
      </c>
      <c r="G4684" s="36"/>
      <c r="H4684" s="15"/>
      <c r="I4684" s="9"/>
      <c r="J4684" s="16">
        <v>0</v>
      </c>
      <c r="K4684" s="16"/>
      <c r="L4684" s="17"/>
      <c r="M4684" s="2"/>
      <c r="N4684" s="8"/>
      <c r="O4684" s="15">
        <v>0</v>
      </c>
      <c r="P4684" s="15"/>
      <c r="Q4684" s="41">
        <f t="shared" si="264"/>
        <v>35.471519999999998</v>
      </c>
    </row>
    <row r="4685" spans="1:17">
      <c r="A4685" s="1" t="s">
        <v>4760</v>
      </c>
      <c r="B4685" s="1">
        <v>41401042</v>
      </c>
      <c r="C4685" s="3" t="s">
        <v>3623</v>
      </c>
      <c r="D4685" s="4" t="s">
        <v>3672</v>
      </c>
      <c r="E4685" s="7"/>
      <c r="F4685" s="8">
        <f>VLOOKUP(D4685,'Parâmetro - Portes e Uco'!$A$8:$D$49,4,0)</f>
        <v>47.295359999999995</v>
      </c>
      <c r="G4685" s="36"/>
      <c r="H4685" s="15"/>
      <c r="I4685" s="9"/>
      <c r="J4685" s="16">
        <v>0</v>
      </c>
      <c r="K4685" s="16"/>
      <c r="L4685" s="17">
        <v>4.875</v>
      </c>
      <c r="M4685" s="2">
        <v>50</v>
      </c>
      <c r="N4685" s="8">
        <f>(('Parâmetro - Portes e Uco'!$H$4*'TABELA HONORÁRIOS MÉDICOS201819'!M4685)/100)*'TABELA HONORÁRIOS MÉDICOS201819'!L4685</f>
        <v>35.636249999999997</v>
      </c>
      <c r="O4685" s="15">
        <v>0</v>
      </c>
      <c r="P4685" s="15"/>
      <c r="Q4685" s="41">
        <f t="shared" si="264"/>
        <v>82.931609999999992</v>
      </c>
    </row>
    <row r="4686" spans="1:17">
      <c r="A4686" s="1" t="s">
        <v>4760</v>
      </c>
      <c r="B4686" s="1">
        <v>41401069</v>
      </c>
      <c r="C4686" s="3" t="s">
        <v>3624</v>
      </c>
      <c r="D4686" s="4" t="s">
        <v>3678</v>
      </c>
      <c r="E4686" s="7"/>
      <c r="F4686" s="8">
        <f>VLOOKUP(D4686,'Parâmetro - Portes e Uco'!$A$8:$D$49,4,0)</f>
        <v>35.471519999999998</v>
      </c>
      <c r="G4686" s="36"/>
      <c r="H4686" s="15"/>
      <c r="I4686" s="9"/>
      <c r="J4686" s="16">
        <v>0</v>
      </c>
      <c r="K4686" s="16"/>
      <c r="L4686" s="17">
        <v>0.1</v>
      </c>
      <c r="M4686" s="2">
        <v>50</v>
      </c>
      <c r="N4686" s="8">
        <f>(('Parâmetro - Portes e Uco'!$H$4*'TABELA HONORÁRIOS MÉDICOS201819'!M4686)/100)*'TABELA HONORÁRIOS MÉDICOS201819'!L4686</f>
        <v>0.73099999999999998</v>
      </c>
      <c r="O4686" s="15">
        <v>0</v>
      </c>
      <c r="P4686" s="15"/>
      <c r="Q4686" s="41">
        <f t="shared" si="264"/>
        <v>36.20252</v>
      </c>
    </row>
    <row r="4687" spans="1:17">
      <c r="A4687" s="1" t="s">
        <v>4760</v>
      </c>
      <c r="B4687" s="1">
        <v>41401077</v>
      </c>
      <c r="C4687" s="3" t="s">
        <v>3625</v>
      </c>
      <c r="D4687" s="4" t="s">
        <v>3678</v>
      </c>
      <c r="E4687" s="7"/>
      <c r="F4687" s="8">
        <f>VLOOKUP(D4687,'Parâmetro - Portes e Uco'!$A$8:$D$49,4,0)</f>
        <v>35.471519999999998</v>
      </c>
      <c r="G4687" s="36"/>
      <c r="H4687" s="15"/>
      <c r="I4687" s="9"/>
      <c r="J4687" s="16">
        <v>0</v>
      </c>
      <c r="K4687" s="16"/>
      <c r="L4687" s="17">
        <v>0.1</v>
      </c>
      <c r="M4687" s="2">
        <v>100</v>
      </c>
      <c r="N4687" s="8">
        <f>(('Parâmetro - Portes e Uco'!$H$4*'TABELA HONORÁRIOS MÉDICOS201819'!M4687)/100)*'TABELA HONORÁRIOS MÉDICOS201819'!L4687</f>
        <v>1.462</v>
      </c>
      <c r="O4687" s="15">
        <v>0</v>
      </c>
      <c r="P4687" s="15"/>
      <c r="Q4687" s="41">
        <f t="shared" si="264"/>
        <v>36.933520000000001</v>
      </c>
    </row>
    <row r="4688" spans="1:17">
      <c r="A4688" s="1" t="s">
        <v>4760</v>
      </c>
      <c r="B4688" s="1">
        <v>41401085</v>
      </c>
      <c r="C4688" s="3" t="s">
        <v>3629</v>
      </c>
      <c r="D4688" s="4" t="s">
        <v>3679</v>
      </c>
      <c r="E4688" s="7"/>
      <c r="F4688" s="8">
        <f>VLOOKUP(D4688,'Parâmetro - Portes e Uco'!$A$8:$D$49,4,0)</f>
        <v>11.823839999999999</v>
      </c>
      <c r="G4688" s="36"/>
      <c r="H4688" s="15"/>
      <c r="I4688" s="9"/>
      <c r="J4688" s="16">
        <v>0</v>
      </c>
      <c r="K4688" s="16"/>
      <c r="L4688" s="17"/>
      <c r="M4688" s="2"/>
      <c r="N4688" s="8"/>
      <c r="O4688" s="15">
        <v>0</v>
      </c>
      <c r="P4688" s="15"/>
      <c r="Q4688" s="41">
        <f t="shared" si="264"/>
        <v>11.823839999999999</v>
      </c>
    </row>
    <row r="4689" spans="1:17">
      <c r="A4689" s="1" t="s">
        <v>4760</v>
      </c>
      <c r="B4689" s="1">
        <v>41401107</v>
      </c>
      <c r="C4689" s="3" t="s">
        <v>3631</v>
      </c>
      <c r="D4689" s="4" t="s">
        <v>3677</v>
      </c>
      <c r="E4689" s="7"/>
      <c r="F4689" s="8">
        <f>VLOOKUP(D4689,'Parâmetro - Portes e Uco'!$A$8:$D$49,4,0)</f>
        <v>128.82192000000001</v>
      </c>
      <c r="G4689" s="36"/>
      <c r="H4689" s="15"/>
      <c r="I4689" s="9"/>
      <c r="J4689" s="16">
        <v>0</v>
      </c>
      <c r="K4689" s="16"/>
      <c r="L4689" s="17">
        <v>3.2</v>
      </c>
      <c r="M4689" s="2">
        <v>50</v>
      </c>
      <c r="N4689" s="8">
        <f>(('Parâmetro - Portes e Uco'!$H$4*'TABELA HONORÁRIOS MÉDICOS201819'!M4689)/100)*'TABELA HONORÁRIOS MÉDICOS201819'!L4689</f>
        <v>23.391999999999999</v>
      </c>
      <c r="O4689" s="15">
        <v>0</v>
      </c>
      <c r="P4689" s="15"/>
      <c r="Q4689" s="41">
        <f t="shared" si="264"/>
        <v>152.21392</v>
      </c>
    </row>
    <row r="4690" spans="1:17">
      <c r="A4690" s="1" t="s">
        <v>4760</v>
      </c>
      <c r="B4690" s="1">
        <v>41401131</v>
      </c>
      <c r="C4690" s="3" t="s">
        <v>3632</v>
      </c>
      <c r="D4690" s="4" t="s">
        <v>3672</v>
      </c>
      <c r="E4690" s="7"/>
      <c r="F4690" s="8">
        <f>VLOOKUP(D4690,'Parâmetro - Portes e Uco'!$A$8:$D$49,4,0)</f>
        <v>47.295359999999995</v>
      </c>
      <c r="G4690" s="36"/>
      <c r="H4690" s="15"/>
      <c r="I4690" s="9"/>
      <c r="J4690" s="16">
        <v>0</v>
      </c>
      <c r="K4690" s="16"/>
      <c r="L4690" s="17"/>
      <c r="M4690" s="2"/>
      <c r="N4690" s="8"/>
      <c r="O4690" s="15">
        <v>0</v>
      </c>
      <c r="P4690" s="15"/>
      <c r="Q4690" s="41">
        <f t="shared" si="264"/>
        <v>47.295359999999995</v>
      </c>
    </row>
    <row r="4691" spans="1:17" ht="22.5">
      <c r="A4691" s="1" t="s">
        <v>4760</v>
      </c>
      <c r="B4691" s="1">
        <v>41401166</v>
      </c>
      <c r="C4691" s="3" t="s">
        <v>4665</v>
      </c>
      <c r="D4691" s="4" t="s">
        <v>3672</v>
      </c>
      <c r="E4691" s="7"/>
      <c r="F4691" s="8">
        <f>VLOOKUP(D4691,'Parâmetro - Portes e Uco'!$A$8:$D$49,4,0)</f>
        <v>47.295359999999995</v>
      </c>
      <c r="G4691" s="36"/>
      <c r="H4691" s="15"/>
      <c r="I4691" s="9"/>
      <c r="J4691" s="16">
        <v>0</v>
      </c>
      <c r="K4691" s="16"/>
      <c r="L4691" s="17"/>
      <c r="M4691" s="2"/>
      <c r="N4691" s="8"/>
      <c r="O4691" s="15">
        <v>0</v>
      </c>
      <c r="P4691" s="15"/>
      <c r="Q4691" s="41">
        <f t="shared" si="264"/>
        <v>47.295359999999995</v>
      </c>
    </row>
    <row r="4692" spans="1:17" ht="22.5">
      <c r="A4692" s="1" t="s">
        <v>4760</v>
      </c>
      <c r="B4692" s="1">
        <v>41401174</v>
      </c>
      <c r="C4692" s="3" t="s">
        <v>4666</v>
      </c>
      <c r="D4692" s="4" t="s">
        <v>3672</v>
      </c>
      <c r="E4692" s="7"/>
      <c r="F4692" s="8">
        <f>VLOOKUP(D4692,'Parâmetro - Portes e Uco'!$A$8:$D$49,4,0)</f>
        <v>47.295359999999995</v>
      </c>
      <c r="G4692" s="36"/>
      <c r="H4692" s="15"/>
      <c r="I4692" s="9"/>
      <c r="J4692" s="16">
        <v>0</v>
      </c>
      <c r="K4692" s="16"/>
      <c r="L4692" s="17">
        <v>0.94</v>
      </c>
      <c r="M4692" s="2">
        <v>75</v>
      </c>
      <c r="N4692" s="8">
        <f>(('Parâmetro - Portes e Uco'!$H$4*'TABELA HONORÁRIOS MÉDICOS201819'!M4692)/100)*'TABELA HONORÁRIOS MÉDICOS201819'!L4692</f>
        <v>10.3071</v>
      </c>
      <c r="O4692" s="15">
        <v>0</v>
      </c>
      <c r="P4692" s="15"/>
      <c r="Q4692" s="41">
        <f t="shared" si="264"/>
        <v>57.602459999999994</v>
      </c>
    </row>
    <row r="4693" spans="1:17" ht="22.5">
      <c r="A4693" s="1" t="s">
        <v>4760</v>
      </c>
      <c r="B4693" s="1">
        <v>41401182</v>
      </c>
      <c r="C4693" s="3" t="s">
        <v>4667</v>
      </c>
      <c r="D4693" s="4" t="s">
        <v>3672</v>
      </c>
      <c r="E4693" s="7"/>
      <c r="F4693" s="8">
        <f>VLOOKUP(D4693,'Parâmetro - Portes e Uco'!$A$8:$D$49,4,0)</f>
        <v>47.295359999999995</v>
      </c>
      <c r="G4693" s="36"/>
      <c r="H4693" s="15"/>
      <c r="I4693" s="9"/>
      <c r="J4693" s="16">
        <v>0</v>
      </c>
      <c r="K4693" s="16"/>
      <c r="L4693" s="17">
        <v>0.94</v>
      </c>
      <c r="M4693" s="2">
        <v>75</v>
      </c>
      <c r="N4693" s="8">
        <f>(('Parâmetro - Portes e Uco'!$H$4*'TABELA HONORÁRIOS MÉDICOS201819'!M4693)/100)*'TABELA HONORÁRIOS MÉDICOS201819'!L4693</f>
        <v>10.3071</v>
      </c>
      <c r="O4693" s="15">
        <v>0</v>
      </c>
      <c r="P4693" s="15"/>
      <c r="Q4693" s="41">
        <f t="shared" si="264"/>
        <v>57.602459999999994</v>
      </c>
    </row>
    <row r="4694" spans="1:17" ht="33.75">
      <c r="A4694" s="1" t="s">
        <v>4760</v>
      </c>
      <c r="B4694" s="1">
        <v>41401190</v>
      </c>
      <c r="C4694" s="3" t="s">
        <v>3633</v>
      </c>
      <c r="D4694" s="4" t="s">
        <v>3681</v>
      </c>
      <c r="E4694" s="7"/>
      <c r="F4694" s="8">
        <f>VLOOKUP(D4694,'Parâmetro - Portes e Uco'!$A$8:$D$49,4,0)</f>
        <v>73.782719999999998</v>
      </c>
      <c r="G4694" s="36"/>
      <c r="H4694" s="15"/>
      <c r="I4694" s="9"/>
      <c r="J4694" s="16">
        <v>0</v>
      </c>
      <c r="K4694" s="16"/>
      <c r="L4694" s="17"/>
      <c r="M4694" s="2"/>
      <c r="N4694" s="8"/>
      <c r="O4694" s="15">
        <v>0</v>
      </c>
      <c r="P4694" s="15"/>
      <c r="Q4694" s="41">
        <f t="shared" si="264"/>
        <v>73.782719999999998</v>
      </c>
    </row>
    <row r="4695" spans="1:17" ht="22.5">
      <c r="A4695" s="1" t="s">
        <v>4760</v>
      </c>
      <c r="B4695" s="1">
        <v>41401204</v>
      </c>
      <c r="C4695" s="3" t="s">
        <v>3634</v>
      </c>
      <c r="D4695" s="4" t="s">
        <v>3672</v>
      </c>
      <c r="E4695" s="7"/>
      <c r="F4695" s="8">
        <f>VLOOKUP(D4695,'Parâmetro - Portes e Uco'!$A$8:$D$49,4,0)</f>
        <v>47.295359999999995</v>
      </c>
      <c r="G4695" s="36"/>
      <c r="H4695" s="15"/>
      <c r="I4695" s="9"/>
      <c r="J4695" s="16">
        <v>0</v>
      </c>
      <c r="K4695" s="16"/>
      <c r="L4695" s="17"/>
      <c r="M4695" s="2"/>
      <c r="N4695" s="8"/>
      <c r="O4695" s="15">
        <v>0</v>
      </c>
      <c r="P4695" s="15"/>
      <c r="Q4695" s="41">
        <f t="shared" si="264"/>
        <v>47.295359999999995</v>
      </c>
    </row>
    <row r="4696" spans="1:17" ht="22.5">
      <c r="A4696" s="1" t="s">
        <v>4760</v>
      </c>
      <c r="B4696" s="1">
        <v>41401212</v>
      </c>
      <c r="C4696" s="3" t="s">
        <v>3635</v>
      </c>
      <c r="D4696" s="4" t="s">
        <v>3681</v>
      </c>
      <c r="E4696" s="7"/>
      <c r="F4696" s="8">
        <f>VLOOKUP(D4696,'Parâmetro - Portes e Uco'!$A$8:$D$49,4,0)</f>
        <v>73.782719999999998</v>
      </c>
      <c r="G4696" s="36"/>
      <c r="H4696" s="15"/>
      <c r="I4696" s="9"/>
      <c r="J4696" s="16">
        <v>0</v>
      </c>
      <c r="K4696" s="16"/>
      <c r="L4696" s="17">
        <v>1.365</v>
      </c>
      <c r="M4696" s="2">
        <v>50</v>
      </c>
      <c r="N4696" s="8">
        <f>(('Parâmetro - Portes e Uco'!$H$4*'TABELA HONORÁRIOS MÉDICOS201819'!M4696)/100)*'TABELA HONORÁRIOS MÉDICOS201819'!L4696</f>
        <v>9.9781499999999994</v>
      </c>
      <c r="O4696" s="15">
        <v>0</v>
      </c>
      <c r="P4696" s="15"/>
      <c r="Q4696" s="41">
        <f t="shared" si="264"/>
        <v>83.760869999999997</v>
      </c>
    </row>
    <row r="4697" spans="1:17">
      <c r="A4697" s="1" t="s">
        <v>4760</v>
      </c>
      <c r="B4697" s="1">
        <v>41401220</v>
      </c>
      <c r="C4697" s="3" t="s">
        <v>3636</v>
      </c>
      <c r="D4697" s="4" t="s">
        <v>3677</v>
      </c>
      <c r="E4697" s="7"/>
      <c r="F4697" s="8">
        <f>VLOOKUP(D4697,'Parâmetro - Portes e Uco'!$A$8:$D$49,4,0)</f>
        <v>128.82192000000001</v>
      </c>
      <c r="G4697" s="36"/>
      <c r="H4697" s="15"/>
      <c r="I4697" s="9"/>
      <c r="J4697" s="16">
        <v>0</v>
      </c>
      <c r="K4697" s="16"/>
      <c r="L4697" s="17">
        <v>10.952</v>
      </c>
      <c r="M4697" s="2">
        <v>50</v>
      </c>
      <c r="N4697" s="8">
        <f>(('Parâmetro - Portes e Uco'!$H$4*'TABELA HONORÁRIOS MÉDICOS201819'!M4697)/100)*'TABELA HONORÁRIOS MÉDICOS201819'!L4697</f>
        <v>80.059119999999993</v>
      </c>
      <c r="O4697" s="15">
        <v>0</v>
      </c>
      <c r="P4697" s="15"/>
      <c r="Q4697" s="41">
        <f t="shared" si="264"/>
        <v>208.88103999999998</v>
      </c>
    </row>
    <row r="4698" spans="1:17">
      <c r="A4698" s="1" t="s">
        <v>4760</v>
      </c>
      <c r="B4698" s="1">
        <v>41401239</v>
      </c>
      <c r="C4698" s="3" t="s">
        <v>3637</v>
      </c>
      <c r="D4698" s="4" t="s">
        <v>3680</v>
      </c>
      <c r="E4698" s="7"/>
      <c r="F4698" s="8">
        <f>VLOOKUP(D4698,'Parâmetro - Portes e Uco'!$A$8:$D$49,4,0)</f>
        <v>23.639519999999997</v>
      </c>
      <c r="G4698" s="36"/>
      <c r="H4698" s="15"/>
      <c r="I4698" s="9"/>
      <c r="J4698" s="16">
        <v>0</v>
      </c>
      <c r="K4698" s="16"/>
      <c r="L4698" s="17">
        <v>0.58499999999999996</v>
      </c>
      <c r="M4698" s="2">
        <v>50</v>
      </c>
      <c r="N4698" s="8">
        <f>(('Parâmetro - Portes e Uco'!$H$4*'TABELA HONORÁRIOS MÉDICOS201819'!M4698)/100)*'TABELA HONORÁRIOS MÉDICOS201819'!L4698</f>
        <v>4.2763499999999999</v>
      </c>
      <c r="O4698" s="15">
        <v>0</v>
      </c>
      <c r="P4698" s="15"/>
      <c r="Q4698" s="41">
        <f t="shared" si="264"/>
        <v>27.915869999999998</v>
      </c>
    </row>
    <row r="4699" spans="1:17">
      <c r="A4699" s="1" t="s">
        <v>4760</v>
      </c>
      <c r="B4699" s="1">
        <v>41401247</v>
      </c>
      <c r="C4699" s="3" t="s">
        <v>3638</v>
      </c>
      <c r="D4699" s="4" t="s">
        <v>3680</v>
      </c>
      <c r="E4699" s="7"/>
      <c r="F4699" s="8">
        <f>VLOOKUP(D4699,'Parâmetro - Portes e Uco'!$A$8:$D$49,4,0)</f>
        <v>23.639519999999997</v>
      </c>
      <c r="G4699" s="36"/>
      <c r="H4699" s="15"/>
      <c r="I4699" s="9"/>
      <c r="J4699" s="16">
        <v>0</v>
      </c>
      <c r="K4699" s="16"/>
      <c r="L4699" s="17"/>
      <c r="M4699" s="2"/>
      <c r="N4699" s="8"/>
      <c r="O4699" s="15">
        <v>0</v>
      </c>
      <c r="P4699" s="15"/>
      <c r="Q4699" s="41">
        <f t="shared" si="264"/>
        <v>23.639519999999997</v>
      </c>
    </row>
    <row r="4700" spans="1:17">
      <c r="A4700" s="1" t="s">
        <v>4760</v>
      </c>
      <c r="B4700" s="1">
        <v>41401255</v>
      </c>
      <c r="C4700" s="3" t="s">
        <v>3639</v>
      </c>
      <c r="D4700" s="4" t="s">
        <v>3679</v>
      </c>
      <c r="E4700" s="7">
        <v>0.1</v>
      </c>
      <c r="F4700" s="8">
        <f>VLOOKUP(D4700,'Parâmetro - Portes e Uco'!$A$8:$D$49,4,0)*E4700</f>
        <v>1.1823839999999999</v>
      </c>
      <c r="G4700" s="36"/>
      <c r="H4700" s="15"/>
      <c r="I4700" s="9"/>
      <c r="J4700" s="16">
        <v>0</v>
      </c>
      <c r="K4700" s="16"/>
      <c r="L4700" s="17">
        <v>12.005000000000001</v>
      </c>
      <c r="M4700" s="2">
        <v>50</v>
      </c>
      <c r="N4700" s="8">
        <f>(('Parâmetro - Portes e Uco'!$H$4*'TABELA HONORÁRIOS MÉDICOS201819'!M4700)/100)*'TABELA HONORÁRIOS MÉDICOS201819'!L4700</f>
        <v>87.756550000000004</v>
      </c>
      <c r="O4700" s="15">
        <v>0</v>
      </c>
      <c r="P4700" s="15"/>
      <c r="Q4700" s="41">
        <f t="shared" si="264"/>
        <v>88.938934000000003</v>
      </c>
    </row>
    <row r="4701" spans="1:17">
      <c r="A4701" s="1" t="s">
        <v>4760</v>
      </c>
      <c r="B4701" s="1">
        <v>41401263</v>
      </c>
      <c r="C4701" s="3" t="s">
        <v>3640</v>
      </c>
      <c r="D4701" s="4" t="s">
        <v>3681</v>
      </c>
      <c r="E4701" s="7"/>
      <c r="F4701" s="8">
        <f>VLOOKUP(D4701,'Parâmetro - Portes e Uco'!$A$8:$D$49,4,0)</f>
        <v>73.782719999999998</v>
      </c>
      <c r="G4701" s="36"/>
      <c r="H4701" s="15"/>
      <c r="I4701" s="9"/>
      <c r="J4701" s="16">
        <v>0</v>
      </c>
      <c r="K4701" s="16"/>
      <c r="L4701" s="17">
        <v>1.95</v>
      </c>
      <c r="M4701" s="2">
        <v>50</v>
      </c>
      <c r="N4701" s="8">
        <f>(('Parâmetro - Portes e Uco'!$H$4*'TABELA HONORÁRIOS MÉDICOS201819'!M4701)/100)*'TABELA HONORÁRIOS MÉDICOS201819'!L4701</f>
        <v>14.254499999999998</v>
      </c>
      <c r="O4701" s="15">
        <v>0</v>
      </c>
      <c r="P4701" s="15"/>
      <c r="Q4701" s="41">
        <f t="shared" si="264"/>
        <v>88.037219999999991</v>
      </c>
    </row>
    <row r="4702" spans="1:17" ht="22.5">
      <c r="A4702" s="1" t="s">
        <v>4760</v>
      </c>
      <c r="B4702" s="1">
        <v>41401271</v>
      </c>
      <c r="C4702" s="3" t="s">
        <v>3641</v>
      </c>
      <c r="D4702" s="4" t="s">
        <v>3680</v>
      </c>
      <c r="E4702" s="7"/>
      <c r="F4702" s="8">
        <f>VLOOKUP(D4702,'Parâmetro - Portes e Uco'!$A$8:$D$49,4,0)</f>
        <v>23.639519999999997</v>
      </c>
      <c r="G4702" s="36"/>
      <c r="H4702" s="15"/>
      <c r="I4702" s="9"/>
      <c r="J4702" s="16">
        <v>0</v>
      </c>
      <c r="K4702" s="16"/>
      <c r="L4702" s="17">
        <v>0.38</v>
      </c>
      <c r="M4702" s="2">
        <v>50</v>
      </c>
      <c r="N4702" s="8">
        <f>(('Parâmetro - Portes e Uco'!$H$4*'TABELA HONORÁRIOS MÉDICOS201819'!M4702)/100)*'TABELA HONORÁRIOS MÉDICOS201819'!L4702</f>
        <v>2.7778</v>
      </c>
      <c r="O4702" s="15">
        <v>0</v>
      </c>
      <c r="P4702" s="15"/>
      <c r="Q4702" s="41">
        <f t="shared" si="264"/>
        <v>26.417319999999997</v>
      </c>
    </row>
    <row r="4703" spans="1:17">
      <c r="A4703" s="1" t="s">
        <v>4760</v>
      </c>
      <c r="B4703" s="1">
        <v>41401298</v>
      </c>
      <c r="C4703" s="3" t="s">
        <v>3643</v>
      </c>
      <c r="D4703" s="4" t="s">
        <v>3677</v>
      </c>
      <c r="E4703" s="7"/>
      <c r="F4703" s="8">
        <f>VLOOKUP(D4703,'Parâmetro - Portes e Uco'!$A$8:$D$49,4,0)</f>
        <v>128.82192000000001</v>
      </c>
      <c r="G4703" s="36"/>
      <c r="H4703" s="15"/>
      <c r="I4703" s="9"/>
      <c r="J4703" s="16">
        <v>0</v>
      </c>
      <c r="K4703" s="16"/>
      <c r="L4703" s="17">
        <v>3.2</v>
      </c>
      <c r="M4703" s="2">
        <v>50</v>
      </c>
      <c r="N4703" s="8">
        <f>(('Parâmetro - Portes e Uco'!$H$4*'TABELA HONORÁRIOS MÉDICOS201819'!M4703)/100)*'TABELA HONORÁRIOS MÉDICOS201819'!L4703</f>
        <v>23.391999999999999</v>
      </c>
      <c r="O4703" s="15">
        <v>0</v>
      </c>
      <c r="P4703" s="15"/>
      <c r="Q4703" s="41">
        <f t="shared" si="264"/>
        <v>152.21392</v>
      </c>
    </row>
    <row r="4704" spans="1:17">
      <c r="A4704" s="1" t="s">
        <v>4760</v>
      </c>
      <c r="B4704" s="1">
        <v>41401301</v>
      </c>
      <c r="C4704" s="3" t="s">
        <v>3644</v>
      </c>
      <c r="D4704" s="4" t="s">
        <v>3680</v>
      </c>
      <c r="E4704" s="7"/>
      <c r="F4704" s="8">
        <f>VLOOKUP(D4704,'Parâmetro - Portes e Uco'!$A$8:$D$49,4,0)</f>
        <v>23.639519999999997</v>
      </c>
      <c r="G4704" s="36"/>
      <c r="H4704" s="15"/>
      <c r="I4704" s="9"/>
      <c r="J4704" s="16">
        <v>0</v>
      </c>
      <c r="K4704" s="16"/>
      <c r="L4704" s="17">
        <v>8.6999999999999994E-2</v>
      </c>
      <c r="M4704" s="2">
        <v>50</v>
      </c>
      <c r="N4704" s="8">
        <f>(('Parâmetro - Portes e Uco'!$H$4*'TABELA HONORÁRIOS MÉDICOS201819'!M4704)/100)*'TABELA HONORÁRIOS MÉDICOS201819'!L4704</f>
        <v>0.63596999999999992</v>
      </c>
      <c r="O4704" s="15">
        <v>0</v>
      </c>
      <c r="P4704" s="15"/>
      <c r="Q4704" s="41">
        <f t="shared" si="264"/>
        <v>24.275489999999998</v>
      </c>
    </row>
    <row r="4705" spans="1:17">
      <c r="A4705" s="1" t="s">
        <v>4760</v>
      </c>
      <c r="B4705" s="1">
        <v>41401360</v>
      </c>
      <c r="C4705" s="3" t="s">
        <v>3645</v>
      </c>
      <c r="D4705" s="4" t="s">
        <v>3678</v>
      </c>
      <c r="E4705" s="7"/>
      <c r="F4705" s="8">
        <f>VLOOKUP(D4705,'Parâmetro - Portes e Uco'!$A$8:$D$49,4,0)</f>
        <v>35.471519999999998</v>
      </c>
      <c r="G4705" s="36"/>
      <c r="H4705" s="15"/>
      <c r="I4705" s="9"/>
      <c r="J4705" s="16">
        <v>0</v>
      </c>
      <c r="K4705" s="16"/>
      <c r="L4705" s="17"/>
      <c r="M4705" s="2"/>
      <c r="N4705" s="8"/>
      <c r="O4705" s="15">
        <v>0</v>
      </c>
      <c r="P4705" s="15"/>
      <c r="Q4705" s="41">
        <f t="shared" si="264"/>
        <v>35.471519999999998</v>
      </c>
    </row>
    <row r="4706" spans="1:17">
      <c r="A4706" s="1" t="s">
        <v>4760</v>
      </c>
      <c r="B4706" s="1">
        <v>41401379</v>
      </c>
      <c r="C4706" s="3" t="s">
        <v>3646</v>
      </c>
      <c r="D4706" s="4" t="s">
        <v>3678</v>
      </c>
      <c r="E4706" s="7"/>
      <c r="F4706" s="8">
        <f>VLOOKUP(D4706,'Parâmetro - Portes e Uco'!$A$8:$D$49,4,0)</f>
        <v>35.471519999999998</v>
      </c>
      <c r="G4706" s="36"/>
      <c r="H4706" s="15"/>
      <c r="I4706" s="9"/>
      <c r="J4706" s="16">
        <v>0</v>
      </c>
      <c r="K4706" s="16"/>
      <c r="L4706" s="17"/>
      <c r="M4706" s="2"/>
      <c r="N4706" s="8"/>
      <c r="O4706" s="15">
        <v>0</v>
      </c>
      <c r="P4706" s="15"/>
      <c r="Q4706" s="41">
        <f t="shared" si="264"/>
        <v>35.471519999999998</v>
      </c>
    </row>
    <row r="4707" spans="1:17">
      <c r="A4707" s="1" t="s">
        <v>4760</v>
      </c>
      <c r="B4707" s="1">
        <v>41401387</v>
      </c>
      <c r="C4707" s="3" t="s">
        <v>3647</v>
      </c>
      <c r="D4707" s="4" t="s">
        <v>3678</v>
      </c>
      <c r="E4707" s="7"/>
      <c r="F4707" s="8">
        <f>VLOOKUP(D4707,'Parâmetro - Portes e Uco'!$A$8:$D$49,4,0)</f>
        <v>35.471519999999998</v>
      </c>
      <c r="G4707" s="36"/>
      <c r="H4707" s="15"/>
      <c r="I4707" s="9"/>
      <c r="J4707" s="16">
        <v>0</v>
      </c>
      <c r="K4707" s="16"/>
      <c r="L4707" s="17"/>
      <c r="M4707" s="2"/>
      <c r="N4707" s="8"/>
      <c r="O4707" s="15">
        <v>0</v>
      </c>
      <c r="P4707" s="15"/>
      <c r="Q4707" s="41">
        <f t="shared" si="264"/>
        <v>35.471519999999998</v>
      </c>
    </row>
    <row r="4708" spans="1:17">
      <c r="A4708" s="1" t="s">
        <v>4760</v>
      </c>
      <c r="B4708" s="1">
        <v>41401395</v>
      </c>
      <c r="C4708" s="3" t="s">
        <v>3648</v>
      </c>
      <c r="D4708" s="4" t="s">
        <v>3678</v>
      </c>
      <c r="E4708" s="7"/>
      <c r="F4708" s="8">
        <f>VLOOKUP(D4708,'Parâmetro - Portes e Uco'!$A$8:$D$49,4,0)</f>
        <v>35.471519999999998</v>
      </c>
      <c r="G4708" s="36"/>
      <c r="H4708" s="15"/>
      <c r="I4708" s="9"/>
      <c r="J4708" s="16">
        <v>0</v>
      </c>
      <c r="K4708" s="16"/>
      <c r="L4708" s="17"/>
      <c r="M4708" s="2"/>
      <c r="N4708" s="8"/>
      <c r="O4708" s="15">
        <v>0</v>
      </c>
      <c r="P4708" s="15"/>
      <c r="Q4708" s="41">
        <f t="shared" si="264"/>
        <v>35.471519999999998</v>
      </c>
    </row>
    <row r="4709" spans="1:17">
      <c r="A4709" s="1" t="s">
        <v>4760</v>
      </c>
      <c r="B4709" s="1">
        <v>41401409</v>
      </c>
      <c r="C4709" s="3" t="s">
        <v>3649</v>
      </c>
      <c r="D4709" s="4" t="s">
        <v>3678</v>
      </c>
      <c r="E4709" s="7"/>
      <c r="F4709" s="8">
        <f>VLOOKUP(D4709,'Parâmetro - Portes e Uco'!$A$8:$D$49,4,0)</f>
        <v>35.471519999999998</v>
      </c>
      <c r="G4709" s="36"/>
      <c r="H4709" s="15"/>
      <c r="I4709" s="9"/>
      <c r="J4709" s="16">
        <v>0</v>
      </c>
      <c r="K4709" s="16"/>
      <c r="L4709" s="17"/>
      <c r="M4709" s="2"/>
      <c r="N4709" s="8"/>
      <c r="O4709" s="15">
        <v>0</v>
      </c>
      <c r="P4709" s="15"/>
      <c r="Q4709" s="41">
        <f t="shared" si="264"/>
        <v>35.471519999999998</v>
      </c>
    </row>
    <row r="4710" spans="1:17">
      <c r="A4710" s="1" t="s">
        <v>4760</v>
      </c>
      <c r="B4710" s="1">
        <v>41401425</v>
      </c>
      <c r="C4710" s="3" t="s">
        <v>3650</v>
      </c>
      <c r="D4710" s="4" t="s">
        <v>3681</v>
      </c>
      <c r="E4710" s="7"/>
      <c r="F4710" s="8">
        <f>VLOOKUP(D4710,'Parâmetro - Portes e Uco'!$A$8:$D$49,4,0)</f>
        <v>73.782719999999998</v>
      </c>
      <c r="G4710" s="36"/>
      <c r="H4710" s="15"/>
      <c r="I4710" s="9"/>
      <c r="J4710" s="16">
        <v>0</v>
      </c>
      <c r="K4710" s="16"/>
      <c r="L4710" s="17"/>
      <c r="M4710" s="2"/>
      <c r="N4710" s="8"/>
      <c r="O4710" s="15">
        <v>0</v>
      </c>
      <c r="P4710" s="15"/>
      <c r="Q4710" s="41">
        <f t="shared" si="264"/>
        <v>73.782719999999998</v>
      </c>
    </row>
    <row r="4711" spans="1:17">
      <c r="A4711" s="1" t="s">
        <v>4760</v>
      </c>
      <c r="B4711" s="1">
        <v>41401433</v>
      </c>
      <c r="C4711" s="3" t="s">
        <v>3651</v>
      </c>
      <c r="D4711" s="4" t="s">
        <v>3679</v>
      </c>
      <c r="E4711" s="7" t="s">
        <v>3715</v>
      </c>
      <c r="F4711" s="8">
        <f>VLOOKUP(D4711,'Parâmetro - Portes e Uco'!$A$8:$D$49,4,0)*E4711</f>
        <v>2.9559599999999997</v>
      </c>
      <c r="G4711" s="36"/>
      <c r="H4711" s="15"/>
      <c r="I4711" s="9"/>
      <c r="J4711" s="16">
        <v>0</v>
      </c>
      <c r="K4711" s="16"/>
      <c r="L4711" s="17"/>
      <c r="M4711" s="2"/>
      <c r="N4711" s="8"/>
      <c r="O4711" s="15">
        <v>0</v>
      </c>
      <c r="P4711" s="15"/>
      <c r="Q4711" s="41">
        <f t="shared" si="264"/>
        <v>2.9559599999999997</v>
      </c>
    </row>
    <row r="4712" spans="1:17" ht="22.5">
      <c r="A4712" s="1" t="s">
        <v>4760</v>
      </c>
      <c r="B4712" s="1">
        <v>41401441</v>
      </c>
      <c r="C4712" s="3" t="s">
        <v>3652</v>
      </c>
      <c r="D4712" s="4" t="s">
        <v>3677</v>
      </c>
      <c r="E4712" s="7"/>
      <c r="F4712" s="8">
        <f>VLOOKUP(D4712,'Parâmetro - Portes e Uco'!$A$8:$D$49,4,0)</f>
        <v>128.82192000000001</v>
      </c>
      <c r="G4712" s="36"/>
      <c r="H4712" s="15"/>
      <c r="I4712" s="9"/>
      <c r="J4712" s="16">
        <v>0</v>
      </c>
      <c r="K4712" s="16"/>
      <c r="L4712" s="17"/>
      <c r="M4712" s="2"/>
      <c r="N4712" s="8"/>
      <c r="O4712" s="15">
        <v>0</v>
      </c>
      <c r="P4712" s="15"/>
      <c r="Q4712" s="41">
        <f t="shared" si="264"/>
        <v>128.82192000000001</v>
      </c>
    </row>
    <row r="4713" spans="1:17" ht="22.5">
      <c r="A4713" s="1" t="s">
        <v>4760</v>
      </c>
      <c r="B4713" s="1">
        <v>41401450</v>
      </c>
      <c r="C4713" s="3" t="s">
        <v>3653</v>
      </c>
      <c r="D4713" s="4" t="s">
        <v>3679</v>
      </c>
      <c r="E4713" s="7" t="s">
        <v>3719</v>
      </c>
      <c r="F4713" s="8">
        <f>VLOOKUP(D4713,'Parâmetro - Portes e Uco'!$A$8:$D$49,4,0)*E4713</f>
        <v>3.5471519999999996</v>
      </c>
      <c r="G4713" s="36"/>
      <c r="H4713" s="15"/>
      <c r="I4713" s="9"/>
      <c r="J4713" s="16">
        <v>0</v>
      </c>
      <c r="K4713" s="16"/>
      <c r="L4713" s="17"/>
      <c r="M4713" s="2"/>
      <c r="N4713" s="8"/>
      <c r="O4713" s="15">
        <v>0</v>
      </c>
      <c r="P4713" s="15"/>
      <c r="Q4713" s="41">
        <f t="shared" si="264"/>
        <v>3.5471519999999996</v>
      </c>
    </row>
    <row r="4714" spans="1:17" ht="22.5">
      <c r="A4714" s="1" t="s">
        <v>4760</v>
      </c>
      <c r="B4714" s="1">
        <v>41401468</v>
      </c>
      <c r="C4714" s="3" t="s">
        <v>3654</v>
      </c>
      <c r="D4714" s="4" t="s">
        <v>3680</v>
      </c>
      <c r="E4714" s="7"/>
      <c r="F4714" s="8">
        <f>VLOOKUP(D4714,'Parâmetro - Portes e Uco'!$A$8:$D$49,4,0)</f>
        <v>23.639519999999997</v>
      </c>
      <c r="G4714" s="36"/>
      <c r="H4714" s="15"/>
      <c r="I4714" s="9"/>
      <c r="J4714" s="16">
        <v>0</v>
      </c>
      <c r="K4714" s="16"/>
      <c r="L4714" s="17"/>
      <c r="M4714" s="2"/>
      <c r="N4714" s="8"/>
      <c r="O4714" s="15">
        <v>0</v>
      </c>
      <c r="P4714" s="15"/>
      <c r="Q4714" s="41">
        <f t="shared" si="264"/>
        <v>23.639519999999997</v>
      </c>
    </row>
    <row r="4715" spans="1:17" ht="22.5">
      <c r="A4715" s="1" t="s">
        <v>4760</v>
      </c>
      <c r="B4715" s="1">
        <v>41401476</v>
      </c>
      <c r="C4715" s="3" t="s">
        <v>3655</v>
      </c>
      <c r="D4715" s="4" t="s">
        <v>3671</v>
      </c>
      <c r="E4715" s="7"/>
      <c r="F4715" s="8">
        <f>VLOOKUP(D4715,'Parâmetro - Portes e Uco'!$A$8:$D$49,4,0)</f>
        <v>100.81679999999999</v>
      </c>
      <c r="G4715" s="36"/>
      <c r="H4715" s="15"/>
      <c r="I4715" s="9"/>
      <c r="J4715" s="16">
        <v>0</v>
      </c>
      <c r="K4715" s="16"/>
      <c r="L4715" s="17">
        <v>2.9249999999999998</v>
      </c>
      <c r="M4715" s="2">
        <v>50</v>
      </c>
      <c r="N4715" s="8">
        <f>(('Parâmetro - Portes e Uco'!$H$4*'TABELA HONORÁRIOS MÉDICOS201819'!M4715)/100)*'TABELA HONORÁRIOS MÉDICOS201819'!L4715</f>
        <v>21.381749999999997</v>
      </c>
      <c r="O4715" s="15">
        <v>0</v>
      </c>
      <c r="P4715" s="15"/>
      <c r="Q4715" s="41">
        <f t="shared" si="264"/>
        <v>122.19854999999998</v>
      </c>
    </row>
    <row r="4716" spans="1:17" ht="22.5">
      <c r="A4716" s="1" t="s">
        <v>4760</v>
      </c>
      <c r="B4716" s="1">
        <v>41401484</v>
      </c>
      <c r="C4716" s="3" t="s">
        <v>3656</v>
      </c>
      <c r="D4716" s="4" t="s">
        <v>3672</v>
      </c>
      <c r="E4716" s="7"/>
      <c r="F4716" s="8">
        <f>VLOOKUP(D4716,'Parâmetro - Portes e Uco'!$A$8:$D$49,4,0)</f>
        <v>47.295359999999995</v>
      </c>
      <c r="G4716" s="36"/>
      <c r="H4716" s="15"/>
      <c r="I4716" s="9"/>
      <c r="J4716" s="16">
        <v>0</v>
      </c>
      <c r="K4716" s="16"/>
      <c r="L4716" s="17">
        <v>1.365</v>
      </c>
      <c r="M4716" s="2">
        <v>50</v>
      </c>
      <c r="N4716" s="8">
        <f>(('Parâmetro - Portes e Uco'!$H$4*'TABELA HONORÁRIOS MÉDICOS201819'!M4716)/100)*'TABELA HONORÁRIOS MÉDICOS201819'!L4716</f>
        <v>9.9781499999999994</v>
      </c>
      <c r="O4716" s="15">
        <v>0</v>
      </c>
      <c r="P4716" s="15"/>
      <c r="Q4716" s="41">
        <f t="shared" si="264"/>
        <v>57.273509999999995</v>
      </c>
    </row>
    <row r="4717" spans="1:17">
      <c r="A4717" s="1" t="s">
        <v>4760</v>
      </c>
      <c r="B4717" s="1">
        <v>41401492</v>
      </c>
      <c r="C4717" s="3" t="s">
        <v>3657</v>
      </c>
      <c r="D4717" s="4" t="s">
        <v>3671</v>
      </c>
      <c r="E4717" s="7"/>
      <c r="F4717" s="8">
        <f>VLOOKUP(D4717,'Parâmetro - Portes e Uco'!$A$8:$D$49,4,0)</f>
        <v>100.81679999999999</v>
      </c>
      <c r="G4717" s="36"/>
      <c r="H4717" s="15"/>
      <c r="I4717" s="9"/>
      <c r="J4717" s="16">
        <v>0</v>
      </c>
      <c r="K4717" s="16"/>
      <c r="L4717" s="17">
        <v>4.8529999999999998</v>
      </c>
      <c r="M4717" s="2">
        <v>50</v>
      </c>
      <c r="N4717" s="8">
        <f>(('Parâmetro - Portes e Uco'!$H$4*'TABELA HONORÁRIOS MÉDICOS201819'!M4717)/100)*'TABELA HONORÁRIOS MÉDICOS201819'!L4717</f>
        <v>35.475429999999996</v>
      </c>
      <c r="O4717" s="15">
        <v>0</v>
      </c>
      <c r="P4717" s="15"/>
      <c r="Q4717" s="41">
        <f t="shared" si="264"/>
        <v>136.29222999999999</v>
      </c>
    </row>
    <row r="4718" spans="1:17">
      <c r="A4718" s="1" t="s">
        <v>4760</v>
      </c>
      <c r="B4718" s="1">
        <v>41401514</v>
      </c>
      <c r="C4718" s="3" t="s">
        <v>3622</v>
      </c>
      <c r="D4718" s="4" t="s">
        <v>3679</v>
      </c>
      <c r="E4718" s="7"/>
      <c r="F4718" s="8">
        <f>VLOOKUP(D4718,'Parâmetro - Portes e Uco'!$A$8:$D$49,4,0)</f>
        <v>11.823839999999999</v>
      </c>
      <c r="G4718" s="36"/>
      <c r="H4718" s="15"/>
      <c r="I4718" s="9"/>
      <c r="J4718" s="16">
        <v>0</v>
      </c>
      <c r="K4718" s="16"/>
      <c r="L4718" s="17">
        <v>1.2829999999999999</v>
      </c>
      <c r="M4718" s="2">
        <v>50</v>
      </c>
      <c r="N4718" s="8">
        <f>(('Parâmetro - Portes e Uco'!$H$4*'TABELA HONORÁRIOS MÉDICOS201819'!M4718)/100)*'TABELA HONORÁRIOS MÉDICOS201819'!L4718</f>
        <v>9.3787299999999991</v>
      </c>
      <c r="O4718" s="15">
        <v>0</v>
      </c>
      <c r="P4718" s="15"/>
      <c r="Q4718" s="41">
        <f t="shared" si="264"/>
        <v>21.202569999999998</v>
      </c>
    </row>
    <row r="4719" spans="1:17">
      <c r="A4719" s="1" t="s">
        <v>4760</v>
      </c>
      <c r="B4719" s="1">
        <v>41401522</v>
      </c>
      <c r="C4719" s="3" t="s">
        <v>3628</v>
      </c>
      <c r="D4719" s="4" t="s">
        <v>3678</v>
      </c>
      <c r="E4719" s="7"/>
      <c r="F4719" s="8">
        <f>VLOOKUP(D4719,'Parâmetro - Portes e Uco'!$A$8:$D$49,4,0)</f>
        <v>35.471519999999998</v>
      </c>
      <c r="G4719" s="36"/>
      <c r="H4719" s="15"/>
      <c r="I4719" s="9"/>
      <c r="J4719" s="16">
        <v>0</v>
      </c>
      <c r="K4719" s="16"/>
      <c r="L4719" s="17"/>
      <c r="M4719" s="2"/>
      <c r="N4719" s="8"/>
      <c r="O4719" s="15">
        <v>0</v>
      </c>
      <c r="P4719" s="15"/>
      <c r="Q4719" s="41">
        <f t="shared" si="264"/>
        <v>35.471519999999998</v>
      </c>
    </row>
    <row r="4720" spans="1:17">
      <c r="A4720" s="1" t="s">
        <v>4760</v>
      </c>
      <c r="B4720" s="1">
        <v>41401530</v>
      </c>
      <c r="C4720" s="3" t="s">
        <v>3627</v>
      </c>
      <c r="D4720" s="4" t="s">
        <v>3678</v>
      </c>
      <c r="E4720" s="7"/>
      <c r="F4720" s="8">
        <f>VLOOKUP(D4720,'Parâmetro - Portes e Uco'!$A$8:$D$49,4,0)</f>
        <v>35.471519999999998</v>
      </c>
      <c r="G4720" s="36"/>
      <c r="H4720" s="15"/>
      <c r="I4720" s="9"/>
      <c r="J4720" s="16">
        <v>0</v>
      </c>
      <c r="K4720" s="16"/>
      <c r="L4720" s="17"/>
      <c r="M4720" s="2"/>
      <c r="N4720" s="8"/>
      <c r="O4720" s="15">
        <v>0</v>
      </c>
      <c r="P4720" s="15"/>
      <c r="Q4720" s="41">
        <f t="shared" si="264"/>
        <v>35.471519999999998</v>
      </c>
    </row>
    <row r="4721" spans="1:17">
      <c r="A4721" s="1" t="s">
        <v>4760</v>
      </c>
      <c r="B4721" s="1">
        <v>41401557</v>
      </c>
      <c r="C4721" s="3" t="s">
        <v>3626</v>
      </c>
      <c r="D4721" s="4" t="s">
        <v>3679</v>
      </c>
      <c r="E4721" s="7"/>
      <c r="F4721" s="8">
        <f>VLOOKUP(D4721,'Parâmetro - Portes e Uco'!$A$8:$D$49,4,0)</f>
        <v>11.823839999999999</v>
      </c>
      <c r="G4721" s="36"/>
      <c r="H4721" s="15"/>
      <c r="I4721" s="9"/>
      <c r="J4721" s="16">
        <v>0</v>
      </c>
      <c r="K4721" s="16"/>
      <c r="L4721" s="17"/>
      <c r="M4721" s="2"/>
      <c r="N4721" s="8"/>
      <c r="O4721" s="15">
        <v>0</v>
      </c>
      <c r="P4721" s="15"/>
      <c r="Q4721" s="41">
        <f t="shared" si="264"/>
        <v>11.823839999999999</v>
      </c>
    </row>
    <row r="4722" spans="1:17">
      <c r="A4722" s="1" t="s">
        <v>4758</v>
      </c>
      <c r="B4722" s="1">
        <v>41401565</v>
      </c>
      <c r="C4722" s="3" t="s">
        <v>3630</v>
      </c>
      <c r="D4722" s="4" t="s">
        <v>3670</v>
      </c>
      <c r="E4722" s="7"/>
      <c r="F4722" s="8">
        <f>VLOOKUP(D4722,'Parâmetro - Portes e Uco'!$A$8:$D$49,4,0)</f>
        <v>62.342399999999998</v>
      </c>
      <c r="G4722" s="36"/>
      <c r="H4722" s="15"/>
      <c r="I4722" s="9"/>
      <c r="J4722" s="16">
        <v>0</v>
      </c>
      <c r="K4722" s="16"/>
      <c r="L4722" s="17"/>
      <c r="M4722" s="2"/>
      <c r="N4722" s="8"/>
      <c r="O4722" s="15">
        <v>0</v>
      </c>
      <c r="P4722" s="15"/>
      <c r="Q4722" s="41">
        <f t="shared" si="264"/>
        <v>62.342399999999998</v>
      </c>
    </row>
    <row r="4723" spans="1:17">
      <c r="A4723" s="1" t="s">
        <v>4760</v>
      </c>
      <c r="B4723" s="1">
        <v>41401646</v>
      </c>
      <c r="C4723" s="3" t="s">
        <v>4773</v>
      </c>
      <c r="D4723" s="4" t="s">
        <v>3681</v>
      </c>
      <c r="E4723" s="7"/>
      <c r="F4723" s="8">
        <f>VLOOKUP(D4723,'Parâmetro - Portes e Uco'!$A$8:$D$49,4,0)</f>
        <v>73.782719999999998</v>
      </c>
      <c r="G4723" s="36"/>
      <c r="H4723" s="15"/>
      <c r="I4723" s="9"/>
      <c r="J4723" s="16">
        <v>0</v>
      </c>
      <c r="K4723" s="16"/>
      <c r="L4723" s="17"/>
      <c r="M4723" s="2"/>
      <c r="N4723" s="8"/>
      <c r="O4723" s="15"/>
      <c r="P4723" s="15"/>
      <c r="Q4723" s="41">
        <f t="shared" si="264"/>
        <v>73.782719999999998</v>
      </c>
    </row>
    <row r="4724" spans="1:17">
      <c r="A4724" s="1" t="s">
        <v>4760</v>
      </c>
      <c r="B4724" s="1">
        <v>41401654</v>
      </c>
      <c r="C4724" s="3" t="s">
        <v>3642</v>
      </c>
      <c r="D4724" s="4" t="s">
        <v>3670</v>
      </c>
      <c r="E4724" s="7"/>
      <c r="F4724" s="8">
        <f>VLOOKUP(D4724,'Parâmetro - Portes e Uco'!$A$8:$D$49,4,0)</f>
        <v>62.342399999999998</v>
      </c>
      <c r="G4724" s="36"/>
      <c r="H4724" s="15"/>
      <c r="I4724" s="9"/>
      <c r="J4724" s="16">
        <v>0</v>
      </c>
      <c r="K4724" s="16"/>
      <c r="L4724" s="17"/>
      <c r="M4724" s="2"/>
      <c r="N4724" s="8"/>
      <c r="O4724" s="15">
        <v>0</v>
      </c>
      <c r="P4724" s="15"/>
      <c r="Q4724" s="41">
        <f t="shared" si="264"/>
        <v>62.342399999999998</v>
      </c>
    </row>
    <row r="4725" spans="1:17">
      <c r="A4725" s="3"/>
      <c r="B4725" s="135" t="s">
        <v>4668</v>
      </c>
      <c r="C4725" s="263" t="s">
        <v>3768</v>
      </c>
      <c r="D4725" s="264"/>
      <c r="E4725" s="264"/>
      <c r="F4725" s="264"/>
      <c r="G4725" s="264"/>
      <c r="H4725" s="264"/>
      <c r="I4725" s="264"/>
      <c r="J4725" s="264"/>
      <c r="K4725" s="264"/>
      <c r="L4725" s="264"/>
      <c r="M4725" s="264"/>
      <c r="N4725" s="264"/>
      <c r="O4725" s="264"/>
      <c r="P4725" s="264"/>
      <c r="Q4725" s="265"/>
    </row>
    <row r="4726" spans="1:17">
      <c r="A4726" s="3"/>
      <c r="B4726" s="259" t="s">
        <v>4669</v>
      </c>
      <c r="C4726" s="260"/>
      <c r="D4726" s="260"/>
      <c r="E4726" s="260"/>
      <c r="F4726" s="260"/>
      <c r="G4726" s="260"/>
      <c r="H4726" s="260"/>
      <c r="I4726" s="260"/>
      <c r="J4726" s="260"/>
      <c r="K4726" s="260"/>
      <c r="L4726" s="260"/>
      <c r="M4726" s="260"/>
      <c r="N4726" s="260"/>
      <c r="O4726" s="260"/>
      <c r="P4726" s="260"/>
      <c r="Q4726" s="262"/>
    </row>
    <row r="4727" spans="1:17">
      <c r="A4727" s="3"/>
      <c r="B4727" s="259" t="s">
        <v>4670</v>
      </c>
      <c r="C4727" s="260"/>
      <c r="D4727" s="260"/>
      <c r="E4727" s="260"/>
      <c r="F4727" s="260"/>
      <c r="G4727" s="260"/>
      <c r="H4727" s="260"/>
      <c r="I4727" s="260"/>
      <c r="J4727" s="260"/>
      <c r="K4727" s="260"/>
      <c r="L4727" s="260"/>
      <c r="M4727" s="260"/>
      <c r="N4727" s="260"/>
      <c r="O4727" s="260"/>
      <c r="P4727" s="260"/>
      <c r="Q4727" s="262"/>
    </row>
    <row r="4728" spans="1:17">
      <c r="A4728" s="3"/>
      <c r="B4728" s="259" t="s">
        <v>4671</v>
      </c>
      <c r="C4728" s="260"/>
      <c r="D4728" s="260"/>
      <c r="E4728" s="260"/>
      <c r="F4728" s="260"/>
      <c r="G4728" s="260"/>
      <c r="H4728" s="260"/>
      <c r="I4728" s="260"/>
      <c r="J4728" s="260"/>
      <c r="K4728" s="260"/>
      <c r="L4728" s="260"/>
      <c r="M4728" s="260"/>
      <c r="N4728" s="260"/>
      <c r="O4728" s="260"/>
      <c r="P4728" s="260"/>
      <c r="Q4728" s="262"/>
    </row>
    <row r="4729" spans="1:17">
      <c r="A4729" s="3"/>
      <c r="B4729" s="259" t="s">
        <v>4672</v>
      </c>
      <c r="C4729" s="260"/>
      <c r="D4729" s="260"/>
      <c r="E4729" s="260"/>
      <c r="F4729" s="260"/>
      <c r="G4729" s="260"/>
      <c r="H4729" s="260"/>
      <c r="I4729" s="260"/>
      <c r="J4729" s="260"/>
      <c r="K4729" s="260"/>
      <c r="L4729" s="260"/>
      <c r="M4729" s="260"/>
      <c r="N4729" s="260"/>
      <c r="O4729" s="260"/>
      <c r="P4729" s="260"/>
      <c r="Q4729" s="262"/>
    </row>
    <row r="4730" spans="1:17">
      <c r="A4730" s="3"/>
      <c r="B4730" s="259" t="s">
        <v>3984</v>
      </c>
      <c r="C4730" s="260"/>
      <c r="D4730" s="260"/>
      <c r="E4730" s="260"/>
      <c r="F4730" s="260"/>
      <c r="G4730" s="260"/>
      <c r="H4730" s="260"/>
      <c r="I4730" s="260"/>
      <c r="J4730" s="260"/>
      <c r="K4730" s="260"/>
      <c r="L4730" s="260"/>
      <c r="M4730" s="260"/>
      <c r="N4730" s="260"/>
      <c r="O4730" s="260"/>
      <c r="P4730" s="260"/>
      <c r="Q4730" s="262"/>
    </row>
    <row r="4731" spans="1:17">
      <c r="A4731" s="3"/>
      <c r="B4731" s="259" t="s">
        <v>3985</v>
      </c>
      <c r="C4731" s="260"/>
      <c r="D4731" s="260"/>
      <c r="E4731" s="260"/>
      <c r="F4731" s="260"/>
      <c r="G4731" s="260"/>
      <c r="H4731" s="260"/>
      <c r="I4731" s="260"/>
      <c r="J4731" s="260"/>
      <c r="K4731" s="260"/>
      <c r="L4731" s="260"/>
      <c r="M4731" s="260"/>
      <c r="N4731" s="260"/>
      <c r="O4731" s="260"/>
      <c r="P4731" s="260"/>
      <c r="Q4731" s="262"/>
    </row>
    <row r="4732" spans="1:17">
      <c r="A4732" s="3"/>
      <c r="B4732" s="259" t="s">
        <v>4673</v>
      </c>
      <c r="C4732" s="260"/>
      <c r="D4732" s="260"/>
      <c r="E4732" s="260"/>
      <c r="F4732" s="260"/>
      <c r="G4732" s="260"/>
      <c r="H4732" s="260"/>
      <c r="I4732" s="260"/>
      <c r="J4732" s="260"/>
      <c r="K4732" s="260"/>
      <c r="L4732" s="260"/>
      <c r="M4732" s="260"/>
      <c r="N4732" s="260"/>
      <c r="O4732" s="260"/>
      <c r="P4732" s="260"/>
      <c r="Q4732" s="262"/>
    </row>
    <row r="4733" spans="1:17">
      <c r="A4733" s="3"/>
      <c r="B4733" s="259" t="s">
        <v>4674</v>
      </c>
      <c r="C4733" s="260"/>
      <c r="D4733" s="260"/>
      <c r="E4733" s="260"/>
      <c r="F4733" s="260"/>
      <c r="G4733" s="260"/>
      <c r="H4733" s="260"/>
      <c r="I4733" s="260"/>
      <c r="J4733" s="260"/>
      <c r="K4733" s="260"/>
      <c r="L4733" s="260"/>
      <c r="M4733" s="260"/>
      <c r="N4733" s="260"/>
      <c r="O4733" s="260"/>
      <c r="P4733" s="260"/>
      <c r="Q4733" s="262"/>
    </row>
    <row r="4734" spans="1:17">
      <c r="A4734" s="3"/>
      <c r="B4734" s="259" t="s">
        <v>4675</v>
      </c>
      <c r="C4734" s="260"/>
      <c r="D4734" s="260"/>
      <c r="E4734" s="260"/>
      <c r="F4734" s="260"/>
      <c r="G4734" s="260"/>
      <c r="H4734" s="260"/>
      <c r="I4734" s="260"/>
      <c r="J4734" s="260"/>
      <c r="K4734" s="260"/>
      <c r="L4734" s="260"/>
      <c r="M4734" s="260"/>
      <c r="N4734" s="260"/>
      <c r="O4734" s="260"/>
      <c r="P4734" s="260"/>
      <c r="Q4734" s="262"/>
    </row>
    <row r="4735" spans="1:17">
      <c r="A4735" s="3"/>
      <c r="B4735" s="259" t="s">
        <v>4676</v>
      </c>
      <c r="C4735" s="260"/>
      <c r="D4735" s="260"/>
      <c r="E4735" s="260"/>
      <c r="F4735" s="260"/>
      <c r="G4735" s="260"/>
      <c r="H4735" s="260"/>
      <c r="I4735" s="260"/>
      <c r="J4735" s="260"/>
      <c r="K4735" s="260"/>
      <c r="L4735" s="260"/>
      <c r="M4735" s="260"/>
      <c r="N4735" s="260"/>
      <c r="O4735" s="260"/>
      <c r="P4735" s="260"/>
      <c r="Q4735" s="262"/>
    </row>
    <row r="4736" spans="1:17">
      <c r="A4736" s="3"/>
      <c r="B4736" s="135">
        <v>41501004</v>
      </c>
      <c r="C4736" s="263" t="s">
        <v>3983</v>
      </c>
      <c r="D4736" s="264"/>
      <c r="E4736" s="264"/>
      <c r="F4736" s="264"/>
      <c r="G4736" s="264"/>
      <c r="H4736" s="264"/>
      <c r="I4736" s="264"/>
      <c r="J4736" s="264"/>
      <c r="K4736" s="264"/>
      <c r="L4736" s="264"/>
      <c r="M4736" s="264"/>
      <c r="N4736" s="264"/>
      <c r="O4736" s="264"/>
      <c r="P4736" s="264"/>
      <c r="Q4736" s="265"/>
    </row>
    <row r="4737" spans="1:17">
      <c r="A4737" s="1" t="s">
        <v>4760</v>
      </c>
      <c r="B4737" s="1">
        <v>41501012</v>
      </c>
      <c r="C4737" s="3" t="s">
        <v>3658</v>
      </c>
      <c r="D4737" s="4" t="s">
        <v>3681</v>
      </c>
      <c r="E4737" s="7"/>
      <c r="F4737" s="8">
        <f>VLOOKUP(D4737,'Parâmetro - Portes e Uco'!$A$8:$D$49,4,0)</f>
        <v>73.782719999999998</v>
      </c>
      <c r="G4737" s="36"/>
      <c r="H4737" s="15"/>
      <c r="I4737" s="9"/>
      <c r="J4737" s="16">
        <v>0</v>
      </c>
      <c r="K4737" s="16"/>
      <c r="L4737" s="17">
        <v>0.52</v>
      </c>
      <c r="M4737" s="2">
        <v>50</v>
      </c>
      <c r="N4737" s="8">
        <f>(('Parâmetro - Portes e Uco'!$H$4*'TABELA HONORÁRIOS MÉDICOS201819'!M4737)/100)*'TABELA HONORÁRIOS MÉDICOS201819'!L4737</f>
        <v>3.8012000000000001</v>
      </c>
      <c r="O4737" s="15">
        <v>0</v>
      </c>
      <c r="P4737" s="15"/>
      <c r="Q4737" s="41">
        <f t="shared" ref="Q4737:Q4749" si="265">F4737+H4737+K4737+N4737+P4737</f>
        <v>77.583919999999992</v>
      </c>
    </row>
    <row r="4738" spans="1:17">
      <c r="A4738" s="1" t="s">
        <v>4760</v>
      </c>
      <c r="B4738" s="1">
        <v>41501020</v>
      </c>
      <c r="C4738" s="3" t="s">
        <v>3659</v>
      </c>
      <c r="D4738" s="4" t="s">
        <v>3678</v>
      </c>
      <c r="E4738" s="7"/>
      <c r="F4738" s="8">
        <f>VLOOKUP(D4738,'Parâmetro - Portes e Uco'!$A$8:$D$49,4,0)</f>
        <v>35.471519999999998</v>
      </c>
      <c r="G4738" s="36"/>
      <c r="H4738" s="15"/>
      <c r="I4738" s="9"/>
      <c r="J4738" s="16">
        <v>0</v>
      </c>
      <c r="K4738" s="16"/>
      <c r="L4738" s="17"/>
      <c r="M4738" s="2"/>
      <c r="N4738" s="8"/>
      <c r="O4738" s="15">
        <v>0</v>
      </c>
      <c r="P4738" s="15"/>
      <c r="Q4738" s="41">
        <f t="shared" si="265"/>
        <v>35.471519999999998</v>
      </c>
    </row>
    <row r="4739" spans="1:17">
      <c r="A4739" s="1" t="s">
        <v>4760</v>
      </c>
      <c r="B4739" s="1">
        <v>41501047</v>
      </c>
      <c r="C4739" s="3" t="s">
        <v>3660</v>
      </c>
      <c r="D4739" s="4" t="s">
        <v>3672</v>
      </c>
      <c r="E4739" s="7"/>
      <c r="F4739" s="8">
        <f>VLOOKUP(D4739,'Parâmetro - Portes e Uco'!$A$8:$D$49,4,0)</f>
        <v>47.295359999999995</v>
      </c>
      <c r="G4739" s="36"/>
      <c r="H4739" s="15"/>
      <c r="I4739" s="9"/>
      <c r="J4739" s="16">
        <v>0</v>
      </c>
      <c r="K4739" s="16"/>
      <c r="L4739" s="17">
        <v>0.38</v>
      </c>
      <c r="M4739" s="2">
        <v>50</v>
      </c>
      <c r="N4739" s="8">
        <f>(('Parâmetro - Portes e Uco'!$H$4*'TABELA HONORÁRIOS MÉDICOS201819'!M4739)/100)*'TABELA HONORÁRIOS MÉDICOS201819'!L4739</f>
        <v>2.7778</v>
      </c>
      <c r="O4739" s="15">
        <v>0</v>
      </c>
      <c r="P4739" s="15"/>
      <c r="Q4739" s="41">
        <f t="shared" si="265"/>
        <v>50.073159999999994</v>
      </c>
    </row>
    <row r="4740" spans="1:17" ht="22.5">
      <c r="A4740" s="1" t="s">
        <v>4760</v>
      </c>
      <c r="B4740" s="1">
        <v>41501063</v>
      </c>
      <c r="C4740" s="3" t="s">
        <v>3661</v>
      </c>
      <c r="D4740" s="4" t="s">
        <v>3670</v>
      </c>
      <c r="E4740" s="7"/>
      <c r="F4740" s="8">
        <f>VLOOKUP(D4740,'Parâmetro - Portes e Uco'!$A$8:$D$49,4,0)</f>
        <v>62.342399999999998</v>
      </c>
      <c r="G4740" s="36"/>
      <c r="H4740" s="15"/>
      <c r="I4740" s="9"/>
      <c r="J4740" s="16">
        <v>0</v>
      </c>
      <c r="K4740" s="16"/>
      <c r="L4740" s="17">
        <v>1</v>
      </c>
      <c r="M4740" s="2">
        <v>50</v>
      </c>
      <c r="N4740" s="8">
        <f>(('Parâmetro - Portes e Uco'!$H$4*'TABELA HONORÁRIOS MÉDICOS201819'!M4740)/100)*'TABELA HONORÁRIOS MÉDICOS201819'!L4740</f>
        <v>7.31</v>
      </c>
      <c r="O4740" s="15">
        <v>0</v>
      </c>
      <c r="P4740" s="15"/>
      <c r="Q4740" s="41">
        <f t="shared" si="265"/>
        <v>69.6524</v>
      </c>
    </row>
    <row r="4741" spans="1:17" ht="22.5">
      <c r="A4741" s="1" t="s">
        <v>4760</v>
      </c>
      <c r="B4741" s="1">
        <v>41501071</v>
      </c>
      <c r="C4741" s="3" t="s">
        <v>3662</v>
      </c>
      <c r="D4741" s="4" t="s">
        <v>3680</v>
      </c>
      <c r="E4741" s="7"/>
      <c r="F4741" s="8">
        <f>VLOOKUP(D4741,'Parâmetro - Portes e Uco'!$A$8:$D$49,4,0)</f>
        <v>23.639519999999997</v>
      </c>
      <c r="G4741" s="36"/>
      <c r="H4741" s="15"/>
      <c r="I4741" s="9"/>
      <c r="J4741" s="16">
        <v>0</v>
      </c>
      <c r="K4741" s="16"/>
      <c r="L4741" s="17"/>
      <c r="M4741" s="2"/>
      <c r="N4741" s="8"/>
      <c r="O4741" s="15">
        <v>0</v>
      </c>
      <c r="P4741" s="15"/>
      <c r="Q4741" s="41">
        <f t="shared" si="265"/>
        <v>23.639519999999997</v>
      </c>
    </row>
    <row r="4742" spans="1:17" ht="22.5">
      <c r="A4742" s="1" t="s">
        <v>4760</v>
      </c>
      <c r="B4742" s="1">
        <v>41501080</v>
      </c>
      <c r="C4742" s="3" t="s">
        <v>3663</v>
      </c>
      <c r="D4742" s="4" t="s">
        <v>3680</v>
      </c>
      <c r="E4742" s="7"/>
      <c r="F4742" s="8">
        <f>VLOOKUP(D4742,'Parâmetro - Portes e Uco'!$A$8:$D$49,4,0)</f>
        <v>23.639519999999997</v>
      </c>
      <c r="G4742" s="36"/>
      <c r="H4742" s="15"/>
      <c r="I4742" s="9"/>
      <c r="J4742" s="16">
        <v>0</v>
      </c>
      <c r="K4742" s="16"/>
      <c r="L4742" s="17"/>
      <c r="M4742" s="2"/>
      <c r="N4742" s="8"/>
      <c r="O4742" s="15">
        <v>0</v>
      </c>
      <c r="P4742" s="15"/>
      <c r="Q4742" s="41">
        <f t="shared" si="265"/>
        <v>23.639519999999997</v>
      </c>
    </row>
    <row r="4743" spans="1:17" ht="22.5">
      <c r="A4743" s="1" t="s">
        <v>4760</v>
      </c>
      <c r="B4743" s="1">
        <v>41501098</v>
      </c>
      <c r="C4743" s="3" t="s">
        <v>3664</v>
      </c>
      <c r="D4743" s="4" t="s">
        <v>3672</v>
      </c>
      <c r="E4743" s="7"/>
      <c r="F4743" s="8">
        <f>VLOOKUP(D4743,'Parâmetro - Portes e Uco'!$A$8:$D$49,4,0)</f>
        <v>47.295359999999995</v>
      </c>
      <c r="G4743" s="36"/>
      <c r="H4743" s="15"/>
      <c r="I4743" s="9"/>
      <c r="J4743" s="16">
        <v>0</v>
      </c>
      <c r="K4743" s="16"/>
      <c r="L4743" s="17">
        <v>7.16</v>
      </c>
      <c r="M4743" s="2">
        <v>50</v>
      </c>
      <c r="N4743" s="8">
        <f>(('Parâmetro - Portes e Uco'!$H$4*'TABELA HONORÁRIOS MÉDICOS201819'!M4743)/100)*'TABELA HONORÁRIOS MÉDICOS201819'!L4743</f>
        <v>52.339599999999997</v>
      </c>
      <c r="O4743" s="15">
        <v>0</v>
      </c>
      <c r="P4743" s="15"/>
      <c r="Q4743" s="41">
        <f t="shared" si="265"/>
        <v>99.634959999999992</v>
      </c>
    </row>
    <row r="4744" spans="1:17" ht="22.5">
      <c r="A4744" s="1" t="s">
        <v>4760</v>
      </c>
      <c r="B4744" s="1">
        <v>41501101</v>
      </c>
      <c r="C4744" s="3" t="s">
        <v>3665</v>
      </c>
      <c r="D4744" s="4" t="s">
        <v>3678</v>
      </c>
      <c r="E4744" s="7"/>
      <c r="F4744" s="8">
        <f>VLOOKUP(D4744,'Parâmetro - Portes e Uco'!$A$8:$D$49,4,0)</f>
        <v>35.471519999999998</v>
      </c>
      <c r="G4744" s="36"/>
      <c r="H4744" s="15"/>
      <c r="I4744" s="9"/>
      <c r="J4744" s="16">
        <v>0</v>
      </c>
      <c r="K4744" s="16"/>
      <c r="L4744" s="17"/>
      <c r="M4744" s="2"/>
      <c r="N4744" s="8"/>
      <c r="O4744" s="15">
        <v>0</v>
      </c>
      <c r="P4744" s="15"/>
      <c r="Q4744" s="41">
        <f t="shared" si="265"/>
        <v>35.471519999999998</v>
      </c>
    </row>
    <row r="4745" spans="1:17">
      <c r="A4745" s="1" t="s">
        <v>4760</v>
      </c>
      <c r="B4745" s="1">
        <v>41501128</v>
      </c>
      <c r="C4745" s="3" t="s">
        <v>3667</v>
      </c>
      <c r="D4745" s="4" t="s">
        <v>3672</v>
      </c>
      <c r="E4745" s="7"/>
      <c r="F4745" s="8">
        <f>VLOOKUP(D4745,'Parâmetro - Portes e Uco'!$A$8:$D$49,4,0)</f>
        <v>47.295359999999995</v>
      </c>
      <c r="G4745" s="36"/>
      <c r="H4745" s="15"/>
      <c r="I4745" s="9"/>
      <c r="J4745" s="16">
        <v>0</v>
      </c>
      <c r="K4745" s="16"/>
      <c r="L4745" s="17">
        <v>0.52</v>
      </c>
      <c r="M4745" s="2">
        <v>50</v>
      </c>
      <c r="N4745" s="8">
        <f>(('Parâmetro - Portes e Uco'!$H$4*'TABELA HONORÁRIOS MÉDICOS201819'!M4745)/100)*'TABELA HONORÁRIOS MÉDICOS201819'!L4745</f>
        <v>3.8012000000000001</v>
      </c>
      <c r="O4745" s="15">
        <v>0</v>
      </c>
      <c r="P4745" s="15"/>
      <c r="Q4745" s="41">
        <f t="shared" si="265"/>
        <v>51.096559999999997</v>
      </c>
    </row>
    <row r="4746" spans="1:17">
      <c r="A4746" s="1" t="s">
        <v>4760</v>
      </c>
      <c r="B4746" s="1">
        <v>41501144</v>
      </c>
      <c r="C4746" s="3" t="s">
        <v>3669</v>
      </c>
      <c r="D4746" s="4" t="s">
        <v>3671</v>
      </c>
      <c r="E4746" s="7"/>
      <c r="F4746" s="8">
        <f>VLOOKUP(D4746,'Parâmetro - Portes e Uco'!$A$8:$D$49,4,0)</f>
        <v>100.81679999999999</v>
      </c>
      <c r="G4746" s="36"/>
      <c r="H4746" s="15"/>
      <c r="I4746" s="9"/>
      <c r="J4746" s="16">
        <v>0</v>
      </c>
      <c r="K4746" s="16"/>
      <c r="L4746" s="17">
        <v>8.8000000000000007</v>
      </c>
      <c r="M4746" s="2">
        <v>50</v>
      </c>
      <c r="N4746" s="8">
        <f>(('Parâmetro - Portes e Uco'!$H$4*'TABELA HONORÁRIOS MÉDICOS201819'!M4746)/100)*'TABELA HONORÁRIOS MÉDICOS201819'!L4746</f>
        <v>64.328000000000003</v>
      </c>
      <c r="O4746" s="15">
        <v>0</v>
      </c>
      <c r="P4746" s="15"/>
      <c r="Q4746" s="41">
        <f t="shared" si="265"/>
        <v>165.14479999999998</v>
      </c>
    </row>
    <row r="4747" spans="1:17" ht="22.5">
      <c r="A4747" s="1" t="s">
        <v>4760</v>
      </c>
      <c r="B4747" s="1">
        <v>41501195</v>
      </c>
      <c r="C4747" s="3" t="s">
        <v>3668</v>
      </c>
      <c r="D4747" s="4" t="s">
        <v>3672</v>
      </c>
      <c r="E4747" s="7"/>
      <c r="F4747" s="8">
        <f>VLOOKUP(D4747,'Parâmetro - Portes e Uco'!$A$8:$D$49,4,0)</f>
        <v>47.295359999999995</v>
      </c>
      <c r="G4747" s="36"/>
      <c r="H4747" s="15"/>
      <c r="I4747" s="9"/>
      <c r="J4747" s="16">
        <v>0</v>
      </c>
      <c r="K4747" s="16"/>
      <c r="L4747" s="17">
        <v>1.8</v>
      </c>
      <c r="M4747" s="2">
        <v>50</v>
      </c>
      <c r="N4747" s="8">
        <f>(('Parâmetro - Portes e Uco'!$H$4*'TABELA HONORÁRIOS MÉDICOS201819'!M4747)/100)*'TABELA HONORÁRIOS MÉDICOS201819'!L4747</f>
        <v>13.157999999999999</v>
      </c>
      <c r="O4747" s="15">
        <v>0</v>
      </c>
      <c r="P4747" s="15"/>
      <c r="Q4747" s="41">
        <f t="shared" si="265"/>
        <v>60.453359999999996</v>
      </c>
    </row>
    <row r="4748" spans="1:17">
      <c r="A4748" s="1" t="s">
        <v>4760</v>
      </c>
      <c r="B4748" s="1">
        <v>41501209</v>
      </c>
      <c r="C4748" s="3" t="s">
        <v>3666</v>
      </c>
      <c r="D4748" s="4" t="s">
        <v>3675</v>
      </c>
      <c r="E4748" s="7"/>
      <c r="F4748" s="8">
        <f>VLOOKUP(D4748,'Parâmetro - Portes e Uco'!$A$8:$D$49,4,0)</f>
        <v>217.18656000000001</v>
      </c>
      <c r="G4748" s="36"/>
      <c r="H4748" s="15"/>
      <c r="I4748" s="9"/>
      <c r="J4748" s="16">
        <v>0</v>
      </c>
      <c r="K4748" s="16"/>
      <c r="L4748" s="17">
        <v>11.5</v>
      </c>
      <c r="M4748" s="2">
        <v>50</v>
      </c>
      <c r="N4748" s="8">
        <f>(('Parâmetro - Portes e Uco'!$H$4*'TABELA HONORÁRIOS MÉDICOS201819'!M4748)/100)*'TABELA HONORÁRIOS MÉDICOS201819'!L4748</f>
        <v>84.064999999999998</v>
      </c>
      <c r="O4748" s="15">
        <v>0</v>
      </c>
      <c r="P4748" s="15"/>
      <c r="Q4748" s="41">
        <f t="shared" si="265"/>
        <v>301.25156000000004</v>
      </c>
    </row>
    <row r="4749" spans="1:17">
      <c r="A4749" s="1" t="s">
        <v>4758</v>
      </c>
      <c r="B4749" s="1">
        <v>41501268</v>
      </c>
      <c r="C4749" s="3" t="s">
        <v>4059</v>
      </c>
      <c r="D4749" s="4" t="s">
        <v>3672</v>
      </c>
      <c r="E4749" s="7">
        <v>0</v>
      </c>
      <c r="F4749" s="8">
        <f>VLOOKUP(D4749,'Parâmetro - Portes e Uco'!$A$8:$D$49,4,0)</f>
        <v>47.295359999999995</v>
      </c>
      <c r="G4749" s="36"/>
      <c r="H4749" s="15"/>
      <c r="I4749" s="9"/>
      <c r="J4749" s="16">
        <v>0</v>
      </c>
      <c r="K4749" s="16"/>
      <c r="L4749" s="17">
        <v>0.38</v>
      </c>
      <c r="M4749" s="2">
        <v>50</v>
      </c>
      <c r="N4749" s="8">
        <f>(('Parâmetro - Portes e Uco'!$H$4*'TABELA HONORÁRIOS MÉDICOS201819'!M4749)/100)*'TABELA HONORÁRIOS MÉDICOS201819'!L4749</f>
        <v>2.7778</v>
      </c>
      <c r="O4749" s="15">
        <v>0</v>
      </c>
      <c r="P4749" s="15"/>
      <c r="Q4749" s="41">
        <f t="shared" si="265"/>
        <v>50.073159999999994</v>
      </c>
    </row>
    <row r="4750" spans="1:17">
      <c r="A4750" s="3"/>
      <c r="B4750" s="135" t="s">
        <v>4677</v>
      </c>
      <c r="C4750" s="263" t="s">
        <v>3746</v>
      </c>
      <c r="D4750" s="264"/>
      <c r="E4750" s="264"/>
      <c r="F4750" s="264"/>
      <c r="G4750" s="264"/>
      <c r="H4750" s="264"/>
      <c r="I4750" s="264"/>
      <c r="J4750" s="264"/>
      <c r="K4750" s="264"/>
      <c r="L4750" s="264"/>
      <c r="M4750" s="264"/>
      <c r="N4750" s="264"/>
      <c r="O4750" s="264"/>
      <c r="P4750" s="264"/>
      <c r="Q4750" s="265"/>
    </row>
    <row r="4751" spans="1:17">
      <c r="A4751" s="3"/>
      <c r="B4751" s="259" t="s">
        <v>3981</v>
      </c>
      <c r="C4751" s="260"/>
      <c r="D4751" s="260"/>
      <c r="E4751" s="260"/>
      <c r="F4751" s="260"/>
      <c r="G4751" s="260"/>
      <c r="H4751" s="260"/>
      <c r="I4751" s="260"/>
      <c r="J4751" s="260"/>
      <c r="K4751" s="260"/>
      <c r="L4751" s="260"/>
      <c r="M4751" s="260"/>
      <c r="N4751" s="260"/>
      <c r="O4751" s="260"/>
      <c r="P4751" s="260"/>
      <c r="Q4751" s="262"/>
    </row>
    <row r="4752" spans="1:17">
      <c r="A4752" s="3"/>
      <c r="B4752" s="259" t="s">
        <v>3982</v>
      </c>
      <c r="C4752" s="260"/>
      <c r="D4752" s="260"/>
      <c r="E4752" s="260"/>
      <c r="F4752" s="260"/>
      <c r="G4752" s="260"/>
      <c r="H4752" s="260"/>
      <c r="I4752" s="260"/>
      <c r="J4752" s="260"/>
      <c r="K4752" s="260"/>
      <c r="L4752" s="260"/>
      <c r="M4752" s="260"/>
      <c r="N4752" s="260"/>
      <c r="O4752" s="260"/>
      <c r="P4752" s="260"/>
      <c r="Q4752" s="262"/>
    </row>
    <row r="4753" spans="1:17">
      <c r="A4753" s="3"/>
      <c r="B4753" s="259"/>
      <c r="C4753" s="260"/>
      <c r="D4753" s="260"/>
      <c r="E4753" s="260"/>
      <c r="F4753" s="260"/>
      <c r="G4753" s="260"/>
      <c r="H4753" s="277"/>
      <c r="I4753" s="260"/>
      <c r="J4753" s="260"/>
      <c r="K4753" s="278"/>
      <c r="L4753" s="260"/>
      <c r="M4753" s="260"/>
      <c r="N4753" s="260"/>
      <c r="O4753" s="261"/>
      <c r="P4753" s="279"/>
      <c r="Q4753" s="280"/>
    </row>
    <row r="4754" spans="1:17">
      <c r="A4754" s="3"/>
      <c r="B4754" s="281" t="s">
        <v>4065</v>
      </c>
      <c r="C4754" s="282"/>
      <c r="D4754" s="282"/>
      <c r="E4754" s="282"/>
      <c r="F4754" s="282"/>
      <c r="G4754" s="282"/>
      <c r="H4754" s="283"/>
      <c r="I4754" s="282"/>
      <c r="J4754" s="282"/>
      <c r="K4754" s="283"/>
      <c r="L4754" s="282"/>
      <c r="M4754" s="282"/>
      <c r="N4754" s="282"/>
      <c r="O4754" s="282"/>
      <c r="P4754" s="284"/>
      <c r="Q4754" s="285"/>
    </row>
    <row r="4755" spans="1:17">
      <c r="A4755" s="3"/>
      <c r="B4755" s="259" t="s">
        <v>4066</v>
      </c>
      <c r="C4755" s="260"/>
      <c r="D4755" s="260"/>
      <c r="E4755" s="260"/>
      <c r="F4755" s="260"/>
      <c r="G4755" s="260"/>
      <c r="H4755" s="277"/>
      <c r="I4755" s="260"/>
      <c r="J4755" s="260"/>
      <c r="K4755" s="278"/>
      <c r="L4755" s="260"/>
      <c r="M4755" s="260"/>
      <c r="N4755" s="260"/>
      <c r="O4755" s="261"/>
      <c r="P4755" s="279"/>
      <c r="Q4755" s="280"/>
    </row>
    <row r="4756" spans="1:17">
      <c r="A4756" s="3"/>
      <c r="B4756" s="259" t="s">
        <v>4067</v>
      </c>
      <c r="C4756" s="260"/>
      <c r="D4756" s="260"/>
      <c r="E4756" s="260"/>
      <c r="F4756" s="260"/>
      <c r="G4756" s="260"/>
      <c r="H4756" s="277"/>
      <c r="I4756" s="260"/>
      <c r="J4756" s="260"/>
      <c r="K4756" s="278"/>
      <c r="L4756" s="260"/>
      <c r="M4756" s="260"/>
      <c r="N4756" s="260"/>
      <c r="O4756" s="261"/>
      <c r="P4756" s="279"/>
      <c r="Q4756" s="280"/>
    </row>
    <row r="4757" spans="1:17">
      <c r="A4757" s="3"/>
      <c r="B4757" s="259" t="s">
        <v>4068</v>
      </c>
      <c r="C4757" s="260"/>
      <c r="D4757" s="260"/>
      <c r="E4757" s="260"/>
      <c r="F4757" s="260"/>
      <c r="G4757" s="260"/>
      <c r="H4757" s="277"/>
      <c r="I4757" s="260"/>
      <c r="J4757" s="260"/>
      <c r="K4757" s="278"/>
      <c r="L4757" s="260"/>
      <c r="M4757" s="260"/>
      <c r="N4757" s="260"/>
      <c r="O4757" s="261"/>
      <c r="P4757" s="279"/>
      <c r="Q4757" s="280"/>
    </row>
    <row r="4758" spans="1:17">
      <c r="A4758" s="3"/>
      <c r="B4758" s="259" t="s">
        <v>4069</v>
      </c>
      <c r="C4758" s="260"/>
      <c r="D4758" s="260"/>
      <c r="E4758" s="260"/>
      <c r="F4758" s="260"/>
      <c r="G4758" s="260"/>
      <c r="H4758" s="277"/>
      <c r="I4758" s="260"/>
      <c r="J4758" s="260"/>
      <c r="K4758" s="278"/>
      <c r="L4758" s="260"/>
      <c r="M4758" s="260"/>
      <c r="N4758" s="260"/>
      <c r="O4758" s="261"/>
      <c r="P4758" s="279"/>
      <c r="Q4758" s="280"/>
    </row>
    <row r="4759" spans="1:17">
      <c r="A4759" s="3"/>
      <c r="B4759" s="259" t="s">
        <v>4678</v>
      </c>
      <c r="C4759" s="260"/>
      <c r="D4759" s="260"/>
      <c r="E4759" s="260"/>
      <c r="F4759" s="260"/>
      <c r="G4759" s="260"/>
      <c r="H4759" s="277"/>
      <c r="I4759" s="260"/>
      <c r="J4759" s="260"/>
      <c r="K4759" s="278"/>
      <c r="L4759" s="260"/>
      <c r="M4759" s="260"/>
      <c r="N4759" s="260"/>
      <c r="O4759" s="261"/>
      <c r="P4759" s="279"/>
      <c r="Q4759" s="280"/>
    </row>
    <row r="4760" spans="1:17">
      <c r="A4760" s="3"/>
      <c r="B4760" s="259" t="s">
        <v>4070</v>
      </c>
      <c r="C4760" s="260"/>
      <c r="D4760" s="260"/>
      <c r="E4760" s="260"/>
      <c r="F4760" s="260"/>
      <c r="G4760" s="260"/>
      <c r="H4760" s="277"/>
      <c r="I4760" s="260"/>
      <c r="J4760" s="260"/>
      <c r="K4760" s="278"/>
      <c r="L4760" s="260"/>
      <c r="M4760" s="260"/>
      <c r="N4760" s="260"/>
      <c r="O4760" s="261"/>
      <c r="P4760" s="279"/>
      <c r="Q4760" s="280"/>
    </row>
    <row r="4761" spans="1:17">
      <c r="A4761" s="3"/>
      <c r="B4761" s="259" t="s">
        <v>4071</v>
      </c>
      <c r="C4761" s="260"/>
      <c r="D4761" s="260"/>
      <c r="E4761" s="260"/>
      <c r="F4761" s="260"/>
      <c r="G4761" s="260"/>
      <c r="H4761" s="277"/>
      <c r="I4761" s="260"/>
      <c r="J4761" s="260"/>
      <c r="K4761" s="278"/>
      <c r="L4761" s="260"/>
      <c r="M4761" s="260"/>
      <c r="N4761" s="260"/>
      <c r="O4761" s="261"/>
      <c r="P4761" s="279"/>
      <c r="Q4761" s="280"/>
    </row>
    <row r="4762" spans="1:17">
      <c r="A4762" s="3"/>
      <c r="B4762" s="259" t="s">
        <v>4072</v>
      </c>
      <c r="C4762" s="260"/>
      <c r="D4762" s="260"/>
      <c r="E4762" s="260"/>
      <c r="F4762" s="260"/>
      <c r="G4762" s="260"/>
      <c r="H4762" s="277"/>
      <c r="I4762" s="260"/>
      <c r="J4762" s="260"/>
      <c r="K4762" s="278"/>
      <c r="L4762" s="260"/>
      <c r="M4762" s="260"/>
      <c r="N4762" s="260"/>
      <c r="O4762" s="261"/>
      <c r="P4762" s="279"/>
      <c r="Q4762" s="280"/>
    </row>
    <row r="4763" spans="1:17">
      <c r="A4763" s="3"/>
      <c r="B4763" s="259" t="s">
        <v>4073</v>
      </c>
      <c r="C4763" s="260"/>
      <c r="D4763" s="260"/>
      <c r="E4763" s="260"/>
      <c r="F4763" s="260"/>
      <c r="G4763" s="260"/>
      <c r="H4763" s="277"/>
      <c r="I4763" s="260"/>
      <c r="J4763" s="260"/>
      <c r="K4763" s="278"/>
      <c r="L4763" s="260"/>
      <c r="M4763" s="260"/>
      <c r="N4763" s="260"/>
      <c r="O4763" s="261"/>
      <c r="P4763" s="279"/>
      <c r="Q4763" s="280"/>
    </row>
    <row r="4764" spans="1:17">
      <c r="A4764" s="3"/>
      <c r="B4764" s="259" t="s">
        <v>4074</v>
      </c>
      <c r="C4764" s="260"/>
      <c r="D4764" s="260"/>
      <c r="E4764" s="260"/>
      <c r="F4764" s="260"/>
      <c r="G4764" s="260"/>
      <c r="H4764" s="277"/>
      <c r="I4764" s="260"/>
      <c r="J4764" s="260"/>
      <c r="K4764" s="278"/>
      <c r="L4764" s="260"/>
      <c r="M4764" s="260"/>
      <c r="N4764" s="260"/>
      <c r="O4764" s="261"/>
      <c r="P4764" s="279"/>
      <c r="Q4764" s="280"/>
    </row>
    <row r="4765" spans="1:17" s="21" customFormat="1">
      <c r="A4765" s="38"/>
      <c r="B4765" s="270" t="s">
        <v>4679</v>
      </c>
      <c r="C4765" s="271"/>
      <c r="D4765" s="271"/>
      <c r="E4765" s="271"/>
      <c r="F4765" s="271"/>
      <c r="G4765" s="271"/>
      <c r="H4765" s="272"/>
      <c r="I4765" s="271"/>
      <c r="J4765" s="271"/>
      <c r="K4765" s="273"/>
      <c r="L4765" s="271"/>
      <c r="M4765" s="271"/>
      <c r="N4765" s="271"/>
      <c r="O4765" s="274"/>
      <c r="P4765" s="275"/>
      <c r="Q4765" s="276"/>
    </row>
    <row r="4766" spans="1:17">
      <c r="A4766" s="3"/>
      <c r="B4766" s="259" t="s">
        <v>4075</v>
      </c>
      <c r="C4766" s="260"/>
      <c r="D4766" s="260"/>
      <c r="E4766" s="260"/>
      <c r="F4766" s="260"/>
      <c r="G4766" s="260"/>
      <c r="H4766" s="277"/>
      <c r="I4766" s="260"/>
      <c r="J4766" s="260"/>
      <c r="K4766" s="278"/>
      <c r="L4766" s="260"/>
      <c r="M4766" s="260"/>
      <c r="N4766" s="260"/>
      <c r="O4766" s="261"/>
      <c r="P4766" s="279"/>
      <c r="Q4766" s="280"/>
    </row>
    <row r="4767" spans="1:17" s="21" customFormat="1">
      <c r="A4767" s="38"/>
      <c r="B4767" s="270" t="s">
        <v>4708</v>
      </c>
      <c r="C4767" s="271"/>
      <c r="D4767" s="271"/>
      <c r="E4767" s="271"/>
      <c r="F4767" s="271"/>
      <c r="G4767" s="271"/>
      <c r="H4767" s="272"/>
      <c r="I4767" s="271"/>
      <c r="J4767" s="271"/>
      <c r="K4767" s="273"/>
      <c r="L4767" s="271"/>
      <c r="M4767" s="271"/>
      <c r="N4767" s="271"/>
      <c r="O4767" s="274"/>
      <c r="P4767" s="275"/>
      <c r="Q4767" s="276"/>
    </row>
    <row r="4768" spans="1:17">
      <c r="A4768" s="3"/>
      <c r="B4768" s="259" t="s">
        <v>4076</v>
      </c>
      <c r="C4768" s="260"/>
      <c r="D4768" s="260"/>
      <c r="E4768" s="260"/>
      <c r="F4768" s="260"/>
      <c r="G4768" s="260"/>
      <c r="H4768" s="277"/>
      <c r="I4768" s="260"/>
      <c r="J4768" s="260"/>
      <c r="K4768" s="278"/>
      <c r="L4768" s="260"/>
      <c r="M4768" s="260"/>
      <c r="N4768" s="260"/>
      <c r="O4768" s="261"/>
      <c r="P4768" s="279"/>
      <c r="Q4768" s="280"/>
    </row>
    <row r="4769" spans="1:17" s="21" customFormat="1">
      <c r="A4769" s="38"/>
      <c r="B4769" s="270" t="s">
        <v>4680</v>
      </c>
      <c r="C4769" s="271"/>
      <c r="D4769" s="271"/>
      <c r="E4769" s="271"/>
      <c r="F4769" s="271"/>
      <c r="G4769" s="271"/>
      <c r="H4769" s="272"/>
      <c r="I4769" s="271"/>
      <c r="J4769" s="271"/>
      <c r="K4769" s="273"/>
      <c r="L4769" s="271"/>
      <c r="M4769" s="271"/>
      <c r="N4769" s="271"/>
      <c r="O4769" s="274"/>
      <c r="P4769" s="275"/>
      <c r="Q4769" s="276"/>
    </row>
    <row r="4770" spans="1:17">
      <c r="A4770" s="3"/>
      <c r="B4770" s="259" t="s">
        <v>4681</v>
      </c>
      <c r="C4770" s="260"/>
      <c r="D4770" s="260"/>
      <c r="E4770" s="260"/>
      <c r="F4770" s="260"/>
      <c r="G4770" s="260"/>
      <c r="H4770" s="277"/>
      <c r="I4770" s="260"/>
      <c r="J4770" s="260"/>
      <c r="K4770" s="278"/>
      <c r="L4770" s="260"/>
      <c r="M4770" s="260"/>
      <c r="N4770" s="260"/>
      <c r="O4770" s="261"/>
      <c r="P4770" s="279"/>
      <c r="Q4770" s="280"/>
    </row>
    <row r="4771" spans="1:17" s="21" customFormat="1">
      <c r="A4771" s="38"/>
      <c r="B4771" s="270" t="s">
        <v>4682</v>
      </c>
      <c r="C4771" s="271"/>
      <c r="D4771" s="271"/>
      <c r="E4771" s="271"/>
      <c r="F4771" s="271"/>
      <c r="G4771" s="271"/>
      <c r="H4771" s="272"/>
      <c r="I4771" s="271"/>
      <c r="J4771" s="271"/>
      <c r="K4771" s="273"/>
      <c r="L4771" s="271"/>
      <c r="M4771" s="271"/>
      <c r="N4771" s="271"/>
      <c r="O4771" s="274"/>
      <c r="P4771" s="275"/>
      <c r="Q4771" s="276"/>
    </row>
    <row r="4772" spans="1:17">
      <c r="A4772" s="3"/>
      <c r="B4772" s="259" t="s">
        <v>4077</v>
      </c>
      <c r="C4772" s="260"/>
      <c r="D4772" s="260"/>
      <c r="E4772" s="260"/>
      <c r="F4772" s="260"/>
      <c r="G4772" s="260"/>
      <c r="H4772" s="277"/>
      <c r="I4772" s="260"/>
      <c r="J4772" s="260"/>
      <c r="K4772" s="278"/>
      <c r="L4772" s="260"/>
      <c r="M4772" s="260"/>
      <c r="N4772" s="260"/>
      <c r="O4772" s="261"/>
      <c r="P4772" s="279"/>
      <c r="Q4772" s="280"/>
    </row>
    <row r="4773" spans="1:17">
      <c r="A4773" s="3"/>
      <c r="B4773" s="259" t="s">
        <v>4078</v>
      </c>
      <c r="C4773" s="260"/>
      <c r="D4773" s="260"/>
      <c r="E4773" s="260"/>
      <c r="F4773" s="260"/>
      <c r="G4773" s="260"/>
      <c r="H4773" s="277"/>
      <c r="I4773" s="260"/>
      <c r="J4773" s="260"/>
      <c r="K4773" s="278"/>
      <c r="L4773" s="260"/>
      <c r="M4773" s="260"/>
      <c r="N4773" s="260"/>
      <c r="O4773" s="261"/>
      <c r="P4773" s="279"/>
      <c r="Q4773" s="280"/>
    </row>
    <row r="4774" spans="1:17">
      <c r="A4774" s="3"/>
      <c r="B4774" s="259" t="s">
        <v>4079</v>
      </c>
      <c r="C4774" s="260"/>
      <c r="D4774" s="260"/>
      <c r="E4774" s="260"/>
      <c r="F4774" s="260"/>
      <c r="G4774" s="260"/>
      <c r="H4774" s="277"/>
      <c r="I4774" s="260"/>
      <c r="J4774" s="260"/>
      <c r="K4774" s="278"/>
      <c r="L4774" s="260"/>
      <c r="M4774" s="260"/>
      <c r="N4774" s="260"/>
      <c r="O4774" s="261"/>
      <c r="P4774" s="279"/>
      <c r="Q4774" s="280"/>
    </row>
    <row r="4775" spans="1:17">
      <c r="A4775" s="3"/>
      <c r="B4775" s="259" t="s">
        <v>4080</v>
      </c>
      <c r="C4775" s="260"/>
      <c r="D4775" s="260"/>
      <c r="E4775" s="260"/>
      <c r="F4775" s="260"/>
      <c r="G4775" s="260"/>
      <c r="H4775" s="277"/>
      <c r="I4775" s="260"/>
      <c r="J4775" s="260"/>
      <c r="K4775" s="278"/>
      <c r="L4775" s="260"/>
      <c r="M4775" s="260"/>
      <c r="N4775" s="260"/>
      <c r="O4775" s="261"/>
      <c r="P4775" s="279"/>
      <c r="Q4775" s="280"/>
    </row>
    <row r="4776" spans="1:17">
      <c r="A4776" s="3"/>
      <c r="B4776" s="259" t="s">
        <v>4081</v>
      </c>
      <c r="C4776" s="260"/>
      <c r="D4776" s="260"/>
      <c r="E4776" s="260"/>
      <c r="F4776" s="260"/>
      <c r="G4776" s="260"/>
      <c r="H4776" s="277"/>
      <c r="I4776" s="260"/>
      <c r="J4776" s="260"/>
      <c r="K4776" s="278"/>
      <c r="L4776" s="260"/>
      <c r="M4776" s="260"/>
      <c r="N4776" s="260"/>
      <c r="O4776" s="261"/>
      <c r="P4776" s="279"/>
      <c r="Q4776" s="280"/>
    </row>
    <row r="4777" spans="1:17">
      <c r="A4777" s="3"/>
      <c r="B4777" s="259" t="s">
        <v>4683</v>
      </c>
      <c r="C4777" s="260"/>
      <c r="D4777" s="260"/>
      <c r="E4777" s="260"/>
      <c r="F4777" s="260"/>
      <c r="G4777" s="260"/>
      <c r="H4777" s="277"/>
      <c r="I4777" s="260"/>
      <c r="J4777" s="260"/>
      <c r="K4777" s="278"/>
      <c r="L4777" s="260"/>
      <c r="M4777" s="260"/>
      <c r="N4777" s="260"/>
      <c r="O4777" s="261"/>
      <c r="P4777" s="279"/>
      <c r="Q4777" s="280"/>
    </row>
    <row r="4778" spans="1:17">
      <c r="A4778" s="3"/>
      <c r="B4778" s="259" t="s">
        <v>4082</v>
      </c>
      <c r="C4778" s="260"/>
      <c r="D4778" s="260"/>
      <c r="E4778" s="260"/>
      <c r="F4778" s="260"/>
      <c r="G4778" s="260"/>
      <c r="H4778" s="277"/>
      <c r="I4778" s="260"/>
      <c r="J4778" s="260"/>
      <c r="K4778" s="278"/>
      <c r="L4778" s="260"/>
      <c r="M4778" s="260"/>
      <c r="N4778" s="260"/>
      <c r="O4778" s="261"/>
      <c r="P4778" s="279"/>
      <c r="Q4778" s="280"/>
    </row>
    <row r="4779" spans="1:17">
      <c r="A4779" s="3"/>
      <c r="B4779" s="259" t="s">
        <v>4083</v>
      </c>
      <c r="C4779" s="260"/>
      <c r="D4779" s="260"/>
      <c r="E4779" s="260"/>
      <c r="F4779" s="260"/>
      <c r="G4779" s="260"/>
      <c r="H4779" s="277"/>
      <c r="I4779" s="260"/>
      <c r="J4779" s="260"/>
      <c r="K4779" s="278"/>
      <c r="L4779" s="260"/>
      <c r="M4779" s="260"/>
      <c r="N4779" s="260"/>
      <c r="O4779" s="261"/>
      <c r="P4779" s="279"/>
      <c r="Q4779" s="280"/>
    </row>
    <row r="4780" spans="1:17">
      <c r="A4780" s="3"/>
      <c r="B4780" s="259" t="s">
        <v>4084</v>
      </c>
      <c r="C4780" s="260"/>
      <c r="D4780" s="260"/>
      <c r="E4780" s="260"/>
      <c r="F4780" s="260"/>
      <c r="G4780" s="260"/>
      <c r="H4780" s="277"/>
      <c r="I4780" s="260"/>
      <c r="J4780" s="260"/>
      <c r="K4780" s="278"/>
      <c r="L4780" s="260"/>
      <c r="M4780" s="260"/>
      <c r="N4780" s="260"/>
      <c r="O4780" s="261"/>
      <c r="P4780" s="279"/>
      <c r="Q4780" s="280"/>
    </row>
    <row r="4781" spans="1:17">
      <c r="A4781" s="3"/>
      <c r="B4781" s="259" t="s">
        <v>4085</v>
      </c>
      <c r="C4781" s="260"/>
      <c r="D4781" s="260"/>
      <c r="E4781" s="260"/>
      <c r="F4781" s="260"/>
      <c r="G4781" s="260"/>
      <c r="H4781" s="277"/>
      <c r="I4781" s="260"/>
      <c r="J4781" s="260"/>
      <c r="K4781" s="278"/>
      <c r="L4781" s="260"/>
      <c r="M4781" s="260"/>
      <c r="N4781" s="260"/>
      <c r="O4781" s="261"/>
      <c r="P4781" s="279"/>
      <c r="Q4781" s="280"/>
    </row>
    <row r="4782" spans="1:17">
      <c r="A4782" s="3"/>
      <c r="B4782" s="259" t="s">
        <v>4086</v>
      </c>
      <c r="C4782" s="260"/>
      <c r="D4782" s="260"/>
      <c r="E4782" s="260"/>
      <c r="F4782" s="260"/>
      <c r="G4782" s="260"/>
      <c r="H4782" s="277"/>
      <c r="I4782" s="260"/>
      <c r="J4782" s="260"/>
      <c r="K4782" s="278"/>
      <c r="L4782" s="260"/>
      <c r="M4782" s="260"/>
      <c r="N4782" s="260"/>
      <c r="O4782" s="261"/>
      <c r="P4782" s="279"/>
      <c r="Q4782" s="280"/>
    </row>
    <row r="4783" spans="1:17">
      <c r="A4783" s="3"/>
      <c r="B4783" s="259" t="s">
        <v>4087</v>
      </c>
      <c r="C4783" s="260"/>
      <c r="D4783" s="260"/>
      <c r="E4783" s="260"/>
      <c r="F4783" s="260"/>
      <c r="G4783" s="260"/>
      <c r="H4783" s="277"/>
      <c r="I4783" s="260"/>
      <c r="J4783" s="260"/>
      <c r="K4783" s="278"/>
      <c r="L4783" s="260"/>
      <c r="M4783" s="260"/>
      <c r="N4783" s="260"/>
      <c r="O4783" s="261"/>
      <c r="P4783" s="279"/>
      <c r="Q4783" s="280"/>
    </row>
    <row r="4784" spans="1:17">
      <c r="A4784" s="3"/>
      <c r="B4784" s="259" t="s">
        <v>4088</v>
      </c>
      <c r="C4784" s="260"/>
      <c r="D4784" s="260"/>
      <c r="E4784" s="260"/>
      <c r="F4784" s="260"/>
      <c r="G4784" s="260"/>
      <c r="H4784" s="277"/>
      <c r="I4784" s="260"/>
      <c r="J4784" s="260"/>
      <c r="K4784" s="278"/>
      <c r="L4784" s="260"/>
      <c r="M4784" s="260"/>
      <c r="N4784" s="260"/>
      <c r="O4784" s="261"/>
      <c r="P4784" s="279"/>
      <c r="Q4784" s="280"/>
    </row>
    <row r="4785" spans="1:17">
      <c r="A4785" s="3"/>
      <c r="B4785" s="259" t="s">
        <v>4684</v>
      </c>
      <c r="C4785" s="260"/>
      <c r="D4785" s="260"/>
      <c r="E4785" s="260"/>
      <c r="F4785" s="260"/>
      <c r="G4785" s="260"/>
      <c r="H4785" s="277"/>
      <c r="I4785" s="260"/>
      <c r="J4785" s="260"/>
      <c r="K4785" s="278"/>
      <c r="L4785" s="260"/>
      <c r="M4785" s="260"/>
      <c r="N4785" s="260"/>
      <c r="O4785" s="261"/>
      <c r="P4785" s="279"/>
      <c r="Q4785" s="280"/>
    </row>
    <row r="4786" spans="1:17">
      <c r="A4786" s="3"/>
      <c r="B4786" s="259" t="s">
        <v>4089</v>
      </c>
      <c r="C4786" s="260"/>
      <c r="D4786" s="260"/>
      <c r="E4786" s="260"/>
      <c r="F4786" s="260"/>
      <c r="G4786" s="260"/>
      <c r="H4786" s="277"/>
      <c r="I4786" s="260"/>
      <c r="J4786" s="260"/>
      <c r="K4786" s="278"/>
      <c r="L4786" s="260"/>
      <c r="M4786" s="260"/>
      <c r="N4786" s="260"/>
      <c r="O4786" s="261"/>
      <c r="P4786" s="279"/>
      <c r="Q4786" s="280"/>
    </row>
    <row r="4787" spans="1:17">
      <c r="A4787" s="3"/>
      <c r="B4787" s="259" t="s">
        <v>4090</v>
      </c>
      <c r="C4787" s="260"/>
      <c r="D4787" s="260"/>
      <c r="E4787" s="260"/>
      <c r="F4787" s="260"/>
      <c r="G4787" s="260"/>
      <c r="H4787" s="277"/>
      <c r="I4787" s="260"/>
      <c r="J4787" s="260"/>
      <c r="K4787" s="278"/>
      <c r="L4787" s="260"/>
      <c r="M4787" s="260"/>
      <c r="N4787" s="260"/>
      <c r="O4787" s="261"/>
      <c r="P4787" s="279"/>
      <c r="Q4787" s="280"/>
    </row>
    <row r="4788" spans="1:17">
      <c r="A4788" s="3"/>
      <c r="B4788" s="259" t="s">
        <v>4091</v>
      </c>
      <c r="C4788" s="260"/>
      <c r="D4788" s="260"/>
      <c r="E4788" s="260"/>
      <c r="F4788" s="260"/>
      <c r="G4788" s="260"/>
      <c r="H4788" s="277"/>
      <c r="I4788" s="260"/>
      <c r="J4788" s="260"/>
      <c r="K4788" s="278"/>
      <c r="L4788" s="260"/>
      <c r="M4788" s="260"/>
      <c r="N4788" s="260"/>
      <c r="O4788" s="261"/>
      <c r="P4788" s="279"/>
      <c r="Q4788" s="280"/>
    </row>
    <row r="4789" spans="1:17">
      <c r="A4789" s="3"/>
      <c r="B4789" s="259" t="s">
        <v>4685</v>
      </c>
      <c r="C4789" s="260"/>
      <c r="D4789" s="260"/>
      <c r="E4789" s="260"/>
      <c r="F4789" s="260"/>
      <c r="G4789" s="260"/>
      <c r="H4789" s="277"/>
      <c r="I4789" s="260"/>
      <c r="J4789" s="260"/>
      <c r="K4789" s="278"/>
      <c r="L4789" s="260"/>
      <c r="M4789" s="260"/>
      <c r="N4789" s="260"/>
      <c r="O4789" s="261"/>
      <c r="P4789" s="279"/>
      <c r="Q4789" s="280"/>
    </row>
    <row r="4790" spans="1:17">
      <c r="A4790" s="3"/>
      <c r="B4790" s="259" t="s">
        <v>4686</v>
      </c>
      <c r="C4790" s="260"/>
      <c r="D4790" s="260"/>
      <c r="E4790" s="260"/>
      <c r="F4790" s="260"/>
      <c r="G4790" s="260"/>
      <c r="H4790" s="277"/>
      <c r="I4790" s="260"/>
      <c r="J4790" s="260"/>
      <c r="K4790" s="278"/>
      <c r="L4790" s="260"/>
      <c r="M4790" s="260"/>
      <c r="N4790" s="260"/>
      <c r="O4790" s="261"/>
      <c r="P4790" s="279"/>
      <c r="Q4790" s="280"/>
    </row>
    <row r="4791" spans="1:17">
      <c r="A4791" s="3"/>
      <c r="B4791" s="259" t="s">
        <v>4092</v>
      </c>
      <c r="C4791" s="260"/>
      <c r="D4791" s="260"/>
      <c r="E4791" s="260"/>
      <c r="F4791" s="260"/>
      <c r="G4791" s="260"/>
      <c r="H4791" s="277"/>
      <c r="I4791" s="260"/>
      <c r="J4791" s="260"/>
      <c r="K4791" s="278"/>
      <c r="L4791" s="260"/>
      <c r="M4791" s="260"/>
      <c r="N4791" s="260"/>
      <c r="O4791" s="261"/>
      <c r="P4791" s="279"/>
      <c r="Q4791" s="280"/>
    </row>
    <row r="4792" spans="1:17">
      <c r="A4792" s="3"/>
      <c r="B4792" s="259" t="s">
        <v>4093</v>
      </c>
      <c r="C4792" s="260"/>
      <c r="D4792" s="260"/>
      <c r="E4792" s="260"/>
      <c r="F4792" s="260"/>
      <c r="G4792" s="260"/>
      <c r="H4792" s="277"/>
      <c r="I4792" s="260"/>
      <c r="J4792" s="260"/>
      <c r="K4792" s="278"/>
      <c r="L4792" s="260"/>
      <c r="M4792" s="260"/>
      <c r="N4792" s="260"/>
      <c r="O4792" s="261"/>
      <c r="P4792" s="279"/>
      <c r="Q4792" s="280"/>
    </row>
  </sheetData>
  <autoFilter ref="A5:Q4752">
    <filterColumn colId="12">
      <filters blank="1"/>
    </filterColumn>
  </autoFilter>
  <mergeCells count="676">
    <mergeCell ref="B1:Q1"/>
    <mergeCell ref="C1722:Q1722"/>
    <mergeCell ref="C1678:Q1678"/>
    <mergeCell ref="C1671:Q1671"/>
    <mergeCell ref="C1657:Q1657"/>
    <mergeCell ref="C1652:Q1652"/>
    <mergeCell ref="C1646:Q1646"/>
    <mergeCell ref="B1536:Q1536"/>
    <mergeCell ref="B1531:Q1531"/>
    <mergeCell ref="B1530:Q1530"/>
    <mergeCell ref="C1605:Q1605"/>
    <mergeCell ref="C1584:Q1584"/>
    <mergeCell ref="C1562:Q1562"/>
    <mergeCell ref="C1556:Q1556"/>
    <mergeCell ref="C1538:Q1538"/>
    <mergeCell ref="B1537:Q1537"/>
    <mergeCell ref="C1634:Q1634"/>
    <mergeCell ref="C1630:Q1630"/>
    <mergeCell ref="C1140:Q1140"/>
    <mergeCell ref="C1126:Q1126"/>
    <mergeCell ref="C1116:Q1116"/>
    <mergeCell ref="C1099:Q1099"/>
    <mergeCell ref="B1535:Q1535"/>
    <mergeCell ref="B1534:Q1534"/>
    <mergeCell ref="B1533:Q1533"/>
    <mergeCell ref="B1532:Q1532"/>
    <mergeCell ref="C1309:Q1309"/>
    <mergeCell ref="C1287:Q1287"/>
    <mergeCell ref="B1529:Q1529"/>
    <mergeCell ref="C1528:Q1528"/>
    <mergeCell ref="C1522:Q1522"/>
    <mergeCell ref="C1514:Q1514"/>
    <mergeCell ref="C1507:Q1507"/>
    <mergeCell ref="C1497:Q1497"/>
    <mergeCell ref="C1490:Q1490"/>
    <mergeCell ref="C1479:Q1479"/>
    <mergeCell ref="C1469:Q1469"/>
    <mergeCell ref="C1270:Q1270"/>
    <mergeCell ref="C1184:Q1184"/>
    <mergeCell ref="C1158:Q1158"/>
    <mergeCell ref="C1444:Q1444"/>
    <mergeCell ref="C1430:Q1430"/>
    <mergeCell ref="C1396:Q1396"/>
    <mergeCell ref="C1378:Q1378"/>
    <mergeCell ref="C1359:Q1359"/>
    <mergeCell ref="C1329:Q1329"/>
    <mergeCell ref="C1279:Q1279"/>
    <mergeCell ref="B870:Q870"/>
    <mergeCell ref="B869:Q869"/>
    <mergeCell ref="B1098:Q1098"/>
    <mergeCell ref="B1097:Q1097"/>
    <mergeCell ref="C1096:Q1096"/>
    <mergeCell ref="C1058:Q1058"/>
    <mergeCell ref="C1054:Q1054"/>
    <mergeCell ref="C1045:Q1045"/>
    <mergeCell ref="C1030:Q1030"/>
    <mergeCell ref="C1026:Q1026"/>
    <mergeCell ref="C1020:Q1020"/>
    <mergeCell ref="C1016:Q1016"/>
    <mergeCell ref="C1009:Q1009"/>
    <mergeCell ref="B1008:Q1008"/>
    <mergeCell ref="C1007:Q1007"/>
    <mergeCell ref="C1003:Q1003"/>
    <mergeCell ref="C994:Q994"/>
    <mergeCell ref="C985:Q985"/>
    <mergeCell ref="C966:Q966"/>
    <mergeCell ref="C957:Q957"/>
    <mergeCell ref="C935:Q935"/>
    <mergeCell ref="C903:Q903"/>
    <mergeCell ref="C874:Q874"/>
    <mergeCell ref="B873:Q873"/>
    <mergeCell ref="B872:Q872"/>
    <mergeCell ref="B871:Q871"/>
    <mergeCell ref="B733:Q733"/>
    <mergeCell ref="C732:Q732"/>
    <mergeCell ref="C725:Q725"/>
    <mergeCell ref="B724:Q724"/>
    <mergeCell ref="B723:Q723"/>
    <mergeCell ref="C722:Q722"/>
    <mergeCell ref="B868:Q868"/>
    <mergeCell ref="B867:Q867"/>
    <mergeCell ref="B866:Q866"/>
    <mergeCell ref="B865:Q865"/>
    <mergeCell ref="B864:Q864"/>
    <mergeCell ref="B863:Q863"/>
    <mergeCell ref="B862:Q862"/>
    <mergeCell ref="B861:Q861"/>
    <mergeCell ref="B860:Q860"/>
    <mergeCell ref="C859:Q859"/>
    <mergeCell ref="C830:Q830"/>
    <mergeCell ref="C783:Q783"/>
    <mergeCell ref="C771:Q771"/>
    <mergeCell ref="C755:Q755"/>
    <mergeCell ref="C745:Q745"/>
    <mergeCell ref="C734:Q734"/>
    <mergeCell ref="C709:Q709"/>
    <mergeCell ref="C703:Q703"/>
    <mergeCell ref="C691:Q691"/>
    <mergeCell ref="C687:Q687"/>
    <mergeCell ref="C683:Q683"/>
    <mergeCell ref="B635:Q635"/>
    <mergeCell ref="B682:Q682"/>
    <mergeCell ref="B681:Q681"/>
    <mergeCell ref="B680:Q680"/>
    <mergeCell ref="B679:Q679"/>
    <mergeCell ref="C632:Q632"/>
    <mergeCell ref="C623:Q623"/>
    <mergeCell ref="C609:Q609"/>
    <mergeCell ref="C584:Q584"/>
    <mergeCell ref="B634:Q634"/>
    <mergeCell ref="B633:Q633"/>
    <mergeCell ref="C678:Q678"/>
    <mergeCell ref="C663:Q663"/>
    <mergeCell ref="C655:Q655"/>
    <mergeCell ref="C650:Q650"/>
    <mergeCell ref="B649:Q649"/>
    <mergeCell ref="C648:Q648"/>
    <mergeCell ref="C636:Q636"/>
    <mergeCell ref="B583:Q583"/>
    <mergeCell ref="C582:Q582"/>
    <mergeCell ref="C573:Q573"/>
    <mergeCell ref="C567:Q567"/>
    <mergeCell ref="C561:Q561"/>
    <mergeCell ref="C541:Q541"/>
    <mergeCell ref="C535:Q535"/>
    <mergeCell ref="C522:Q522"/>
    <mergeCell ref="C516:Q516"/>
    <mergeCell ref="C455:Q455"/>
    <mergeCell ref="C432:Q432"/>
    <mergeCell ref="C427:Q427"/>
    <mergeCell ref="C420:Q420"/>
    <mergeCell ref="C416:Q416"/>
    <mergeCell ref="C400:Q400"/>
    <mergeCell ref="C387:Q387"/>
    <mergeCell ref="B386:Q386"/>
    <mergeCell ref="B385:Q385"/>
    <mergeCell ref="B238:Q238"/>
    <mergeCell ref="B237:Q237"/>
    <mergeCell ref="B236:Q236"/>
    <mergeCell ref="B235:Q235"/>
    <mergeCell ref="B288:Q288"/>
    <mergeCell ref="B287:Q287"/>
    <mergeCell ref="B286:Q286"/>
    <mergeCell ref="B255:Q255"/>
    <mergeCell ref="B254:Q254"/>
    <mergeCell ref="C253:Q253"/>
    <mergeCell ref="C241:Q241"/>
    <mergeCell ref="B240:Q240"/>
    <mergeCell ref="B239:Q239"/>
    <mergeCell ref="C272:Q272"/>
    <mergeCell ref="C266:Q266"/>
    <mergeCell ref="C259:Q259"/>
    <mergeCell ref="B258:Q258"/>
    <mergeCell ref="B257:Q257"/>
    <mergeCell ref="B256:Q256"/>
    <mergeCell ref="B1745:Q1745"/>
    <mergeCell ref="C1746:Q1746"/>
    <mergeCell ref="C1757:Q1757"/>
    <mergeCell ref="C1762:Q1762"/>
    <mergeCell ref="B285:Q285"/>
    <mergeCell ref="B284:Q284"/>
    <mergeCell ref="B283:Q283"/>
    <mergeCell ref="B282:Q282"/>
    <mergeCell ref="C281:Q281"/>
    <mergeCell ref="C375:Q375"/>
    <mergeCell ref="C291:Q291"/>
    <mergeCell ref="B290:Q290"/>
    <mergeCell ref="B289:Q289"/>
    <mergeCell ref="B384:Q384"/>
    <mergeCell ref="B383:Q383"/>
    <mergeCell ref="B382:Q382"/>
    <mergeCell ref="B381:Q381"/>
    <mergeCell ref="B380:Q380"/>
    <mergeCell ref="B379:Q379"/>
    <mergeCell ref="B378:Q378"/>
    <mergeCell ref="B377:Q377"/>
    <mergeCell ref="B376:Q376"/>
    <mergeCell ref="C502:Q502"/>
    <mergeCell ref="C479:Q479"/>
    <mergeCell ref="C1736:Q1736"/>
    <mergeCell ref="B1737:Q1737"/>
    <mergeCell ref="B1738:Q1738"/>
    <mergeCell ref="B1739:Q1739"/>
    <mergeCell ref="B1740:Q1740"/>
    <mergeCell ref="B1741:Q1741"/>
    <mergeCell ref="B1742:Q1742"/>
    <mergeCell ref="B1743:Q1743"/>
    <mergeCell ref="B1744:Q1744"/>
    <mergeCell ref="C1827:Q1827"/>
    <mergeCell ref="B1828:Q1828"/>
    <mergeCell ref="B1829:Q1829"/>
    <mergeCell ref="B1830:Q1830"/>
    <mergeCell ref="B1831:Q1831"/>
    <mergeCell ref="B1832:Q1832"/>
    <mergeCell ref="B1833:Q1833"/>
    <mergeCell ref="B1834:Q1834"/>
    <mergeCell ref="B1835:Q1835"/>
    <mergeCell ref="B1763:Q1763"/>
    <mergeCell ref="B1764:Q1764"/>
    <mergeCell ref="C1765:Q1765"/>
    <mergeCell ref="C1780:Q1780"/>
    <mergeCell ref="C1795:Q1795"/>
    <mergeCell ref="B1796:Q1796"/>
    <mergeCell ref="B1797:Q1797"/>
    <mergeCell ref="B1798:Q1798"/>
    <mergeCell ref="C1799:Q1799"/>
    <mergeCell ref="C2474:Q2474"/>
    <mergeCell ref="C2502:Q2502"/>
    <mergeCell ref="C2511:Q2511"/>
    <mergeCell ref="B1836:Q1836"/>
    <mergeCell ref="B1837:Q1837"/>
    <mergeCell ref="B1838:Q1838"/>
    <mergeCell ref="B1839:Q1839"/>
    <mergeCell ref="B1840:Q1840"/>
    <mergeCell ref="C1841:Q1841"/>
    <mergeCell ref="C1853:Q1853"/>
    <mergeCell ref="C1869:Q1869"/>
    <mergeCell ref="C1876:Q1876"/>
    <mergeCell ref="C1878:Q1878"/>
    <mergeCell ref="C1882:Q1882"/>
    <mergeCell ref="B1883:Q1883"/>
    <mergeCell ref="B1884:Q1884"/>
    <mergeCell ref="B1885:Q1885"/>
    <mergeCell ref="B1886:Q1886"/>
    <mergeCell ref="C1887:Q1887"/>
    <mergeCell ref="C1919:Q1919"/>
    <mergeCell ref="C2362:Q2362"/>
    <mergeCell ref="C2132:Q2132"/>
    <mergeCell ref="C2139:Q2139"/>
    <mergeCell ref="C2147:Q2147"/>
    <mergeCell ref="C1953:Q1953"/>
    <mergeCell ref="C2025:Q2025"/>
    <mergeCell ref="C2057:Q2057"/>
    <mergeCell ref="C2117:Q2117"/>
    <mergeCell ref="B2414:Q2414"/>
    <mergeCell ref="B2415:Q2415"/>
    <mergeCell ref="B2416:Q2416"/>
    <mergeCell ref="B2417:Q2417"/>
    <mergeCell ref="C2418:Q2418"/>
    <mergeCell ref="C2281:Q2281"/>
    <mergeCell ref="C2334:Q2334"/>
    <mergeCell ref="C2360:Q2360"/>
    <mergeCell ref="B2361:Q2361"/>
    <mergeCell ref="C2180:Q2180"/>
    <mergeCell ref="C2235:Q2235"/>
    <mergeCell ref="C2444:Q2444"/>
    <mergeCell ref="B2445:Q2445"/>
    <mergeCell ref="C2446:Q2446"/>
    <mergeCell ref="C2460:Q2460"/>
    <mergeCell ref="C2374:Q2374"/>
    <mergeCell ref="B2375:Q2375"/>
    <mergeCell ref="B2376:Q2376"/>
    <mergeCell ref="C2377:Q2377"/>
    <mergeCell ref="C2384:Q2384"/>
    <mergeCell ref="C2398:Q2398"/>
    <mergeCell ref="C2405:Q2405"/>
    <mergeCell ref="C2412:Q2412"/>
    <mergeCell ref="B2413:Q2413"/>
    <mergeCell ref="B2517:Q2517"/>
    <mergeCell ref="B2516:Q2516"/>
    <mergeCell ref="B2515:Q2515"/>
    <mergeCell ref="B2514:Q2514"/>
    <mergeCell ref="B2521:Q2521"/>
    <mergeCell ref="B2520:Q2520"/>
    <mergeCell ref="B2519:Q2519"/>
    <mergeCell ref="B2518:Q2518"/>
    <mergeCell ref="B2512:Q2512"/>
    <mergeCell ref="B2513:Q2513"/>
    <mergeCell ref="B2531:Q2531"/>
    <mergeCell ref="B2532:Q2532"/>
    <mergeCell ref="C2539:Q2539"/>
    <mergeCell ref="B2522:Q2522"/>
    <mergeCell ref="B2523:Q2523"/>
    <mergeCell ref="B2524:Q2524"/>
    <mergeCell ref="B2525:Q2525"/>
    <mergeCell ref="B2526:Q2526"/>
    <mergeCell ref="B2527:Q2527"/>
    <mergeCell ref="B2528:Q2528"/>
    <mergeCell ref="B2533:Q2533"/>
    <mergeCell ref="B2534:Q2534"/>
    <mergeCell ref="B2529:Q2529"/>
    <mergeCell ref="B2530:Q2530"/>
    <mergeCell ref="B2684:Q2684"/>
    <mergeCell ref="C2685:Q2685"/>
    <mergeCell ref="B2630:Q2630"/>
    <mergeCell ref="C2631:Q2631"/>
    <mergeCell ref="C2667:Q2667"/>
    <mergeCell ref="C2670:Q2670"/>
    <mergeCell ref="C2674:Q2674"/>
    <mergeCell ref="B2535:Q2535"/>
    <mergeCell ref="B2536:Q2536"/>
    <mergeCell ref="C2677:Q2677"/>
    <mergeCell ref="C2681:Q2681"/>
    <mergeCell ref="C2683:Q2683"/>
    <mergeCell ref="C2629:Q2629"/>
    <mergeCell ref="C2625:Q2625"/>
    <mergeCell ref="C2594:Q2594"/>
    <mergeCell ref="B2537:Q2537"/>
    <mergeCell ref="B2538:Q2538"/>
    <mergeCell ref="B2593:Q2593"/>
    <mergeCell ref="B2592:Q2592"/>
    <mergeCell ref="C2591:Q2591"/>
    <mergeCell ref="C2574:Q2574"/>
    <mergeCell ref="C2551:Q2551"/>
    <mergeCell ref="C2543:Q2543"/>
    <mergeCell ref="C2716:Q2716"/>
    <mergeCell ref="B2724:Q2724"/>
    <mergeCell ref="B2723:Q2723"/>
    <mergeCell ref="B2722:Q2722"/>
    <mergeCell ref="B2721:Q2721"/>
    <mergeCell ref="B2720:Q2720"/>
    <mergeCell ref="B2719:Q2719"/>
    <mergeCell ref="B2718:Q2718"/>
    <mergeCell ref="B2717:Q2717"/>
    <mergeCell ref="B2814:Q2814"/>
    <mergeCell ref="B2815:Q2815"/>
    <mergeCell ref="B2932:Q2932"/>
    <mergeCell ref="B2933:Q2933"/>
    <mergeCell ref="B2934:Q2934"/>
    <mergeCell ref="B2935:Q2935"/>
    <mergeCell ref="B2930:Q2930"/>
    <mergeCell ref="B2931:Q2931"/>
    <mergeCell ref="C2733:Q2733"/>
    <mergeCell ref="C2740:Q2740"/>
    <mergeCell ref="C2750:Q2750"/>
    <mergeCell ref="C2813:Q2813"/>
    <mergeCell ref="C2936:Q2936"/>
    <mergeCell ref="C3099:Q3099"/>
    <mergeCell ref="B3211:Q3211"/>
    <mergeCell ref="B3212:Q3212"/>
    <mergeCell ref="C3862:Q3862"/>
    <mergeCell ref="C2821:Q2821"/>
    <mergeCell ref="C2831:Q2831"/>
    <mergeCell ref="B2832:Q2832"/>
    <mergeCell ref="C2833:Q2833"/>
    <mergeCell ref="C2863:Q2863"/>
    <mergeCell ref="C2928:Q2928"/>
    <mergeCell ref="B2929:Q2929"/>
    <mergeCell ref="C3119:Q3119"/>
    <mergeCell ref="C3210:Q3210"/>
    <mergeCell ref="B3864:Q3864"/>
    <mergeCell ref="B3863:Q3863"/>
    <mergeCell ref="C3213:Q3213"/>
    <mergeCell ref="C3316:Q3316"/>
    <mergeCell ref="B3317:Q3317"/>
    <mergeCell ref="C3318:Q3318"/>
    <mergeCell ref="C3524:Q3524"/>
    <mergeCell ref="C3525:Q3525"/>
    <mergeCell ref="C3722:Q3722"/>
    <mergeCell ref="C3739:Q3739"/>
    <mergeCell ref="C3543:Q3543"/>
    <mergeCell ref="C3547:Q3547"/>
    <mergeCell ref="C3553:Q3553"/>
    <mergeCell ref="C3557:Q3557"/>
    <mergeCell ref="C3607:Q3607"/>
    <mergeCell ref="C3642:Q3642"/>
    <mergeCell ref="C3649:Q3649"/>
    <mergeCell ref="C3657:Q3657"/>
    <mergeCell ref="C3685:Q3685"/>
    <mergeCell ref="C3719:Q3719"/>
    <mergeCell ref="B3869:Q3869"/>
    <mergeCell ref="B3868:Q3868"/>
    <mergeCell ref="B3867:Q3867"/>
    <mergeCell ref="B3987:Q3987"/>
    <mergeCell ref="B3988:Q3988"/>
    <mergeCell ref="B3989:Q3989"/>
    <mergeCell ref="B3990:Q3990"/>
    <mergeCell ref="B3866:Q3866"/>
    <mergeCell ref="B3865:Q3865"/>
    <mergeCell ref="B225:Q225"/>
    <mergeCell ref="B224:Q224"/>
    <mergeCell ref="B223:Q223"/>
    <mergeCell ref="B222:Q222"/>
    <mergeCell ref="B221:Q221"/>
    <mergeCell ref="B220:Q220"/>
    <mergeCell ref="B219:Q219"/>
    <mergeCell ref="B218:Q218"/>
    <mergeCell ref="C4581:Q4581"/>
    <mergeCell ref="C4427:Q4427"/>
    <mergeCell ref="C3893:Q3893"/>
    <mergeCell ref="C3914:Q3914"/>
    <mergeCell ref="C3944:Q3944"/>
    <mergeCell ref="B3991:Q3991"/>
    <mergeCell ref="B3992:Q3992"/>
    <mergeCell ref="C3981:Q3981"/>
    <mergeCell ref="B3982:Q3982"/>
    <mergeCell ref="B3983:Q3983"/>
    <mergeCell ref="B3984:Q3984"/>
    <mergeCell ref="B3985:Q3985"/>
    <mergeCell ref="B3986:Q3986"/>
    <mergeCell ref="C3993:Q3993"/>
    <mergeCell ref="C3871:Q3871"/>
    <mergeCell ref="B3870:Q3870"/>
    <mergeCell ref="B234:Q234"/>
    <mergeCell ref="B233:Q233"/>
    <mergeCell ref="B232:Q232"/>
    <mergeCell ref="B231:Q231"/>
    <mergeCell ref="B230:Q230"/>
    <mergeCell ref="B229:Q229"/>
    <mergeCell ref="B228:Q228"/>
    <mergeCell ref="B227:Q227"/>
    <mergeCell ref="B226:Q226"/>
    <mergeCell ref="C161:Q161"/>
    <mergeCell ref="B202:Q202"/>
    <mergeCell ref="B201:Q201"/>
    <mergeCell ref="B200:Q200"/>
    <mergeCell ref="B199:Q199"/>
    <mergeCell ref="C198:Q198"/>
    <mergeCell ref="C196:Q196"/>
    <mergeCell ref="C93:Q93"/>
    <mergeCell ref="B217:Q217"/>
    <mergeCell ref="B216:Q216"/>
    <mergeCell ref="B215:Q215"/>
    <mergeCell ref="B214:Q214"/>
    <mergeCell ref="B213:Q213"/>
    <mergeCell ref="B212:Q212"/>
    <mergeCell ref="B211:Q211"/>
    <mergeCell ref="B210:Q210"/>
    <mergeCell ref="B209:Q209"/>
    <mergeCell ref="B208:Q208"/>
    <mergeCell ref="B207:Q207"/>
    <mergeCell ref="B206:Q206"/>
    <mergeCell ref="B205:Q205"/>
    <mergeCell ref="B204:Q204"/>
    <mergeCell ref="B203:Q203"/>
    <mergeCell ref="C4009:Q4009"/>
    <mergeCell ref="C4007:Q4007"/>
    <mergeCell ref="B4008:Q4008"/>
    <mergeCell ref="B72:Q72"/>
    <mergeCell ref="B71:Q71"/>
    <mergeCell ref="B70:Q70"/>
    <mergeCell ref="B69:Q69"/>
    <mergeCell ref="B68:Q68"/>
    <mergeCell ref="B50:Q50"/>
    <mergeCell ref="C61:Q61"/>
    <mergeCell ref="C55:Q55"/>
    <mergeCell ref="C51:Q51"/>
    <mergeCell ref="B66:Q66"/>
    <mergeCell ref="B65:Q65"/>
    <mergeCell ref="B64:Q64"/>
    <mergeCell ref="B63:Q63"/>
    <mergeCell ref="B62:Q62"/>
    <mergeCell ref="C82:Q82"/>
    <mergeCell ref="B81:Q81"/>
    <mergeCell ref="B80:Q80"/>
    <mergeCell ref="B79:Q79"/>
    <mergeCell ref="B78:Q78"/>
    <mergeCell ref="B67:Q67"/>
    <mergeCell ref="B76:Q76"/>
    <mergeCell ref="C4069:Q4069"/>
    <mergeCell ref="C4071:Q4071"/>
    <mergeCell ref="B4070:Q4070"/>
    <mergeCell ref="C4046:Q4046"/>
    <mergeCell ref="C4049:Q4049"/>
    <mergeCell ref="C4057:Q4057"/>
    <mergeCell ref="C4075:Q4075"/>
    <mergeCell ref="C4085:Q4085"/>
    <mergeCell ref="C4021:Q4021"/>
    <mergeCell ref="C4030:Q4030"/>
    <mergeCell ref="C4039:Q4039"/>
    <mergeCell ref="C4142:Q4142"/>
    <mergeCell ref="C4164:Q4164"/>
    <mergeCell ref="C4156:Q4156"/>
    <mergeCell ref="C4115:Q4115"/>
    <mergeCell ref="C4127:Q4127"/>
    <mergeCell ref="C4096:Q4096"/>
    <mergeCell ref="C4087:Q4087"/>
    <mergeCell ref="B4089:Q4089"/>
    <mergeCell ref="B4090:Q4090"/>
    <mergeCell ref="B4091:Q4091"/>
    <mergeCell ref="B4092:Q4092"/>
    <mergeCell ref="B4093:Q4093"/>
    <mergeCell ref="B4088:Q4088"/>
    <mergeCell ref="B4094:Q4094"/>
    <mergeCell ref="B4095:Q4095"/>
    <mergeCell ref="C4243:Q4243"/>
    <mergeCell ref="C4245:Q4245"/>
    <mergeCell ref="B4244:Q4244"/>
    <mergeCell ref="C4221:Q4221"/>
    <mergeCell ref="C4225:Q4225"/>
    <mergeCell ref="C4228:Q4228"/>
    <mergeCell ref="C4208:Q4208"/>
    <mergeCell ref="C4177:Q4177"/>
    <mergeCell ref="C4185:Q4185"/>
    <mergeCell ref="C4439:Q4439"/>
    <mergeCell ref="C4451:Q4451"/>
    <mergeCell ref="C4367:Q4367"/>
    <mergeCell ref="C4354:Q4354"/>
    <mergeCell ref="B4356:Q4356"/>
    <mergeCell ref="B4357:Q4357"/>
    <mergeCell ref="B4358:Q4358"/>
    <mergeCell ref="B4359:Q4359"/>
    <mergeCell ref="B4360:Q4360"/>
    <mergeCell ref="B4355:Q4355"/>
    <mergeCell ref="B4361:Q4361"/>
    <mergeCell ref="B4362:Q4362"/>
    <mergeCell ref="B4363:Q4363"/>
    <mergeCell ref="B4364:Q4364"/>
    <mergeCell ref="B4365:Q4365"/>
    <mergeCell ref="B4366:Q4366"/>
    <mergeCell ref="C4491:Q4491"/>
    <mergeCell ref="C4486:Q4486"/>
    <mergeCell ref="B4440:Q4440"/>
    <mergeCell ref="B4441:Q4441"/>
    <mergeCell ref="B4443:Q4443"/>
    <mergeCell ref="B4442:Q4442"/>
    <mergeCell ref="C4444:Q4444"/>
    <mergeCell ref="B4445:Q4445"/>
    <mergeCell ref="B4446:Q4446"/>
    <mergeCell ref="B4447:Q4447"/>
    <mergeCell ref="B4448:Q4448"/>
    <mergeCell ref="B4449:Q4449"/>
    <mergeCell ref="B4450:Q4450"/>
    <mergeCell ref="C4551:Q4551"/>
    <mergeCell ref="B4550:Q4550"/>
    <mergeCell ref="B4549:Q4549"/>
    <mergeCell ref="B4548:Q4548"/>
    <mergeCell ref="B4547:Q4547"/>
    <mergeCell ref="C4546:Q4546"/>
    <mergeCell ref="C4544:Q4544"/>
    <mergeCell ref="C4499:Q4499"/>
    <mergeCell ref="B4492:Q4492"/>
    <mergeCell ref="B4493:Q4493"/>
    <mergeCell ref="B4494:Q4494"/>
    <mergeCell ref="B4495:Q4495"/>
    <mergeCell ref="B4496:Q4496"/>
    <mergeCell ref="B4497:Q4497"/>
    <mergeCell ref="B4498:Q4498"/>
    <mergeCell ref="C4568:Q4568"/>
    <mergeCell ref="C4570:Q4570"/>
    <mergeCell ref="B4569:Q4569"/>
    <mergeCell ref="B4609:Q4609"/>
    <mergeCell ref="B4610:Q4610"/>
    <mergeCell ref="B4611:Q4611"/>
    <mergeCell ref="C4602:Q4602"/>
    <mergeCell ref="B4603:Q4603"/>
    <mergeCell ref="B4604:Q4604"/>
    <mergeCell ref="B4605:Q4605"/>
    <mergeCell ref="C4594:Q4594"/>
    <mergeCell ref="B4606:Q4606"/>
    <mergeCell ref="B4607:Q4607"/>
    <mergeCell ref="B4608:Q4608"/>
    <mergeCell ref="B4627:Q4627"/>
    <mergeCell ref="B4628:Q4628"/>
    <mergeCell ref="B4629:Q4629"/>
    <mergeCell ref="B4612:Q4612"/>
    <mergeCell ref="B4613:Q4613"/>
    <mergeCell ref="B4614:Q4614"/>
    <mergeCell ref="B4633:Q4633"/>
    <mergeCell ref="B4634:Q4634"/>
    <mergeCell ref="B4635:Q4635"/>
    <mergeCell ref="B4632:Q4632"/>
    <mergeCell ref="B4615:Q4615"/>
    <mergeCell ref="B4616:Q4616"/>
    <mergeCell ref="B4617:Q4617"/>
    <mergeCell ref="B4618:Q4618"/>
    <mergeCell ref="B4630:Q4630"/>
    <mergeCell ref="B4631:Q4631"/>
    <mergeCell ref="B4619:Q4619"/>
    <mergeCell ref="B4620:Q4620"/>
    <mergeCell ref="B4621:Q4621"/>
    <mergeCell ref="B4622:Q4622"/>
    <mergeCell ref="B4623:Q4623"/>
    <mergeCell ref="B4624:Q4624"/>
    <mergeCell ref="B4625:Q4625"/>
    <mergeCell ref="B4626:Q4626"/>
    <mergeCell ref="B4786:Q4786"/>
    <mergeCell ref="B4787:Q4787"/>
    <mergeCell ref="B4780:Q4780"/>
    <mergeCell ref="B4788:Q4788"/>
    <mergeCell ref="B4789:Q4789"/>
    <mergeCell ref="B4790:Q4790"/>
    <mergeCell ref="B4791:Q4791"/>
    <mergeCell ref="B4792:Q4792"/>
    <mergeCell ref="B4772:Q4772"/>
    <mergeCell ref="B4773:Q4773"/>
    <mergeCell ref="B4774:Q4774"/>
    <mergeCell ref="B4775:Q4775"/>
    <mergeCell ref="B4782:Q4782"/>
    <mergeCell ref="B4781:Q4781"/>
    <mergeCell ref="B4770:Q4770"/>
    <mergeCell ref="B4771:Q4771"/>
    <mergeCell ref="B4766:Q4766"/>
    <mergeCell ref="B4767:Q4767"/>
    <mergeCell ref="B4768:Q4768"/>
    <mergeCell ref="B4783:Q4783"/>
    <mergeCell ref="B4784:Q4784"/>
    <mergeCell ref="B4785:Q4785"/>
    <mergeCell ref="B4769:Q4769"/>
    <mergeCell ref="B4776:Q4776"/>
    <mergeCell ref="B4777:Q4777"/>
    <mergeCell ref="B4778:Q4778"/>
    <mergeCell ref="B4779:Q4779"/>
    <mergeCell ref="C4636:Q4636"/>
    <mergeCell ref="B4759:Q4759"/>
    <mergeCell ref="C4736:Q4736"/>
    <mergeCell ref="C4725:Q4725"/>
    <mergeCell ref="B4761:Q4761"/>
    <mergeCell ref="B4762:Q4762"/>
    <mergeCell ref="B4763:Q4763"/>
    <mergeCell ref="B4727:Q4727"/>
    <mergeCell ref="B4764:Q4764"/>
    <mergeCell ref="B4733:Q4733"/>
    <mergeCell ref="C4750:Q4750"/>
    <mergeCell ref="B4751:Q4751"/>
    <mergeCell ref="B4752:Q4752"/>
    <mergeCell ref="B4753:Q4753"/>
    <mergeCell ref="B4760:Q4760"/>
    <mergeCell ref="B4726:Q4726"/>
    <mergeCell ref="C4678:Q4678"/>
    <mergeCell ref="C4682:Q4682"/>
    <mergeCell ref="B4680:Q4680"/>
    <mergeCell ref="B4681:Q4681"/>
    <mergeCell ref="B4679:Q4679"/>
    <mergeCell ref="B4728:Q4728"/>
    <mergeCell ref="B4729:Q4729"/>
    <mergeCell ref="B4765:Q4765"/>
    <mergeCell ref="B4755:Q4755"/>
    <mergeCell ref="B4756:Q4756"/>
    <mergeCell ref="B4757:Q4757"/>
    <mergeCell ref="B4758:Q4758"/>
    <mergeCell ref="B4754:Q4754"/>
    <mergeCell ref="B4734:Q4734"/>
    <mergeCell ref="B4735:Q4735"/>
    <mergeCell ref="B4730:Q4730"/>
    <mergeCell ref="B4731:Q4731"/>
    <mergeCell ref="B4732:Q4732"/>
    <mergeCell ref="C6:Q6"/>
    <mergeCell ref="B21:Q21"/>
    <mergeCell ref="B22:Q22"/>
    <mergeCell ref="B23:Q23"/>
    <mergeCell ref="C29:Q29"/>
    <mergeCell ref="C31:Q31"/>
    <mergeCell ref="B32:Q32"/>
    <mergeCell ref="C33:Q33"/>
    <mergeCell ref="C43:Q43"/>
    <mergeCell ref="B42:Q42"/>
    <mergeCell ref="B41:Q41"/>
    <mergeCell ref="B40:Q40"/>
    <mergeCell ref="B39:Q39"/>
    <mergeCell ref="B38:Q38"/>
    <mergeCell ref="C37:Q37"/>
    <mergeCell ref="B2731:Q2731"/>
    <mergeCell ref="B2732:Q2732"/>
    <mergeCell ref="B24:Q24"/>
    <mergeCell ref="B25:Q25"/>
    <mergeCell ref="C20:Q20"/>
    <mergeCell ref="C2816:Q2816"/>
    <mergeCell ref="B2725:Q2725"/>
    <mergeCell ref="B2726:Q2726"/>
    <mergeCell ref="B2727:Q2727"/>
    <mergeCell ref="B2728:Q2728"/>
    <mergeCell ref="B2729:Q2729"/>
    <mergeCell ref="B2730:Q2730"/>
    <mergeCell ref="B26:Q26"/>
    <mergeCell ref="B27:Q27"/>
    <mergeCell ref="B28:Q28"/>
    <mergeCell ref="C46:Q46"/>
    <mergeCell ref="B49:Q49"/>
    <mergeCell ref="B48:Q48"/>
    <mergeCell ref="B47:Q47"/>
    <mergeCell ref="B75:Q75"/>
    <mergeCell ref="B74:Q74"/>
    <mergeCell ref="B73:Q73"/>
    <mergeCell ref="B77:Q77"/>
    <mergeCell ref="C98:Q98"/>
    <mergeCell ref="I4:K4"/>
    <mergeCell ref="P4:P5"/>
    <mergeCell ref="D4:H4"/>
    <mergeCell ref="A4:A5"/>
    <mergeCell ref="B2:Q2"/>
    <mergeCell ref="L4:N4"/>
    <mergeCell ref="B4:B5"/>
    <mergeCell ref="C4:C5"/>
    <mergeCell ref="O4:O5"/>
    <mergeCell ref="Q4:Q5"/>
  </mergeCells>
  <printOptions horizontalCentered="1"/>
  <pageMargins left="0.27559055118110237" right="0.27559055118110237" top="0.98425196850393704" bottom="0.70866141732283472" header="0.15748031496062992" footer="0.31496062992125984"/>
  <pageSetup paperSize="9" scale="74" orientation="portrait" horizontalDpi="4294967294" verticalDpi="4294967294" r:id="rId1"/>
  <headerFooter>
    <oddHeader xml:space="preserve">&amp;L
&amp;C&amp;"Arial,Negrito"&amp;16&amp;K0070C0
             </oddHeader>
    <oddFooter>&amp;C&amp;P/&amp;N</oddFooter>
  </headerFooter>
  <ignoredErrors>
    <ignoredError sqref="E4711:E4713 E3526:E3541 E3544:E3546 E3554:E3556 E3558:E3606 E3723:E3724 E3733:E3736 E3741 E3935 E3203:E3209 E3548:E3552 E3710 E3515:E3517 E3828:E3860 E3703:E3707 E3658:E3684 E3650:E3656 E3643:E3648 E3608:E3641 E3507:E3512 E3214:E3315 E3158:E3201 E3100:E3118 E3077:E3091 E3120:E3156 E2937:E3075 E3686:E3700 E3491:E3500 E3319:E3489 E3504:E3505 E3749:E3764 E3769:E3825 E3502" numberStoredAsText="1"/>
  </ignoredErrors>
  <drawing r:id="rId2"/>
  <legacyDrawing r:id="rId3"/>
</worksheet>
</file>

<file path=xl/worksheets/sheet2.xml><?xml version="1.0" encoding="utf-8"?>
<worksheet xmlns="http://schemas.openxmlformats.org/spreadsheetml/2006/main" xmlns:r="http://schemas.openxmlformats.org/officeDocument/2006/relationships">
  <dimension ref="A1:R148"/>
  <sheetViews>
    <sheetView showGridLines="0" workbookViewId="0">
      <selection activeCell="C31" sqref="C31"/>
    </sheetView>
  </sheetViews>
  <sheetFormatPr defaultRowHeight="15"/>
  <cols>
    <col min="1" max="1" width="10.7109375" style="43" bestFit="1" customWidth="1"/>
    <col min="2" max="2" width="12.5703125" style="43" bestFit="1" customWidth="1"/>
    <col min="3" max="4" width="12.140625" style="44" bestFit="1" customWidth="1"/>
    <col min="5" max="5" width="21.5703125" style="44" bestFit="1" customWidth="1"/>
    <col min="6" max="6" width="2.42578125" style="43" customWidth="1"/>
    <col min="7" max="7" width="36.85546875" style="43" customWidth="1"/>
    <col min="8" max="8" width="27" style="43" customWidth="1"/>
    <col min="9" max="9" width="8.28515625" style="43" bestFit="1" customWidth="1"/>
    <col min="10" max="10" width="9.140625" style="43"/>
    <col min="11" max="11" width="3.7109375" style="43" customWidth="1"/>
    <col min="12" max="12" width="10.28515625" style="43" customWidth="1"/>
    <col min="13" max="13" width="13.28515625" style="44" customWidth="1"/>
    <col min="14" max="14" width="21.5703125" style="44" bestFit="1" customWidth="1"/>
    <col min="15" max="15" width="9.140625" style="43"/>
    <col min="16" max="17" width="9.5703125" style="43" bestFit="1" customWidth="1"/>
    <col min="18" max="16384" width="9.140625" style="43"/>
  </cols>
  <sheetData>
    <row r="1" spans="1:18">
      <c r="G1" s="160" t="s">
        <v>4714</v>
      </c>
      <c r="H1" s="161">
        <v>97.2</v>
      </c>
      <c r="J1" s="296" t="s">
        <v>4818</v>
      </c>
      <c r="K1" s="296"/>
      <c r="L1" s="296"/>
      <c r="M1" s="159">
        <v>107.65</v>
      </c>
    </row>
    <row r="2" spans="1:18">
      <c r="G2" s="160" t="s">
        <v>4715</v>
      </c>
      <c r="H2" s="161">
        <v>93</v>
      </c>
      <c r="J2" s="296" t="s">
        <v>4817</v>
      </c>
      <c r="K2" s="296"/>
      <c r="L2" s="296"/>
      <c r="M2" s="159">
        <v>112.35</v>
      </c>
    </row>
    <row r="3" spans="1:18">
      <c r="G3" s="160" t="s">
        <v>4716</v>
      </c>
      <c r="H3" s="161">
        <v>24.33</v>
      </c>
      <c r="J3" s="296" t="s">
        <v>4819</v>
      </c>
      <c r="K3" s="296"/>
      <c r="L3" s="296"/>
      <c r="M3" s="159">
        <v>71.05</v>
      </c>
    </row>
    <row r="4" spans="1:18">
      <c r="C4" s="162">
        <v>0.92820000000000003</v>
      </c>
      <c r="D4" s="162">
        <v>0.81599999999999995</v>
      </c>
      <c r="G4" s="160" t="s">
        <v>4717</v>
      </c>
      <c r="H4" s="161">
        <v>14.62</v>
      </c>
    </row>
    <row r="5" spans="1:18">
      <c r="C5" s="140" t="s">
        <v>4761</v>
      </c>
      <c r="D5" s="138" t="s">
        <v>4761</v>
      </c>
      <c r="M5" s="140" t="s">
        <v>4761</v>
      </c>
    </row>
    <row r="6" spans="1:18" ht="18.75">
      <c r="A6" s="45"/>
      <c r="B6" s="45"/>
      <c r="C6" s="141" t="s">
        <v>4912</v>
      </c>
      <c r="D6" s="139" t="s">
        <v>4845</v>
      </c>
      <c r="E6" s="156">
        <v>1.06</v>
      </c>
      <c r="G6" s="46"/>
      <c r="H6" s="46"/>
      <c r="I6" s="46"/>
      <c r="J6" s="46"/>
      <c r="L6" s="45"/>
      <c r="M6" s="155">
        <v>2014</v>
      </c>
    </row>
    <row r="7" spans="1:18" ht="24">
      <c r="A7" s="47" t="s">
        <v>4718</v>
      </c>
      <c r="B7" s="47" t="s">
        <v>4719</v>
      </c>
      <c r="C7" s="48" t="s">
        <v>4720</v>
      </c>
      <c r="D7" s="48" t="s">
        <v>4721</v>
      </c>
      <c r="E7" s="49" t="s">
        <v>4843</v>
      </c>
      <c r="G7" s="50" t="s">
        <v>4722</v>
      </c>
      <c r="H7" s="50" t="s">
        <v>3723</v>
      </c>
      <c r="I7" s="51"/>
      <c r="J7" s="51" t="s">
        <v>3724</v>
      </c>
      <c r="L7" s="47" t="s">
        <v>4718</v>
      </c>
      <c r="M7" s="48" t="s">
        <v>4806</v>
      </c>
      <c r="N7" s="49" t="s">
        <v>4820</v>
      </c>
    </row>
    <row r="8" spans="1:18">
      <c r="A8" s="52" t="s">
        <v>3679</v>
      </c>
      <c r="B8" s="53"/>
      <c r="C8" s="54">
        <f>M8*C$4</f>
        <v>13.449618000000001</v>
      </c>
      <c r="D8" s="55">
        <f>M8*D$4</f>
        <v>11.823839999999999</v>
      </c>
      <c r="E8" s="56"/>
      <c r="G8" s="314" t="s">
        <v>4723</v>
      </c>
      <c r="H8" s="57" t="s">
        <v>4724</v>
      </c>
      <c r="I8" s="58"/>
      <c r="J8" s="59"/>
      <c r="L8" s="52" t="s">
        <v>3679</v>
      </c>
      <c r="M8" s="54">
        <v>14.49</v>
      </c>
      <c r="N8" s="56"/>
      <c r="P8" s="157"/>
      <c r="Q8" s="157"/>
      <c r="R8" s="158"/>
    </row>
    <row r="9" spans="1:18">
      <c r="A9" s="52" t="s">
        <v>3680</v>
      </c>
      <c r="B9" s="53"/>
      <c r="C9" s="54">
        <f t="shared" ref="C9:C49" si="0">M9*C$4</f>
        <v>26.889953999999999</v>
      </c>
      <c r="D9" s="55">
        <f t="shared" ref="D9:D49" si="1">M9*D$4</f>
        <v>23.639519999999997</v>
      </c>
      <c r="E9" s="56"/>
      <c r="G9" s="315"/>
      <c r="H9" s="60" t="s">
        <v>4725</v>
      </c>
      <c r="I9" s="61">
        <f>H4*J9</f>
        <v>7.31</v>
      </c>
      <c r="J9" s="62">
        <v>0.5</v>
      </c>
      <c r="L9" s="52" t="s">
        <v>3680</v>
      </c>
      <c r="M9" s="54">
        <v>28.97</v>
      </c>
      <c r="N9" s="56"/>
      <c r="P9" s="157"/>
      <c r="Q9" s="157"/>
      <c r="R9" s="158"/>
    </row>
    <row r="10" spans="1:18">
      <c r="A10" s="52" t="s">
        <v>3678</v>
      </c>
      <c r="B10" s="53"/>
      <c r="C10" s="54">
        <f t="shared" si="0"/>
        <v>40.348854000000003</v>
      </c>
      <c r="D10" s="55">
        <f t="shared" si="1"/>
        <v>35.471519999999998</v>
      </c>
      <c r="E10" s="56"/>
      <c r="G10" s="315"/>
      <c r="H10" s="63"/>
      <c r="I10" s="64"/>
      <c r="J10" s="65"/>
      <c r="L10" s="52" t="s">
        <v>3678</v>
      </c>
      <c r="M10" s="54">
        <v>43.47</v>
      </c>
      <c r="N10" s="56"/>
      <c r="P10" s="157"/>
      <c r="Q10" s="157"/>
      <c r="R10" s="158"/>
    </row>
    <row r="11" spans="1:18">
      <c r="A11" s="52" t="s">
        <v>3672</v>
      </c>
      <c r="B11" s="53"/>
      <c r="C11" s="54">
        <f t="shared" si="0"/>
        <v>53.798472000000004</v>
      </c>
      <c r="D11" s="55">
        <f t="shared" si="1"/>
        <v>47.295359999999995</v>
      </c>
      <c r="E11" s="56"/>
      <c r="G11" s="315"/>
      <c r="H11" s="60"/>
      <c r="I11" s="66"/>
      <c r="J11" s="67"/>
      <c r="L11" s="52" t="s">
        <v>3672</v>
      </c>
      <c r="M11" s="54">
        <v>57.96</v>
      </c>
      <c r="N11" s="56"/>
      <c r="P11" s="157"/>
      <c r="Q11" s="157"/>
      <c r="R11" s="158"/>
    </row>
    <row r="12" spans="1:18">
      <c r="A12" s="52" t="s">
        <v>3670</v>
      </c>
      <c r="B12" s="53"/>
      <c r="C12" s="54">
        <f t="shared" si="0"/>
        <v>70.914480000000012</v>
      </c>
      <c r="D12" s="55">
        <f t="shared" si="1"/>
        <v>62.342399999999998</v>
      </c>
      <c r="E12" s="56"/>
      <c r="G12" s="315"/>
      <c r="H12" s="60"/>
      <c r="I12" s="66"/>
      <c r="J12" s="67"/>
      <c r="L12" s="52" t="s">
        <v>3670</v>
      </c>
      <c r="M12" s="54">
        <v>76.400000000000006</v>
      </c>
      <c r="N12" s="56"/>
      <c r="P12" s="157"/>
      <c r="Q12" s="157"/>
      <c r="R12" s="158"/>
    </row>
    <row r="13" spans="1:18">
      <c r="A13" s="52" t="s">
        <v>3681</v>
      </c>
      <c r="B13" s="53"/>
      <c r="C13" s="54">
        <f t="shared" si="0"/>
        <v>83.927844000000007</v>
      </c>
      <c r="D13" s="55">
        <f t="shared" si="1"/>
        <v>73.782719999999998</v>
      </c>
      <c r="E13" s="56"/>
      <c r="G13" s="68"/>
      <c r="H13" s="69"/>
      <c r="I13" s="70"/>
      <c r="J13" s="71"/>
      <c r="L13" s="52" t="s">
        <v>3681</v>
      </c>
      <c r="M13" s="54">
        <v>90.42</v>
      </c>
      <c r="N13" s="56"/>
      <c r="P13" s="157"/>
      <c r="Q13" s="157"/>
      <c r="R13" s="158"/>
    </row>
    <row r="14" spans="1:18">
      <c r="A14" s="52" t="s">
        <v>3671</v>
      </c>
      <c r="B14" s="53">
        <v>1</v>
      </c>
      <c r="C14" s="54">
        <f t="shared" si="0"/>
        <v>114.67910999999999</v>
      </c>
      <c r="D14" s="55">
        <f t="shared" si="1"/>
        <v>100.81679999999999</v>
      </c>
      <c r="E14" s="72">
        <f>N14*E6</f>
        <v>138.81760000000003</v>
      </c>
      <c r="G14" s="316" t="s">
        <v>4726</v>
      </c>
      <c r="H14" s="73" t="s">
        <v>3725</v>
      </c>
      <c r="I14" s="58">
        <f>H4*J14</f>
        <v>7.31</v>
      </c>
      <c r="J14" s="62">
        <v>0.5</v>
      </c>
      <c r="L14" s="52" t="s">
        <v>3671</v>
      </c>
      <c r="M14" s="54">
        <v>123.55</v>
      </c>
      <c r="N14" s="72">
        <v>130.96</v>
      </c>
      <c r="P14" s="157"/>
      <c r="Q14" s="157"/>
      <c r="R14" s="158"/>
    </row>
    <row r="15" spans="1:18">
      <c r="A15" s="52" t="s">
        <v>3677</v>
      </c>
      <c r="B15" s="53"/>
      <c r="C15" s="54">
        <f t="shared" si="0"/>
        <v>146.53493400000002</v>
      </c>
      <c r="D15" s="55">
        <f t="shared" si="1"/>
        <v>128.82192000000001</v>
      </c>
      <c r="E15" s="56"/>
      <c r="G15" s="316"/>
      <c r="H15" s="74"/>
      <c r="I15" s="61"/>
      <c r="J15" s="62"/>
      <c r="L15" s="52" t="s">
        <v>3677</v>
      </c>
      <c r="M15" s="54">
        <v>157.87</v>
      </c>
      <c r="N15" s="56"/>
      <c r="P15" s="157"/>
      <c r="Q15" s="157"/>
      <c r="R15" s="158"/>
    </row>
    <row r="16" spans="1:18">
      <c r="A16" s="52" t="s">
        <v>3673</v>
      </c>
      <c r="B16" s="53">
        <v>2</v>
      </c>
      <c r="C16" s="54">
        <f t="shared" si="0"/>
        <v>167.84640600000003</v>
      </c>
      <c r="D16" s="55">
        <f t="shared" si="1"/>
        <v>147.55727999999999</v>
      </c>
      <c r="E16" s="72">
        <f>N16*E6</f>
        <v>203.1808</v>
      </c>
      <c r="G16" s="316"/>
      <c r="H16" s="75"/>
      <c r="I16" s="76"/>
      <c r="J16" s="62"/>
      <c r="L16" s="52" t="s">
        <v>3673</v>
      </c>
      <c r="M16" s="54">
        <v>180.83</v>
      </c>
      <c r="N16" s="72">
        <v>191.68</v>
      </c>
      <c r="P16" s="157"/>
      <c r="Q16" s="157"/>
      <c r="R16" s="158"/>
    </row>
    <row r="17" spans="1:18">
      <c r="A17" s="52" t="s">
        <v>3676</v>
      </c>
      <c r="B17" s="53"/>
      <c r="C17" s="54">
        <f t="shared" si="0"/>
        <v>199.76720399999999</v>
      </c>
      <c r="D17" s="55">
        <f t="shared" si="1"/>
        <v>175.61951999999999</v>
      </c>
      <c r="E17" s="56"/>
      <c r="G17" s="77"/>
      <c r="H17" s="78"/>
      <c r="I17" s="70"/>
      <c r="J17" s="71"/>
      <c r="L17" s="52" t="s">
        <v>3676</v>
      </c>
      <c r="M17" s="54">
        <v>215.22</v>
      </c>
      <c r="N17" s="56"/>
      <c r="P17" s="157"/>
      <c r="Q17" s="157"/>
      <c r="R17" s="158"/>
    </row>
    <row r="18" spans="1:18">
      <c r="A18" s="52" t="s">
        <v>3683</v>
      </c>
      <c r="B18" s="53"/>
      <c r="C18" s="54">
        <f t="shared" si="0"/>
        <v>218.68392</v>
      </c>
      <c r="D18" s="55">
        <f t="shared" si="1"/>
        <v>192.24959999999999</v>
      </c>
      <c r="E18" s="56"/>
      <c r="G18" s="317" t="s">
        <v>4727</v>
      </c>
      <c r="H18" s="79" t="s">
        <v>3726</v>
      </c>
      <c r="I18" s="58">
        <f>H4*J18</f>
        <v>14.62</v>
      </c>
      <c r="J18" s="62">
        <v>1</v>
      </c>
      <c r="L18" s="52" t="s">
        <v>3683</v>
      </c>
      <c r="M18" s="54">
        <v>235.6</v>
      </c>
      <c r="N18" s="56"/>
      <c r="P18" s="157"/>
      <c r="Q18" s="157"/>
      <c r="R18" s="158"/>
    </row>
    <row r="19" spans="1:18">
      <c r="A19" s="52" t="s">
        <v>3675</v>
      </c>
      <c r="B19" s="53">
        <v>3</v>
      </c>
      <c r="C19" s="54">
        <f t="shared" si="0"/>
        <v>247.04971200000003</v>
      </c>
      <c r="D19" s="55">
        <f t="shared" si="1"/>
        <v>217.18656000000001</v>
      </c>
      <c r="E19" s="72">
        <f>N19*E6</f>
        <v>299.05779999999999</v>
      </c>
      <c r="G19" s="318"/>
      <c r="H19" s="81"/>
      <c r="I19" s="61"/>
      <c r="J19" s="62"/>
      <c r="L19" s="52" t="s">
        <v>3675</v>
      </c>
      <c r="M19" s="54">
        <v>266.16000000000003</v>
      </c>
      <c r="N19" s="72">
        <v>282.13</v>
      </c>
      <c r="P19" s="157"/>
      <c r="Q19" s="157"/>
      <c r="R19" s="158"/>
    </row>
    <row r="20" spans="1:18">
      <c r="A20" s="52" t="s">
        <v>3694</v>
      </c>
      <c r="B20" s="53"/>
      <c r="C20" s="54">
        <f t="shared" si="0"/>
        <v>265.94786399999998</v>
      </c>
      <c r="D20" s="55">
        <f t="shared" si="1"/>
        <v>233.80031999999997</v>
      </c>
      <c r="E20" s="56"/>
      <c r="G20" s="318"/>
      <c r="H20" s="81"/>
      <c r="I20" s="61"/>
      <c r="J20" s="62"/>
      <c r="L20" s="52" t="s">
        <v>3694</v>
      </c>
      <c r="M20" s="54">
        <v>286.52</v>
      </c>
      <c r="N20" s="56"/>
      <c r="P20" s="157"/>
      <c r="Q20" s="157"/>
      <c r="R20" s="158"/>
    </row>
    <row r="21" spans="1:18">
      <c r="A21" s="52" t="s">
        <v>3674</v>
      </c>
      <c r="B21" s="53"/>
      <c r="C21" s="54">
        <f t="shared" si="0"/>
        <v>287.23149000000001</v>
      </c>
      <c r="D21" s="55">
        <f t="shared" si="1"/>
        <v>252.51119999999997</v>
      </c>
      <c r="E21" s="56"/>
      <c r="G21" s="318"/>
      <c r="H21" s="81"/>
      <c r="I21" s="61"/>
      <c r="J21" s="62"/>
      <c r="L21" s="52" t="s">
        <v>3674</v>
      </c>
      <c r="M21" s="54">
        <v>309.45</v>
      </c>
      <c r="N21" s="56"/>
      <c r="P21" s="157"/>
      <c r="Q21" s="157"/>
      <c r="R21" s="158"/>
    </row>
    <row r="22" spans="1:18">
      <c r="A22" s="52" t="s">
        <v>3693</v>
      </c>
      <c r="B22" s="53"/>
      <c r="C22" s="54">
        <f t="shared" si="0"/>
        <v>304.950828</v>
      </c>
      <c r="D22" s="55">
        <f t="shared" si="1"/>
        <v>268.08864</v>
      </c>
      <c r="E22" s="56"/>
      <c r="G22" s="82"/>
      <c r="H22" s="83"/>
      <c r="I22" s="84"/>
      <c r="J22" s="85"/>
      <c r="L22" s="52" t="s">
        <v>3693</v>
      </c>
      <c r="M22" s="54">
        <v>328.54</v>
      </c>
      <c r="N22" s="56"/>
      <c r="P22" s="157"/>
      <c r="Q22" s="157"/>
      <c r="R22" s="158"/>
    </row>
    <row r="23" spans="1:18">
      <c r="A23" s="52" t="s">
        <v>3689</v>
      </c>
      <c r="B23" s="53"/>
      <c r="C23" s="54">
        <f t="shared" si="0"/>
        <v>332.147088</v>
      </c>
      <c r="D23" s="55">
        <f t="shared" si="1"/>
        <v>291.99743999999998</v>
      </c>
      <c r="E23" s="56"/>
      <c r="G23" s="312" t="s">
        <v>4728</v>
      </c>
      <c r="H23" s="79" t="s">
        <v>3727</v>
      </c>
      <c r="I23" s="58">
        <f>H4*J23</f>
        <v>10.965</v>
      </c>
      <c r="J23" s="59">
        <v>0.75</v>
      </c>
      <c r="L23" s="52" t="s">
        <v>3689</v>
      </c>
      <c r="M23" s="54">
        <v>357.84</v>
      </c>
      <c r="N23" s="56"/>
      <c r="P23" s="157"/>
      <c r="Q23" s="157"/>
      <c r="R23" s="158"/>
    </row>
    <row r="24" spans="1:18">
      <c r="A24" s="52" t="s">
        <v>3699</v>
      </c>
      <c r="B24" s="53">
        <v>4</v>
      </c>
      <c r="C24" s="54">
        <f t="shared" si="0"/>
        <v>365.25598200000002</v>
      </c>
      <c r="D24" s="55">
        <f t="shared" si="1"/>
        <v>321.10415999999998</v>
      </c>
      <c r="E24" s="72">
        <f>N24*E6</f>
        <v>442.14720000000005</v>
      </c>
      <c r="G24" s="313"/>
      <c r="H24" s="86"/>
      <c r="I24" s="64"/>
      <c r="J24" s="87"/>
      <c r="L24" s="52" t="s">
        <v>3699</v>
      </c>
      <c r="M24" s="54">
        <v>393.51</v>
      </c>
      <c r="N24" s="72">
        <v>417.12</v>
      </c>
      <c r="P24" s="157"/>
      <c r="Q24" s="157"/>
      <c r="R24" s="158"/>
    </row>
    <row r="25" spans="1:18">
      <c r="A25" s="52" t="s">
        <v>3703</v>
      </c>
      <c r="B25" s="53"/>
      <c r="C25" s="54">
        <f t="shared" si="0"/>
        <v>399.525126</v>
      </c>
      <c r="D25" s="55">
        <f t="shared" si="1"/>
        <v>351.23087999999996</v>
      </c>
      <c r="E25" s="56"/>
      <c r="G25" s="313"/>
      <c r="H25" s="81"/>
      <c r="I25" s="61"/>
      <c r="J25" s="62"/>
      <c r="L25" s="52" t="s">
        <v>3703</v>
      </c>
      <c r="M25" s="54">
        <v>430.43</v>
      </c>
      <c r="N25" s="56"/>
      <c r="P25" s="157"/>
      <c r="Q25" s="157"/>
      <c r="R25" s="158"/>
    </row>
    <row r="26" spans="1:18">
      <c r="A26" s="52" t="s">
        <v>3682</v>
      </c>
      <c r="B26" s="53"/>
      <c r="C26" s="54">
        <f t="shared" si="0"/>
        <v>431.44592399999999</v>
      </c>
      <c r="D26" s="55">
        <f t="shared" si="1"/>
        <v>379.29311999999999</v>
      </c>
      <c r="E26" s="56"/>
      <c r="G26" s="313"/>
      <c r="H26" s="81"/>
      <c r="I26" s="61"/>
      <c r="J26" s="62"/>
      <c r="L26" s="52" t="s">
        <v>3682</v>
      </c>
      <c r="M26" s="54">
        <v>464.82</v>
      </c>
      <c r="N26" s="56"/>
      <c r="P26" s="157"/>
      <c r="Q26" s="157"/>
      <c r="R26" s="158"/>
    </row>
    <row r="27" spans="1:18">
      <c r="A27" s="52" t="s">
        <v>3702</v>
      </c>
      <c r="B27" s="53"/>
      <c r="C27" s="54">
        <f t="shared" si="0"/>
        <v>477.54033600000002</v>
      </c>
      <c r="D27" s="55">
        <f t="shared" si="1"/>
        <v>419.81567999999999</v>
      </c>
      <c r="E27" s="56"/>
      <c r="G27" s="313"/>
      <c r="H27" s="81"/>
      <c r="I27" s="61"/>
      <c r="J27" s="62"/>
      <c r="L27" s="52" t="s">
        <v>3702</v>
      </c>
      <c r="M27" s="54">
        <v>514.48</v>
      </c>
      <c r="N27" s="56"/>
      <c r="P27" s="157"/>
      <c r="Q27" s="157"/>
      <c r="R27" s="158"/>
    </row>
    <row r="28" spans="1:18">
      <c r="A28" s="52" t="s">
        <v>3685</v>
      </c>
      <c r="B28" s="53">
        <v>5</v>
      </c>
      <c r="C28" s="54">
        <f t="shared" si="0"/>
        <v>564.99534000000006</v>
      </c>
      <c r="D28" s="55">
        <f t="shared" si="1"/>
        <v>496.69920000000002</v>
      </c>
      <c r="E28" s="72">
        <f>N28*E6</f>
        <v>683.93320000000006</v>
      </c>
      <c r="G28" s="313"/>
      <c r="H28" s="81"/>
      <c r="I28" s="61"/>
      <c r="J28" s="62"/>
      <c r="L28" s="52" t="s">
        <v>3685</v>
      </c>
      <c r="M28" s="54">
        <v>608.70000000000005</v>
      </c>
      <c r="N28" s="72">
        <v>645.22</v>
      </c>
      <c r="P28" s="157"/>
      <c r="Q28" s="157"/>
      <c r="R28" s="158"/>
    </row>
    <row r="29" spans="1:18">
      <c r="A29" s="88" t="s">
        <v>3695</v>
      </c>
      <c r="B29" s="53"/>
      <c r="C29" s="54">
        <f t="shared" si="0"/>
        <v>609.92950200000007</v>
      </c>
      <c r="D29" s="55">
        <f t="shared" si="1"/>
        <v>536.20175999999992</v>
      </c>
      <c r="E29" s="56"/>
      <c r="G29" s="313"/>
      <c r="H29" s="81"/>
      <c r="I29" s="61"/>
      <c r="J29" s="62"/>
      <c r="L29" s="88" t="s">
        <v>3695</v>
      </c>
      <c r="M29" s="54">
        <v>657.11</v>
      </c>
      <c r="N29" s="56"/>
      <c r="P29" s="157"/>
      <c r="Q29" s="157"/>
      <c r="R29" s="158"/>
    </row>
    <row r="30" spans="1:18">
      <c r="A30" s="88" t="s">
        <v>3686</v>
      </c>
      <c r="B30" s="53"/>
      <c r="C30" s="54">
        <f t="shared" si="0"/>
        <v>639.47410800000011</v>
      </c>
      <c r="D30" s="55">
        <f t="shared" si="1"/>
        <v>562.17503999999997</v>
      </c>
      <c r="E30" s="56"/>
      <c r="G30" s="313"/>
      <c r="H30" s="81"/>
      <c r="I30" s="61"/>
      <c r="J30" s="62"/>
      <c r="L30" s="88" t="s">
        <v>3686</v>
      </c>
      <c r="M30" s="54">
        <v>688.94</v>
      </c>
      <c r="N30" s="56"/>
      <c r="P30" s="157"/>
      <c r="Q30" s="157"/>
      <c r="R30" s="158"/>
    </row>
    <row r="31" spans="1:18">
      <c r="A31" s="88" t="s">
        <v>3687</v>
      </c>
      <c r="B31" s="53"/>
      <c r="C31" s="54">
        <f t="shared" si="0"/>
        <v>678.47707200000002</v>
      </c>
      <c r="D31" s="55">
        <f t="shared" si="1"/>
        <v>596.46335999999997</v>
      </c>
      <c r="E31" s="56"/>
      <c r="G31" s="313"/>
      <c r="H31" s="81"/>
      <c r="I31" s="61"/>
      <c r="J31" s="62"/>
      <c r="L31" s="88" t="s">
        <v>3687</v>
      </c>
      <c r="M31" s="54">
        <v>730.96</v>
      </c>
      <c r="N31" s="56"/>
      <c r="P31" s="157"/>
      <c r="Q31" s="157"/>
      <c r="R31" s="158"/>
    </row>
    <row r="32" spans="1:18">
      <c r="A32" s="88" t="s">
        <v>3691</v>
      </c>
      <c r="B32" s="53"/>
      <c r="C32" s="54">
        <f t="shared" si="0"/>
        <v>721.04432400000007</v>
      </c>
      <c r="D32" s="55">
        <f t="shared" si="1"/>
        <v>633.88512000000003</v>
      </c>
      <c r="E32" s="56"/>
      <c r="G32" s="89"/>
      <c r="H32" s="90"/>
      <c r="I32" s="70"/>
      <c r="J32" s="71"/>
      <c r="L32" s="88" t="s">
        <v>3691</v>
      </c>
      <c r="M32" s="54">
        <v>776.82</v>
      </c>
      <c r="N32" s="56"/>
      <c r="P32" s="157"/>
      <c r="Q32" s="157"/>
      <c r="R32" s="158"/>
    </row>
    <row r="33" spans="1:18">
      <c r="A33" s="88" t="s">
        <v>3690</v>
      </c>
      <c r="B33" s="53">
        <v>6</v>
      </c>
      <c r="C33" s="54">
        <f t="shared" si="0"/>
        <v>788.42236200000002</v>
      </c>
      <c r="D33" s="55">
        <f t="shared" si="1"/>
        <v>693.11855999999989</v>
      </c>
      <c r="E33" s="72">
        <f>N33*E6</f>
        <v>954.3922</v>
      </c>
      <c r="G33" s="91" t="s">
        <v>4729</v>
      </c>
      <c r="H33" s="81" t="s">
        <v>4730</v>
      </c>
      <c r="I33" s="92">
        <f>J33*H4</f>
        <v>11.513249999999999</v>
      </c>
      <c r="J33" s="93">
        <v>0.78749999999999998</v>
      </c>
      <c r="L33" s="88" t="s">
        <v>3690</v>
      </c>
      <c r="M33" s="54">
        <v>849.41</v>
      </c>
      <c r="N33" s="72">
        <v>900.37</v>
      </c>
      <c r="P33" s="157"/>
      <c r="Q33" s="157"/>
      <c r="R33" s="158"/>
    </row>
    <row r="34" spans="1:18">
      <c r="A34" s="88" t="s">
        <v>3688</v>
      </c>
      <c r="B34" s="53"/>
      <c r="C34" s="54">
        <f t="shared" si="0"/>
        <v>868.77663600000005</v>
      </c>
      <c r="D34" s="55">
        <f t="shared" si="1"/>
        <v>763.75968</v>
      </c>
      <c r="E34" s="56"/>
      <c r="G34" s="82"/>
      <c r="H34" s="83"/>
      <c r="I34" s="84"/>
      <c r="J34" s="85"/>
      <c r="L34" s="88" t="s">
        <v>3688</v>
      </c>
      <c r="M34" s="54">
        <v>935.98</v>
      </c>
      <c r="N34" s="56"/>
      <c r="P34" s="157"/>
      <c r="Q34" s="157"/>
      <c r="R34" s="158"/>
    </row>
    <row r="35" spans="1:18">
      <c r="A35" s="88" t="s">
        <v>3697</v>
      </c>
      <c r="B35" s="53"/>
      <c r="C35" s="54">
        <f t="shared" si="0"/>
        <v>932.61823200000003</v>
      </c>
      <c r="D35" s="55">
        <f t="shared" si="1"/>
        <v>819.88415999999995</v>
      </c>
      <c r="E35" s="56"/>
      <c r="G35" s="319" t="s">
        <v>4731</v>
      </c>
      <c r="H35" s="297" t="s">
        <v>3728</v>
      </c>
      <c r="I35" s="58">
        <f>H4*J35</f>
        <v>10.965</v>
      </c>
      <c r="J35" s="59">
        <v>0.75</v>
      </c>
      <c r="L35" s="88" t="s">
        <v>3697</v>
      </c>
      <c r="M35" s="54">
        <v>1004.76</v>
      </c>
      <c r="N35" s="56"/>
      <c r="P35" s="157"/>
      <c r="Q35" s="157"/>
      <c r="R35" s="158"/>
    </row>
    <row r="36" spans="1:18">
      <c r="A36" s="88" t="s">
        <v>3696</v>
      </c>
      <c r="B36" s="53"/>
      <c r="C36" s="54">
        <f t="shared" si="0"/>
        <v>1010.6334419999999</v>
      </c>
      <c r="D36" s="55">
        <f t="shared" si="1"/>
        <v>888.46895999999992</v>
      </c>
      <c r="E36" s="56"/>
      <c r="G36" s="320"/>
      <c r="H36" s="298"/>
      <c r="I36" s="61"/>
      <c r="J36" s="62"/>
      <c r="L36" s="88" t="s">
        <v>3696</v>
      </c>
      <c r="M36" s="54">
        <v>1088.81</v>
      </c>
      <c r="N36" s="56"/>
      <c r="P36" s="157"/>
      <c r="Q36" s="157"/>
      <c r="R36" s="158"/>
    </row>
    <row r="37" spans="1:18">
      <c r="A37" s="88" t="s">
        <v>3700</v>
      </c>
      <c r="B37" s="53">
        <v>7</v>
      </c>
      <c r="C37" s="54">
        <f t="shared" si="0"/>
        <v>1121.7389820000001</v>
      </c>
      <c r="D37" s="55">
        <f t="shared" si="1"/>
        <v>986.14415999999994</v>
      </c>
      <c r="E37" s="72">
        <f>N37*E6</f>
        <v>1357.8812</v>
      </c>
      <c r="G37" s="320"/>
      <c r="H37" s="81"/>
      <c r="I37" s="61"/>
      <c r="J37" s="62"/>
      <c r="L37" s="88" t="s">
        <v>3700</v>
      </c>
      <c r="M37" s="54">
        <v>1208.51</v>
      </c>
      <c r="N37" s="72">
        <v>1281.02</v>
      </c>
      <c r="P37" s="157"/>
      <c r="Q37" s="157"/>
      <c r="R37" s="158"/>
    </row>
    <row r="38" spans="1:18">
      <c r="A38" s="88" t="s">
        <v>3698</v>
      </c>
      <c r="B38" s="53"/>
      <c r="C38" s="54">
        <f t="shared" si="0"/>
        <v>1186.7593919999999</v>
      </c>
      <c r="D38" s="55">
        <f t="shared" si="1"/>
        <v>1043.3049599999999</v>
      </c>
      <c r="E38" s="56"/>
      <c r="G38" s="320"/>
      <c r="H38" s="81"/>
      <c r="I38" s="61"/>
      <c r="J38" s="62"/>
      <c r="L38" s="88" t="s">
        <v>3698</v>
      </c>
      <c r="M38" s="54">
        <v>1278.56</v>
      </c>
      <c r="N38" s="56"/>
      <c r="P38" s="157"/>
      <c r="Q38" s="157"/>
      <c r="R38" s="158"/>
    </row>
    <row r="39" spans="1:18">
      <c r="A39" s="88" t="s">
        <v>3704</v>
      </c>
      <c r="B39" s="53"/>
      <c r="C39" s="54">
        <f t="shared" si="0"/>
        <v>1301.410656</v>
      </c>
      <c r="D39" s="55">
        <f t="shared" si="1"/>
        <v>1144.09728</v>
      </c>
      <c r="E39" s="56"/>
      <c r="G39" s="320"/>
      <c r="H39" s="81"/>
      <c r="I39" s="61"/>
      <c r="J39" s="62"/>
      <c r="L39" s="88" t="s">
        <v>3704</v>
      </c>
      <c r="M39" s="54">
        <v>1402.08</v>
      </c>
      <c r="N39" s="56"/>
      <c r="P39" s="157"/>
      <c r="Q39" s="157"/>
      <c r="R39" s="158"/>
    </row>
    <row r="40" spans="1:18">
      <c r="A40" s="88" t="s">
        <v>3692</v>
      </c>
      <c r="B40" s="53"/>
      <c r="C40" s="54">
        <f t="shared" si="0"/>
        <v>1427.8964699999999</v>
      </c>
      <c r="D40" s="55">
        <f t="shared" si="1"/>
        <v>1255.2935999999997</v>
      </c>
      <c r="E40" s="56"/>
      <c r="G40" s="320"/>
      <c r="H40" s="81"/>
      <c r="I40" s="61"/>
      <c r="J40" s="62"/>
      <c r="L40" s="88" t="s">
        <v>3692</v>
      </c>
      <c r="M40" s="54">
        <v>1538.35</v>
      </c>
      <c r="N40" s="56"/>
      <c r="P40" s="157"/>
      <c r="Q40" s="157"/>
      <c r="R40" s="158"/>
    </row>
    <row r="41" spans="1:18">
      <c r="A41" s="88" t="s">
        <v>3707</v>
      </c>
      <c r="B41" s="53">
        <v>8</v>
      </c>
      <c r="C41" s="54">
        <f t="shared" si="0"/>
        <v>1479.8942339999999</v>
      </c>
      <c r="D41" s="55">
        <f t="shared" si="1"/>
        <v>1301.0059199999998</v>
      </c>
      <c r="E41" s="72">
        <f>N41*E6</f>
        <v>1791.4318000000001</v>
      </c>
      <c r="G41" s="94"/>
      <c r="H41" s="83"/>
      <c r="I41" s="84"/>
      <c r="J41" s="85"/>
      <c r="L41" s="88" t="s">
        <v>3707</v>
      </c>
      <c r="M41" s="54">
        <v>1594.37</v>
      </c>
      <c r="N41" s="72">
        <v>1690.03</v>
      </c>
      <c r="P41" s="157"/>
      <c r="Q41" s="157"/>
      <c r="R41" s="158"/>
    </row>
    <row r="42" spans="1:18">
      <c r="A42" s="88" t="s">
        <v>3701</v>
      </c>
      <c r="B42" s="53"/>
      <c r="C42" s="54">
        <f t="shared" si="0"/>
        <v>1591.0090559999999</v>
      </c>
      <c r="D42" s="55">
        <f t="shared" si="1"/>
        <v>1398.6892799999998</v>
      </c>
      <c r="E42" s="56"/>
      <c r="G42" s="305" t="s">
        <v>4732</v>
      </c>
      <c r="H42" s="79" t="s">
        <v>3729</v>
      </c>
      <c r="I42" s="58">
        <f>H4*J42</f>
        <v>7.31</v>
      </c>
      <c r="J42" s="59">
        <v>0.5</v>
      </c>
      <c r="L42" s="88" t="s">
        <v>3701</v>
      </c>
      <c r="M42" s="54">
        <v>1714.08</v>
      </c>
      <c r="N42" s="56"/>
      <c r="P42" s="157"/>
      <c r="Q42" s="157"/>
      <c r="R42" s="158"/>
    </row>
    <row r="43" spans="1:18">
      <c r="A43" s="88" t="s">
        <v>3705</v>
      </c>
      <c r="B43" s="53"/>
      <c r="C43" s="54">
        <f t="shared" si="0"/>
        <v>1949.1550259999999</v>
      </c>
      <c r="D43" s="55">
        <f t="shared" si="1"/>
        <v>1713.5428799999997</v>
      </c>
      <c r="E43" s="56"/>
      <c r="G43" s="306"/>
      <c r="H43" s="81"/>
      <c r="I43" s="61"/>
      <c r="J43" s="62"/>
      <c r="L43" s="88" t="s">
        <v>3705</v>
      </c>
      <c r="M43" s="54">
        <v>2099.9299999999998</v>
      </c>
      <c r="N43" s="56"/>
      <c r="P43" s="157"/>
      <c r="Q43" s="157"/>
      <c r="R43" s="158"/>
    </row>
    <row r="44" spans="1:18">
      <c r="A44" s="88" t="s">
        <v>3706</v>
      </c>
      <c r="B44" s="53"/>
      <c r="C44" s="54">
        <f t="shared" si="0"/>
        <v>2145.3765060000001</v>
      </c>
      <c r="D44" s="55">
        <f t="shared" si="1"/>
        <v>1886.0452799999998</v>
      </c>
      <c r="E44" s="56"/>
      <c r="G44" s="306"/>
      <c r="H44" s="81"/>
      <c r="I44" s="61"/>
      <c r="J44" s="62"/>
      <c r="L44" s="88" t="s">
        <v>3706</v>
      </c>
      <c r="M44" s="54">
        <v>2311.33</v>
      </c>
      <c r="N44" s="56"/>
      <c r="P44" s="157"/>
      <c r="Q44" s="157"/>
      <c r="R44" s="158"/>
    </row>
    <row r="45" spans="1:18">
      <c r="A45" s="88" t="s">
        <v>3708</v>
      </c>
      <c r="B45" s="53"/>
      <c r="C45" s="54">
        <f t="shared" si="0"/>
        <v>2353.4139720000003</v>
      </c>
      <c r="D45" s="55">
        <f t="shared" si="1"/>
        <v>2068.9353599999999</v>
      </c>
      <c r="E45" s="56"/>
      <c r="G45" s="306"/>
      <c r="H45" s="81"/>
      <c r="I45" s="61"/>
      <c r="J45" s="62"/>
      <c r="L45" s="88" t="s">
        <v>3708</v>
      </c>
      <c r="M45" s="54">
        <v>2535.46</v>
      </c>
      <c r="N45" s="56"/>
      <c r="P45" s="157"/>
      <c r="Q45" s="157"/>
      <c r="R45" s="158"/>
    </row>
    <row r="46" spans="1:18">
      <c r="A46" s="88" t="s">
        <v>3709</v>
      </c>
      <c r="B46" s="53"/>
      <c r="C46" s="54">
        <f t="shared" si="0"/>
        <v>2602.821312</v>
      </c>
      <c r="D46" s="55">
        <f t="shared" si="1"/>
        <v>2288.1945599999999</v>
      </c>
      <c r="E46" s="56"/>
      <c r="G46" s="306"/>
      <c r="H46" s="81"/>
      <c r="I46" s="61"/>
      <c r="J46" s="62"/>
      <c r="L46" s="88" t="s">
        <v>3709</v>
      </c>
      <c r="M46" s="54">
        <v>2804.16</v>
      </c>
      <c r="N46" s="56"/>
      <c r="P46" s="157"/>
      <c r="Q46" s="157"/>
      <c r="R46" s="158"/>
    </row>
    <row r="47" spans="1:18">
      <c r="A47" s="88" t="s">
        <v>3684</v>
      </c>
      <c r="B47" s="53"/>
      <c r="C47" s="54">
        <f t="shared" si="0"/>
        <v>2900.6899740000003</v>
      </c>
      <c r="D47" s="55">
        <f t="shared" si="1"/>
        <v>2550.0571199999999</v>
      </c>
      <c r="E47" s="56"/>
      <c r="G47" s="306"/>
      <c r="H47" s="81"/>
      <c r="I47" s="61"/>
      <c r="J47" s="62"/>
      <c r="L47" s="88" t="s">
        <v>3684</v>
      </c>
      <c r="M47" s="54">
        <v>3125.07</v>
      </c>
      <c r="N47" s="56"/>
      <c r="P47" s="157"/>
      <c r="Q47" s="157"/>
      <c r="R47" s="158"/>
    </row>
    <row r="48" spans="1:18">
      <c r="A48" s="88" t="s">
        <v>3710</v>
      </c>
      <c r="B48" s="53"/>
      <c r="C48" s="54">
        <f t="shared" si="0"/>
        <v>3156.0192300000003</v>
      </c>
      <c r="D48" s="55">
        <f t="shared" si="1"/>
        <v>2774.5223999999998</v>
      </c>
      <c r="E48" s="56"/>
      <c r="G48" s="306"/>
      <c r="H48" s="81"/>
      <c r="I48" s="61"/>
      <c r="J48" s="62"/>
      <c r="L48" s="88" t="s">
        <v>3710</v>
      </c>
      <c r="M48" s="54">
        <v>3400.15</v>
      </c>
      <c r="N48" s="56"/>
      <c r="P48" s="157"/>
      <c r="Q48" s="157"/>
      <c r="R48" s="158"/>
    </row>
    <row r="49" spans="1:18">
      <c r="A49" s="88" t="s">
        <v>3711</v>
      </c>
      <c r="B49" s="53"/>
      <c r="C49" s="54">
        <f t="shared" si="0"/>
        <v>3481.0655880000004</v>
      </c>
      <c r="D49" s="55">
        <f t="shared" si="1"/>
        <v>3060.2774399999998</v>
      </c>
      <c r="E49" s="56"/>
      <c r="G49" s="94"/>
      <c r="H49" s="83"/>
      <c r="I49" s="84"/>
      <c r="J49" s="85"/>
      <c r="L49" s="88" t="s">
        <v>3711</v>
      </c>
      <c r="M49" s="54">
        <v>3750.34</v>
      </c>
      <c r="N49" s="56"/>
      <c r="P49" s="157"/>
      <c r="Q49" s="157"/>
      <c r="R49" s="158"/>
    </row>
    <row r="50" spans="1:18">
      <c r="G50" s="303" t="s">
        <v>4733</v>
      </c>
      <c r="H50" s="79" t="s">
        <v>3730</v>
      </c>
      <c r="I50" s="58">
        <f>H4*J50</f>
        <v>7.31</v>
      </c>
      <c r="J50" s="59">
        <v>0.5</v>
      </c>
    </row>
    <row r="51" spans="1:18">
      <c r="G51" s="304"/>
      <c r="H51" s="81"/>
      <c r="I51" s="61"/>
      <c r="J51" s="62"/>
    </row>
    <row r="52" spans="1:18">
      <c r="G52" s="304"/>
      <c r="H52" s="81"/>
      <c r="I52" s="61"/>
      <c r="J52" s="62"/>
    </row>
    <row r="53" spans="1:18">
      <c r="G53" s="304"/>
      <c r="H53" s="81"/>
      <c r="I53" s="61"/>
      <c r="J53" s="62"/>
    </row>
    <row r="54" spans="1:18">
      <c r="G54" s="304"/>
      <c r="H54" s="81"/>
      <c r="I54" s="61"/>
      <c r="J54" s="62"/>
    </row>
    <row r="55" spans="1:18">
      <c r="G55" s="304"/>
      <c r="H55" s="81"/>
      <c r="I55" s="61"/>
      <c r="J55" s="62"/>
    </row>
    <row r="56" spans="1:18">
      <c r="G56" s="304"/>
      <c r="H56" s="81"/>
      <c r="I56" s="61"/>
      <c r="J56" s="62"/>
    </row>
    <row r="57" spans="1:18">
      <c r="G57" s="94"/>
      <c r="H57" s="83"/>
      <c r="I57" s="84"/>
      <c r="J57" s="85"/>
    </row>
    <row r="58" spans="1:18">
      <c r="G58" s="310" t="s">
        <v>4734</v>
      </c>
      <c r="H58" s="79" t="s">
        <v>3731</v>
      </c>
      <c r="I58" s="58">
        <f>H4*J58</f>
        <v>7.31</v>
      </c>
      <c r="J58" s="59">
        <v>0.5</v>
      </c>
    </row>
    <row r="59" spans="1:18">
      <c r="G59" s="311"/>
      <c r="H59" s="81"/>
      <c r="I59" s="61"/>
      <c r="J59" s="62"/>
    </row>
    <row r="60" spans="1:18">
      <c r="G60" s="311"/>
      <c r="H60" s="81"/>
      <c r="I60" s="61"/>
      <c r="J60" s="62"/>
    </row>
    <row r="61" spans="1:18">
      <c r="G61" s="311"/>
      <c r="H61" s="81"/>
      <c r="I61" s="61"/>
      <c r="J61" s="62"/>
    </row>
    <row r="62" spans="1:18">
      <c r="G62" s="311"/>
      <c r="H62" s="81"/>
      <c r="I62" s="61"/>
      <c r="J62" s="62"/>
    </row>
    <row r="63" spans="1:18">
      <c r="G63" s="96"/>
      <c r="H63" s="90"/>
      <c r="I63" s="70"/>
      <c r="J63" s="71"/>
    </row>
    <row r="64" spans="1:18">
      <c r="G64" s="97" t="s">
        <v>4735</v>
      </c>
      <c r="H64" s="81" t="s">
        <v>3732</v>
      </c>
      <c r="I64" s="92">
        <f>H4*J64</f>
        <v>9.5030000000000001</v>
      </c>
      <c r="J64" s="93">
        <v>0.65</v>
      </c>
    </row>
    <row r="65" spans="7:10">
      <c r="G65" s="96"/>
      <c r="H65" s="90"/>
      <c r="I65" s="70"/>
      <c r="J65" s="71"/>
    </row>
    <row r="66" spans="7:10">
      <c r="G66" s="97" t="s">
        <v>4736</v>
      </c>
      <c r="H66" s="297" t="s">
        <v>3733</v>
      </c>
      <c r="I66" s="92">
        <f>H4*J66</f>
        <v>11.696</v>
      </c>
      <c r="J66" s="93">
        <v>0.8</v>
      </c>
    </row>
    <row r="67" spans="7:10">
      <c r="G67" s="96"/>
      <c r="H67" s="298"/>
      <c r="I67" s="70"/>
      <c r="J67" s="71"/>
    </row>
    <row r="68" spans="7:10">
      <c r="G68" s="97" t="s">
        <v>4737</v>
      </c>
      <c r="H68" s="81" t="s">
        <v>4738</v>
      </c>
      <c r="I68" s="92">
        <f>H4*J68</f>
        <v>12.280799999999999</v>
      </c>
      <c r="J68" s="93">
        <v>0.84</v>
      </c>
    </row>
    <row r="69" spans="7:10">
      <c r="G69" s="98"/>
      <c r="H69" s="83"/>
      <c r="I69" s="84"/>
      <c r="J69" s="85"/>
    </row>
    <row r="70" spans="7:10">
      <c r="G70" s="312" t="s">
        <v>4811</v>
      </c>
      <c r="H70" s="79" t="s">
        <v>3734</v>
      </c>
      <c r="I70" s="58">
        <f>H4*J70</f>
        <v>7.31</v>
      </c>
      <c r="J70" s="59">
        <v>0.5</v>
      </c>
    </row>
    <row r="71" spans="7:10">
      <c r="G71" s="313"/>
      <c r="H71" s="86"/>
      <c r="I71" s="64"/>
      <c r="J71" s="87"/>
    </row>
    <row r="72" spans="7:10">
      <c r="G72" s="313"/>
      <c r="H72" s="81"/>
      <c r="I72" s="61"/>
      <c r="J72" s="62"/>
    </row>
    <row r="73" spans="7:10">
      <c r="G73" s="313"/>
      <c r="H73" s="81"/>
      <c r="I73" s="61"/>
      <c r="J73" s="62"/>
    </row>
    <row r="74" spans="7:10">
      <c r="G74" s="313"/>
      <c r="H74" s="81"/>
      <c r="I74" s="61"/>
      <c r="J74" s="62"/>
    </row>
    <row r="75" spans="7:10">
      <c r="G75" s="313"/>
      <c r="H75" s="81"/>
      <c r="I75" s="61"/>
      <c r="J75" s="62"/>
    </row>
    <row r="76" spans="7:10">
      <c r="G76" s="313"/>
      <c r="H76" s="81"/>
      <c r="I76" s="61"/>
      <c r="J76" s="62"/>
    </row>
    <row r="77" spans="7:10">
      <c r="G77" s="313"/>
      <c r="H77" s="81"/>
      <c r="I77" s="61"/>
      <c r="J77" s="62"/>
    </row>
    <row r="78" spans="7:10">
      <c r="G78" s="98"/>
      <c r="H78" s="83"/>
      <c r="I78" s="84"/>
      <c r="J78" s="85"/>
    </row>
    <row r="79" spans="7:10">
      <c r="G79" s="143" t="s">
        <v>4739</v>
      </c>
      <c r="H79" s="79" t="s">
        <v>3735</v>
      </c>
      <c r="I79" s="58">
        <f>H4*J79</f>
        <v>7.31</v>
      </c>
      <c r="J79" s="59">
        <v>0.5</v>
      </c>
    </row>
    <row r="80" spans="7:10">
      <c r="G80" s="96"/>
      <c r="H80" s="90"/>
      <c r="I80" s="70"/>
      <c r="J80" s="71"/>
    </row>
    <row r="81" spans="7:10">
      <c r="G81" s="97" t="s">
        <v>4740</v>
      </c>
      <c r="H81" s="99" t="s">
        <v>3736</v>
      </c>
      <c r="I81" s="100">
        <f>H4*J81</f>
        <v>11.696</v>
      </c>
      <c r="J81" s="101">
        <v>0.8</v>
      </c>
    </row>
    <row r="82" spans="7:10">
      <c r="G82" s="102"/>
      <c r="H82" s="90"/>
      <c r="I82" s="70"/>
      <c r="J82" s="71"/>
    </row>
    <row r="83" spans="7:10">
      <c r="G83" s="95" t="s">
        <v>4741</v>
      </c>
      <c r="H83" s="81" t="s">
        <v>3737</v>
      </c>
      <c r="I83" s="92">
        <f>H4*J83</f>
        <v>10.233999999999998</v>
      </c>
      <c r="J83" s="93">
        <v>0.7</v>
      </c>
    </row>
    <row r="84" spans="7:10">
      <c r="G84" s="103"/>
      <c r="H84" s="90"/>
      <c r="I84" s="70"/>
      <c r="J84" s="71"/>
    </row>
    <row r="85" spans="7:10">
      <c r="G85" s="97" t="s">
        <v>4742</v>
      </c>
      <c r="H85" s="81" t="s">
        <v>3738</v>
      </c>
      <c r="I85" s="92">
        <f>H4*J85</f>
        <v>10.233999999999998</v>
      </c>
      <c r="J85" s="93">
        <v>0.7</v>
      </c>
    </row>
    <row r="86" spans="7:10">
      <c r="G86" s="103"/>
      <c r="H86" s="90"/>
      <c r="I86" s="70"/>
      <c r="J86" s="71"/>
    </row>
    <row r="87" spans="7:10">
      <c r="G87" s="95" t="s">
        <v>4743</v>
      </c>
      <c r="H87" s="81" t="s">
        <v>3739</v>
      </c>
      <c r="I87" s="92">
        <f>H4*J87</f>
        <v>9.5030000000000001</v>
      </c>
      <c r="J87" s="93">
        <v>0.65</v>
      </c>
    </row>
    <row r="88" spans="7:10">
      <c r="G88" s="104"/>
      <c r="H88" s="83"/>
      <c r="I88" s="84"/>
      <c r="J88" s="85"/>
    </row>
    <row r="89" spans="7:10">
      <c r="G89" s="310" t="s">
        <v>4744</v>
      </c>
      <c r="H89" s="79" t="s">
        <v>3740</v>
      </c>
      <c r="I89" s="58">
        <f>H4*J89</f>
        <v>10.965</v>
      </c>
      <c r="J89" s="59">
        <v>0.75</v>
      </c>
    </row>
    <row r="90" spans="7:10">
      <c r="G90" s="311"/>
      <c r="H90" s="81"/>
      <c r="I90" s="61"/>
      <c r="J90" s="62"/>
    </row>
    <row r="91" spans="7:10">
      <c r="G91" s="103"/>
      <c r="H91" s="90"/>
      <c r="I91" s="70"/>
      <c r="J91" s="71"/>
    </row>
    <row r="92" spans="7:10">
      <c r="G92" s="95" t="s">
        <v>4745</v>
      </c>
      <c r="H92" s="81" t="s">
        <v>3741</v>
      </c>
      <c r="I92" s="163">
        <f>H4*J92</f>
        <v>9.5030000000000001</v>
      </c>
      <c r="J92" s="93">
        <v>0.65</v>
      </c>
    </row>
    <row r="93" spans="7:10">
      <c r="G93" s="98"/>
      <c r="H93" s="83"/>
      <c r="I93" s="84"/>
      <c r="J93" s="85"/>
    </row>
    <row r="94" spans="7:10">
      <c r="G94" s="305" t="s">
        <v>4810</v>
      </c>
      <c r="H94" s="79" t="s">
        <v>4746</v>
      </c>
      <c r="I94" s="58"/>
      <c r="J94" s="59"/>
    </row>
    <row r="95" spans="7:10">
      <c r="G95" s="306"/>
      <c r="H95" s="81" t="s">
        <v>4747</v>
      </c>
      <c r="I95" s="61">
        <f>H4*J95</f>
        <v>9.5030000000000001</v>
      </c>
      <c r="J95" s="62">
        <v>0.65</v>
      </c>
    </row>
    <row r="96" spans="7:10">
      <c r="G96" s="306"/>
      <c r="H96" s="86"/>
      <c r="I96" s="64"/>
      <c r="J96" s="87"/>
    </row>
    <row r="97" spans="7:10">
      <c r="G97" s="306"/>
      <c r="H97" s="81"/>
      <c r="I97" s="61"/>
      <c r="J97" s="62"/>
    </row>
    <row r="98" spans="7:10">
      <c r="G98" s="306"/>
      <c r="H98" s="81"/>
      <c r="I98" s="61"/>
      <c r="J98" s="62"/>
    </row>
    <row r="99" spans="7:10">
      <c r="G99" s="306"/>
      <c r="H99" s="81"/>
      <c r="I99" s="61"/>
      <c r="J99" s="62"/>
    </row>
    <row r="100" spans="7:10">
      <c r="G100" s="105"/>
      <c r="H100" s="83"/>
      <c r="I100" s="84"/>
      <c r="J100" s="85"/>
    </row>
    <row r="101" spans="7:10">
      <c r="G101" s="299" t="s">
        <v>4748</v>
      </c>
      <c r="H101" s="106" t="s">
        <v>4749</v>
      </c>
      <c r="I101" s="107">
        <f>H4*J101</f>
        <v>7.31</v>
      </c>
      <c r="J101" s="108">
        <v>0.5</v>
      </c>
    </row>
    <row r="102" spans="7:10">
      <c r="G102" s="300"/>
      <c r="H102" s="109" t="s">
        <v>4747</v>
      </c>
      <c r="I102" s="110">
        <f>H4*J102</f>
        <v>7.31</v>
      </c>
      <c r="J102" s="111">
        <v>0.5</v>
      </c>
    </row>
    <row r="103" spans="7:10">
      <c r="G103" s="300"/>
      <c r="H103" s="109"/>
      <c r="I103" s="110"/>
      <c r="J103" s="111"/>
    </row>
    <row r="104" spans="7:10">
      <c r="G104" s="300"/>
      <c r="H104" s="109"/>
      <c r="I104" s="110"/>
      <c r="J104" s="111"/>
    </row>
    <row r="105" spans="7:10">
      <c r="G105" s="300"/>
      <c r="H105" s="109"/>
      <c r="I105" s="110"/>
      <c r="J105" s="111"/>
    </row>
    <row r="106" spans="7:10">
      <c r="G106" s="300"/>
      <c r="H106" s="109"/>
      <c r="I106" s="110"/>
      <c r="J106" s="111"/>
    </row>
    <row r="107" spans="7:10">
      <c r="G107" s="300"/>
      <c r="H107" s="109"/>
      <c r="I107" s="110"/>
      <c r="J107" s="111"/>
    </row>
    <row r="108" spans="7:10">
      <c r="G108" s="300"/>
      <c r="H108" s="109"/>
      <c r="I108" s="110"/>
      <c r="J108" s="111"/>
    </row>
    <row r="109" spans="7:10">
      <c r="G109" s="300"/>
      <c r="H109" s="109"/>
      <c r="I109" s="110"/>
      <c r="J109" s="111"/>
    </row>
    <row r="110" spans="7:10">
      <c r="G110" s="300"/>
      <c r="H110" s="109"/>
      <c r="I110" s="110"/>
      <c r="J110" s="111"/>
    </row>
    <row r="111" spans="7:10">
      <c r="G111" s="105"/>
      <c r="H111" s="83"/>
      <c r="I111" s="84"/>
      <c r="J111" s="85"/>
    </row>
    <row r="112" spans="7:10">
      <c r="G112" s="301" t="s">
        <v>4812</v>
      </c>
      <c r="H112" s="79" t="s">
        <v>4750</v>
      </c>
      <c r="I112" s="58"/>
      <c r="J112" s="59"/>
    </row>
    <row r="113" spans="7:10">
      <c r="G113" s="302"/>
      <c r="H113" s="81" t="s">
        <v>4747</v>
      </c>
      <c r="I113" s="61">
        <f>H4*J113</f>
        <v>7.31</v>
      </c>
      <c r="J113" s="62">
        <v>0.5</v>
      </c>
    </row>
    <row r="114" spans="7:10">
      <c r="G114" s="302"/>
      <c r="H114" s="86"/>
      <c r="I114" s="64"/>
      <c r="J114" s="87"/>
    </row>
    <row r="115" spans="7:10">
      <c r="G115" s="302"/>
      <c r="H115" s="81"/>
      <c r="I115" s="61"/>
      <c r="J115" s="62"/>
    </row>
    <row r="116" spans="7:10">
      <c r="G116" s="302"/>
      <c r="H116" s="81"/>
      <c r="I116" s="61"/>
      <c r="J116" s="62"/>
    </row>
    <row r="117" spans="7:10">
      <c r="G117" s="302"/>
      <c r="H117" s="81"/>
      <c r="I117" s="61"/>
      <c r="J117" s="62"/>
    </row>
    <row r="118" spans="7:10">
      <c r="G118" s="302"/>
      <c r="H118" s="81"/>
      <c r="I118" s="61"/>
      <c r="J118" s="62"/>
    </row>
    <row r="119" spans="7:10">
      <c r="G119" s="302"/>
      <c r="H119" s="81"/>
      <c r="I119" s="61"/>
      <c r="J119" s="62"/>
    </row>
    <row r="120" spans="7:10">
      <c r="G120" s="302"/>
      <c r="H120" s="81"/>
      <c r="I120" s="61"/>
      <c r="J120" s="62"/>
    </row>
    <row r="121" spans="7:10">
      <c r="G121" s="112"/>
      <c r="H121" s="83"/>
      <c r="I121" s="84"/>
      <c r="J121" s="85"/>
    </row>
    <row r="122" spans="7:10">
      <c r="G122" s="303" t="s">
        <v>4751</v>
      </c>
      <c r="H122" s="79" t="s">
        <v>4752</v>
      </c>
      <c r="I122" s="58"/>
      <c r="J122" s="113"/>
    </row>
    <row r="123" spans="7:10">
      <c r="G123" s="304"/>
      <c r="H123" s="81" t="s">
        <v>4747</v>
      </c>
      <c r="I123" s="61">
        <f>H4*J123</f>
        <v>7.31</v>
      </c>
      <c r="J123" s="93">
        <v>0.5</v>
      </c>
    </row>
    <row r="124" spans="7:10">
      <c r="G124" s="304"/>
      <c r="H124" s="81" t="s">
        <v>4753</v>
      </c>
      <c r="I124" s="61">
        <f>H4*J124</f>
        <v>7.31</v>
      </c>
      <c r="J124" s="93">
        <v>0.5</v>
      </c>
    </row>
    <row r="125" spans="7:10">
      <c r="G125" s="304"/>
      <c r="H125" s="86"/>
      <c r="I125" s="64"/>
      <c r="J125" s="114"/>
    </row>
    <row r="126" spans="7:10">
      <c r="G126" s="304"/>
      <c r="H126" s="81"/>
      <c r="I126" s="61"/>
      <c r="J126" s="93"/>
    </row>
    <row r="127" spans="7:10">
      <c r="G127" s="304"/>
      <c r="H127" s="81"/>
      <c r="I127" s="61"/>
      <c r="J127" s="93"/>
    </row>
    <row r="128" spans="7:10">
      <c r="G128" s="304"/>
      <c r="H128" s="81"/>
      <c r="I128" s="61"/>
      <c r="J128" s="93"/>
    </row>
    <row r="129" spans="7:10">
      <c r="G129" s="304"/>
      <c r="H129" s="81"/>
      <c r="I129" s="61"/>
      <c r="J129" s="93"/>
    </row>
    <row r="130" spans="7:10">
      <c r="G130" s="304"/>
      <c r="H130" s="81"/>
      <c r="I130" s="61"/>
      <c r="J130" s="93"/>
    </row>
    <row r="131" spans="7:10">
      <c r="G131" s="68"/>
      <c r="H131" s="90"/>
      <c r="I131" s="70"/>
      <c r="J131" s="71"/>
    </row>
    <row r="132" spans="7:10">
      <c r="G132" s="115" t="s">
        <v>3742</v>
      </c>
      <c r="H132" s="81" t="s">
        <v>3743</v>
      </c>
      <c r="I132" s="92">
        <f>H4*J132</f>
        <v>10.233999999999998</v>
      </c>
      <c r="J132" s="93">
        <v>0.7</v>
      </c>
    </row>
    <row r="133" spans="7:10">
      <c r="G133" s="116"/>
      <c r="H133" s="90"/>
      <c r="I133" s="70"/>
      <c r="J133" s="71"/>
    </row>
    <row r="134" spans="7:10">
      <c r="G134" s="80" t="s">
        <v>4754</v>
      </c>
      <c r="H134" s="81" t="s">
        <v>3744</v>
      </c>
      <c r="I134" s="92">
        <f>H4*J134</f>
        <v>7.31</v>
      </c>
      <c r="J134" s="93">
        <v>0.5</v>
      </c>
    </row>
    <row r="135" spans="7:10">
      <c r="G135" s="77"/>
      <c r="H135" s="90"/>
      <c r="I135" s="70"/>
      <c r="J135" s="71"/>
    </row>
    <row r="136" spans="7:10">
      <c r="G136" s="80" t="s">
        <v>4755</v>
      </c>
      <c r="H136" s="81" t="s">
        <v>3745</v>
      </c>
      <c r="I136" s="92">
        <f>H4*J136</f>
        <v>7.31</v>
      </c>
      <c r="J136" s="93">
        <v>0.5</v>
      </c>
    </row>
    <row r="137" spans="7:10">
      <c r="G137" s="82"/>
      <c r="H137" s="83"/>
      <c r="I137" s="84"/>
      <c r="J137" s="85"/>
    </row>
    <row r="138" spans="7:10" ht="34.5">
      <c r="G138" s="307" t="s">
        <v>4813</v>
      </c>
      <c r="H138" s="117" t="s">
        <v>4756</v>
      </c>
      <c r="I138" s="118">
        <f>H4*J138</f>
        <v>7.31</v>
      </c>
      <c r="J138" s="119">
        <v>0.5</v>
      </c>
    </row>
    <row r="139" spans="7:10" ht="23.25">
      <c r="G139" s="308"/>
      <c r="H139" s="120" t="s">
        <v>4757</v>
      </c>
      <c r="I139" s="121"/>
      <c r="J139" s="122"/>
    </row>
    <row r="140" spans="7:10">
      <c r="G140" s="308"/>
      <c r="H140" s="120"/>
      <c r="I140" s="121"/>
      <c r="J140" s="122"/>
    </row>
    <row r="141" spans="7:10">
      <c r="G141" s="308"/>
      <c r="H141" s="120"/>
      <c r="I141" s="121"/>
      <c r="J141" s="122"/>
    </row>
    <row r="142" spans="7:10">
      <c r="G142" s="308"/>
      <c r="H142" s="120"/>
      <c r="I142" s="121"/>
      <c r="J142" s="122"/>
    </row>
    <row r="143" spans="7:10">
      <c r="G143" s="308"/>
      <c r="H143" s="120"/>
      <c r="I143" s="121"/>
      <c r="J143" s="122"/>
    </row>
    <row r="144" spans="7:10">
      <c r="G144" s="308"/>
      <c r="H144" s="120"/>
      <c r="I144" s="121"/>
      <c r="J144" s="122"/>
    </row>
    <row r="145" spans="7:10">
      <c r="G145" s="308"/>
      <c r="H145" s="120"/>
      <c r="I145" s="121"/>
      <c r="J145" s="122"/>
    </row>
    <row r="146" spans="7:10">
      <c r="G146" s="308"/>
      <c r="H146" s="120"/>
      <c r="I146" s="121"/>
      <c r="J146" s="122"/>
    </row>
    <row r="147" spans="7:10">
      <c r="G147" s="308"/>
      <c r="H147" s="120"/>
      <c r="I147" s="121"/>
      <c r="J147" s="122"/>
    </row>
    <row r="148" spans="7:10">
      <c r="G148" s="309"/>
      <c r="H148" s="123"/>
      <c r="I148" s="124"/>
      <c r="J148" s="125"/>
    </row>
  </sheetData>
  <mergeCells count="20">
    <mergeCell ref="G8:G12"/>
    <mergeCell ref="G14:G16"/>
    <mergeCell ref="G18:G21"/>
    <mergeCell ref="G23:G31"/>
    <mergeCell ref="G35:G40"/>
    <mergeCell ref="G101:G110"/>
    <mergeCell ref="G112:G120"/>
    <mergeCell ref="G122:G130"/>
    <mergeCell ref="G42:G48"/>
    <mergeCell ref="G138:G148"/>
    <mergeCell ref="G50:G56"/>
    <mergeCell ref="G58:G62"/>
    <mergeCell ref="G70:G77"/>
    <mergeCell ref="G89:G90"/>
    <mergeCell ref="G94:G99"/>
    <mergeCell ref="J1:L1"/>
    <mergeCell ref="J2:L2"/>
    <mergeCell ref="J3:L3"/>
    <mergeCell ref="H35:H36"/>
    <mergeCell ref="H66:H67"/>
  </mergeCells>
  <printOptions horizontalCentered="1" verticalCentered="1"/>
  <pageMargins left="0.11811023622047245" right="0.11811023622047245" top="0.39370078740157483" bottom="0.19685039370078741"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C5060"/>
  <sheetViews>
    <sheetView topLeftCell="A156" workbookViewId="0">
      <selection activeCell="C160" sqref="C160"/>
    </sheetView>
  </sheetViews>
  <sheetFormatPr defaultRowHeight="15"/>
  <cols>
    <col min="1" max="1" width="9" style="165" bestFit="1" customWidth="1"/>
    <col min="2" max="2" width="73.140625" style="165" bestFit="1" customWidth="1"/>
    <col min="3" max="3" width="11.28515625" style="165" customWidth="1"/>
    <col min="4" max="16384" width="9.140625" style="165"/>
  </cols>
  <sheetData>
    <row r="1" spans="1:3" ht="16.5" thickTop="1" thickBot="1">
      <c r="A1" s="321" t="s">
        <v>4913</v>
      </c>
      <c r="B1" s="321"/>
      <c r="C1" s="166" t="s">
        <v>7126</v>
      </c>
    </row>
    <row r="2" spans="1:3" ht="27" thickTop="1" thickBot="1">
      <c r="A2" s="167" t="s">
        <v>4914</v>
      </c>
      <c r="B2" s="167" t="s">
        <v>4915</v>
      </c>
      <c r="C2" s="167" t="s">
        <v>4916</v>
      </c>
    </row>
    <row r="3" spans="1:3" ht="16.5" thickTop="1" thickBot="1">
      <c r="A3" s="168">
        <v>10100008</v>
      </c>
      <c r="B3" s="169" t="s">
        <v>4917</v>
      </c>
      <c r="C3" s="170" t="s">
        <v>3721</v>
      </c>
    </row>
    <row r="4" spans="1:3" ht="16.5" thickTop="1" thickBot="1">
      <c r="A4" s="171">
        <v>10101004</v>
      </c>
      <c r="B4" s="172" t="s">
        <v>4918</v>
      </c>
      <c r="C4" s="173" t="s">
        <v>3721</v>
      </c>
    </row>
    <row r="5" spans="1:3" ht="15.75" thickTop="1">
      <c r="A5" s="174">
        <v>10101012</v>
      </c>
      <c r="B5" s="175" t="s">
        <v>4919</v>
      </c>
      <c r="C5" s="176" t="s">
        <v>4920</v>
      </c>
    </row>
    <row r="6" spans="1:3">
      <c r="A6" s="177">
        <v>10101020</v>
      </c>
      <c r="B6" s="178" t="s">
        <v>4921</v>
      </c>
      <c r="C6" s="179" t="s">
        <v>4922</v>
      </c>
    </row>
    <row r="7" spans="1:3">
      <c r="A7" s="180">
        <v>10101039</v>
      </c>
      <c r="B7" s="181" t="s">
        <v>4923</v>
      </c>
      <c r="C7" s="182" t="s">
        <v>4920</v>
      </c>
    </row>
    <row r="8" spans="1:3">
      <c r="A8" s="183"/>
      <c r="B8" s="184"/>
      <c r="C8" s="182" t="s">
        <v>4920</v>
      </c>
    </row>
    <row r="9" spans="1:3">
      <c r="A9" s="183"/>
      <c r="B9" s="184"/>
      <c r="C9" s="182" t="s">
        <v>4920</v>
      </c>
    </row>
    <row r="10" spans="1:3">
      <c r="A10" s="183"/>
      <c r="B10" s="184"/>
      <c r="C10" s="182" t="s">
        <v>4920</v>
      </c>
    </row>
    <row r="11" spans="1:3" ht="18.75">
      <c r="A11" s="183"/>
      <c r="B11" s="185"/>
      <c r="C11" s="182" t="s">
        <v>4920</v>
      </c>
    </row>
    <row r="12" spans="1:3">
      <c r="A12" s="183"/>
      <c r="B12" s="184"/>
      <c r="C12" s="182" t="s">
        <v>4920</v>
      </c>
    </row>
    <row r="13" spans="1:3">
      <c r="A13" s="183"/>
      <c r="B13" s="184"/>
      <c r="C13" s="182" t="s">
        <v>4920</v>
      </c>
    </row>
    <row r="14" spans="1:3">
      <c r="A14" s="186">
        <v>50000616</v>
      </c>
      <c r="B14" s="184"/>
      <c r="C14" s="182" t="s">
        <v>4920</v>
      </c>
    </row>
    <row r="15" spans="1:3">
      <c r="A15" s="186">
        <v>50000632</v>
      </c>
      <c r="B15" s="184"/>
      <c r="C15" s="182" t="s">
        <v>4920</v>
      </c>
    </row>
    <row r="16" spans="1:3">
      <c r="A16" s="186">
        <v>50000080</v>
      </c>
      <c r="B16" s="184"/>
      <c r="C16" s="182" t="s">
        <v>4920</v>
      </c>
    </row>
    <row r="17" spans="1:3">
      <c r="A17" s="186">
        <v>50000101</v>
      </c>
      <c r="B17" s="184"/>
      <c r="C17" s="182" t="s">
        <v>4920</v>
      </c>
    </row>
    <row r="18" spans="1:3" ht="15.75" thickBot="1">
      <c r="A18" s="183"/>
      <c r="B18" s="184"/>
      <c r="C18" s="182" t="s">
        <v>4920</v>
      </c>
    </row>
    <row r="19" spans="1:3" ht="16.5" thickTop="1" thickBot="1">
      <c r="A19" s="187">
        <v>10102000</v>
      </c>
      <c r="B19" s="188" t="s">
        <v>4918</v>
      </c>
      <c r="C19" s="189" t="s">
        <v>3721</v>
      </c>
    </row>
    <row r="20" spans="1:3" ht="16.5" thickTop="1" thickBot="1">
      <c r="A20" s="183">
        <v>10102019</v>
      </c>
      <c r="B20" s="184" t="s">
        <v>4846</v>
      </c>
      <c r="C20" s="190" t="s">
        <v>4920</v>
      </c>
    </row>
    <row r="21" spans="1:3" ht="16.5" thickTop="1" thickBot="1">
      <c r="A21" s="187">
        <v>10103007</v>
      </c>
      <c r="B21" s="188" t="s">
        <v>4918</v>
      </c>
      <c r="C21" s="189" t="s">
        <v>3721</v>
      </c>
    </row>
    <row r="22" spans="1:3" ht="15.75" thickTop="1">
      <c r="A22" s="174">
        <v>10103015</v>
      </c>
      <c r="B22" s="175" t="s">
        <v>4924</v>
      </c>
      <c r="C22" s="176" t="s">
        <v>4920</v>
      </c>
    </row>
    <row r="23" spans="1:3">
      <c r="A23" s="177">
        <v>10103023</v>
      </c>
      <c r="B23" s="191" t="s">
        <v>4925</v>
      </c>
      <c r="C23" s="192" t="s">
        <v>4920</v>
      </c>
    </row>
    <row r="24" spans="1:3" ht="15.75" thickBot="1">
      <c r="A24" s="180">
        <v>10103031</v>
      </c>
      <c r="B24" s="181" t="s">
        <v>15</v>
      </c>
      <c r="C24" s="182" t="s">
        <v>4920</v>
      </c>
    </row>
    <row r="25" spans="1:3" ht="16.5" thickTop="1" thickBot="1">
      <c r="A25" s="187">
        <v>10104003</v>
      </c>
      <c r="B25" s="188" t="s">
        <v>4918</v>
      </c>
      <c r="C25" s="189" t="s">
        <v>3721</v>
      </c>
    </row>
    <row r="26" spans="1:3" ht="15.75" thickTop="1">
      <c r="A26" s="174">
        <v>10104011</v>
      </c>
      <c r="B26" s="175" t="s">
        <v>4926</v>
      </c>
      <c r="C26" s="176" t="s">
        <v>4920</v>
      </c>
    </row>
    <row r="27" spans="1:3" ht="15.75" thickBot="1">
      <c r="A27" s="180">
        <v>10104020</v>
      </c>
      <c r="B27" s="181" t="s">
        <v>18</v>
      </c>
      <c r="C27" s="182" t="s">
        <v>4920</v>
      </c>
    </row>
    <row r="28" spans="1:3" ht="16.5" thickTop="1" thickBot="1">
      <c r="A28" s="187">
        <v>10105000</v>
      </c>
      <c r="B28" s="188" t="s">
        <v>4918</v>
      </c>
      <c r="C28" s="189" t="s">
        <v>3721</v>
      </c>
    </row>
    <row r="29" spans="1:3" ht="23.25" thickTop="1">
      <c r="A29" s="174">
        <v>10105034</v>
      </c>
      <c r="B29" s="175" t="s">
        <v>4927</v>
      </c>
      <c r="C29" s="176" t="s">
        <v>4920</v>
      </c>
    </row>
    <row r="30" spans="1:3" ht="22.5">
      <c r="A30" s="177">
        <v>10105042</v>
      </c>
      <c r="B30" s="191" t="s">
        <v>4928</v>
      </c>
      <c r="C30" s="192" t="s">
        <v>4920</v>
      </c>
    </row>
    <row r="31" spans="1:3" ht="22.5">
      <c r="A31" s="177">
        <v>10105050</v>
      </c>
      <c r="B31" s="178" t="s">
        <v>4929</v>
      </c>
      <c r="C31" s="179" t="s">
        <v>4922</v>
      </c>
    </row>
    <row r="32" spans="1:3" ht="22.5">
      <c r="A32" s="177">
        <v>10105069</v>
      </c>
      <c r="B32" s="178" t="s">
        <v>4930</v>
      </c>
      <c r="C32" s="179" t="s">
        <v>4922</v>
      </c>
    </row>
    <row r="33" spans="1:3" ht="23.25" thickBot="1">
      <c r="A33" s="180">
        <v>10105077</v>
      </c>
      <c r="B33" s="181" t="s">
        <v>4931</v>
      </c>
      <c r="C33" s="182" t="s">
        <v>4920</v>
      </c>
    </row>
    <row r="34" spans="1:3" ht="16.5" thickTop="1" thickBot="1">
      <c r="A34" s="187">
        <v>10106006</v>
      </c>
      <c r="B34" s="188" t="s">
        <v>4918</v>
      </c>
      <c r="C34" s="189" t="s">
        <v>3721</v>
      </c>
    </row>
    <row r="35" spans="1:3" ht="15.75" thickTop="1">
      <c r="A35" s="174">
        <v>10106014</v>
      </c>
      <c r="B35" s="175" t="s">
        <v>22</v>
      </c>
      <c r="C35" s="176" t="s">
        <v>4920</v>
      </c>
    </row>
    <row r="36" spans="1:3">
      <c r="A36" s="177">
        <v>10106030</v>
      </c>
      <c r="B36" s="191" t="s">
        <v>24</v>
      </c>
      <c r="C36" s="192" t="s">
        <v>4920</v>
      </c>
    </row>
    <row r="37" spans="1:3">
      <c r="A37" s="177">
        <v>10106049</v>
      </c>
      <c r="B37" s="191" t="s">
        <v>25</v>
      </c>
      <c r="C37" s="192" t="s">
        <v>4920</v>
      </c>
    </row>
    <row r="38" spans="1:3" ht="22.5">
      <c r="A38" s="177">
        <v>10106065</v>
      </c>
      <c r="B38" s="178" t="s">
        <v>4932</v>
      </c>
      <c r="C38" s="179" t="s">
        <v>4922</v>
      </c>
    </row>
    <row r="39" spans="1:3" ht="22.5">
      <c r="A39" s="177">
        <v>10106073</v>
      </c>
      <c r="B39" s="178" t="s">
        <v>4933</v>
      </c>
      <c r="C39" s="179" t="s">
        <v>4922</v>
      </c>
    </row>
    <row r="40" spans="1:3">
      <c r="A40" s="193">
        <v>10106090</v>
      </c>
      <c r="B40" s="194" t="s">
        <v>4060</v>
      </c>
      <c r="C40" s="195" t="s">
        <v>4920</v>
      </c>
    </row>
    <row r="41" spans="1:3">
      <c r="A41" s="193">
        <v>10106103</v>
      </c>
      <c r="B41" s="194" t="s">
        <v>4934</v>
      </c>
      <c r="C41" s="196" t="s">
        <v>4922</v>
      </c>
    </row>
    <row r="42" spans="1:3" ht="33.75">
      <c r="A42" s="177">
        <v>10106111</v>
      </c>
      <c r="B42" s="178" t="s">
        <v>4935</v>
      </c>
      <c r="C42" s="179" t="s">
        <v>4922</v>
      </c>
    </row>
    <row r="43" spans="1:3" ht="33.75">
      <c r="A43" s="177">
        <v>10106120</v>
      </c>
      <c r="B43" s="178" t="s">
        <v>4936</v>
      </c>
      <c r="C43" s="179" t="s">
        <v>4922</v>
      </c>
    </row>
    <row r="44" spans="1:3" ht="22.5">
      <c r="A44" s="177">
        <v>10106138</v>
      </c>
      <c r="B44" s="178" t="s">
        <v>4937</v>
      </c>
      <c r="C44" s="179" t="s">
        <v>4922</v>
      </c>
    </row>
    <row r="45" spans="1:3" ht="15.75" thickBot="1">
      <c r="A45" s="180">
        <v>10106146</v>
      </c>
      <c r="B45" s="181" t="s">
        <v>23</v>
      </c>
      <c r="C45" s="182" t="s">
        <v>4920</v>
      </c>
    </row>
    <row r="46" spans="1:3" ht="16.5" thickTop="1" thickBot="1">
      <c r="A46" s="168">
        <v>20100000</v>
      </c>
      <c r="B46" s="197" t="s">
        <v>4917</v>
      </c>
      <c r="C46" s="170" t="s">
        <v>3721</v>
      </c>
    </row>
    <row r="47" spans="1:3" ht="16.5" thickTop="1" thickBot="1">
      <c r="A47" s="171">
        <v>20101007</v>
      </c>
      <c r="B47" s="172" t="s">
        <v>4918</v>
      </c>
      <c r="C47" s="173" t="s">
        <v>3721</v>
      </c>
    </row>
    <row r="48" spans="1:3" ht="15.75" thickTop="1">
      <c r="A48" s="174">
        <v>20101015</v>
      </c>
      <c r="B48" s="175" t="s">
        <v>28</v>
      </c>
      <c r="C48" s="176" t="s">
        <v>4920</v>
      </c>
    </row>
    <row r="49" spans="1:3">
      <c r="A49" s="177">
        <v>20101023</v>
      </c>
      <c r="B49" s="191" t="s">
        <v>29</v>
      </c>
      <c r="C49" s="192" t="s">
        <v>4920</v>
      </c>
    </row>
    <row r="50" spans="1:3">
      <c r="A50" s="177">
        <v>20101074</v>
      </c>
      <c r="B50" s="191" t="s">
        <v>4938</v>
      </c>
      <c r="C50" s="192" t="s">
        <v>4920</v>
      </c>
    </row>
    <row r="51" spans="1:3">
      <c r="A51" s="177">
        <v>20101082</v>
      </c>
      <c r="B51" s="191" t="s">
        <v>4939</v>
      </c>
      <c r="C51" s="192" t="s">
        <v>4920</v>
      </c>
    </row>
    <row r="52" spans="1:3">
      <c r="A52" s="177">
        <v>20101090</v>
      </c>
      <c r="B52" s="191" t="s">
        <v>31</v>
      </c>
      <c r="C52" s="192" t="s">
        <v>4920</v>
      </c>
    </row>
    <row r="53" spans="1:3">
      <c r="A53" s="177">
        <v>20101104</v>
      </c>
      <c r="B53" s="191" t="s">
        <v>32</v>
      </c>
      <c r="C53" s="192" t="s">
        <v>4920</v>
      </c>
    </row>
    <row r="54" spans="1:3">
      <c r="A54" s="177">
        <v>20101112</v>
      </c>
      <c r="B54" s="178" t="s">
        <v>4940</v>
      </c>
      <c r="C54" s="179" t="s">
        <v>4922</v>
      </c>
    </row>
    <row r="55" spans="1:3">
      <c r="A55" s="177">
        <v>20101120</v>
      </c>
      <c r="B55" s="178" t="s">
        <v>4941</v>
      </c>
      <c r="C55" s="179" t="s">
        <v>4922</v>
      </c>
    </row>
    <row r="56" spans="1:3">
      <c r="A56" s="177">
        <v>20101139</v>
      </c>
      <c r="B56" s="178" t="s">
        <v>4942</v>
      </c>
      <c r="C56" s="179" t="s">
        <v>4922</v>
      </c>
    </row>
    <row r="57" spans="1:3">
      <c r="A57" s="177">
        <v>20101155</v>
      </c>
      <c r="B57" s="178" t="s">
        <v>4943</v>
      </c>
      <c r="C57" s="179" t="s">
        <v>4922</v>
      </c>
    </row>
    <row r="58" spans="1:3">
      <c r="A58" s="177">
        <v>20101171</v>
      </c>
      <c r="B58" s="191" t="s">
        <v>35</v>
      </c>
      <c r="C58" s="192" t="s">
        <v>4920</v>
      </c>
    </row>
    <row r="59" spans="1:3">
      <c r="A59" s="177">
        <v>20101198</v>
      </c>
      <c r="B59" s="178" t="s">
        <v>4944</v>
      </c>
      <c r="C59" s="179" t="s">
        <v>4922</v>
      </c>
    </row>
    <row r="60" spans="1:3">
      <c r="A60" s="177">
        <v>20101201</v>
      </c>
      <c r="B60" s="191" t="s">
        <v>30</v>
      </c>
      <c r="C60" s="192" t="s">
        <v>4920</v>
      </c>
    </row>
    <row r="61" spans="1:3">
      <c r="A61" s="177">
        <v>20101210</v>
      </c>
      <c r="B61" s="191" t="s">
        <v>4945</v>
      </c>
      <c r="C61" s="192" t="s">
        <v>4920</v>
      </c>
    </row>
    <row r="62" spans="1:3" ht="15.75" thickBot="1">
      <c r="A62" s="180">
        <v>20101228</v>
      </c>
      <c r="B62" s="181" t="s">
        <v>27</v>
      </c>
      <c r="C62" s="182" t="s">
        <v>4920</v>
      </c>
    </row>
    <row r="63" spans="1:3" ht="16.5" thickTop="1" thickBot="1">
      <c r="A63" s="187">
        <v>20102003</v>
      </c>
      <c r="B63" s="188" t="s">
        <v>4918</v>
      </c>
      <c r="C63" s="189" t="s">
        <v>3721</v>
      </c>
    </row>
    <row r="64" spans="1:3" ht="15.75" thickTop="1">
      <c r="A64" s="174">
        <v>20102011</v>
      </c>
      <c r="B64" s="175" t="s">
        <v>36</v>
      </c>
      <c r="C64" s="176" t="s">
        <v>4920</v>
      </c>
    </row>
    <row r="65" spans="1:3">
      <c r="A65" s="177">
        <v>20102020</v>
      </c>
      <c r="B65" s="191" t="s">
        <v>37</v>
      </c>
      <c r="C65" s="192" t="s">
        <v>4920</v>
      </c>
    </row>
    <row r="66" spans="1:3">
      <c r="A66" s="177">
        <v>20102038</v>
      </c>
      <c r="B66" s="191" t="s">
        <v>38</v>
      </c>
      <c r="C66" s="192" t="s">
        <v>4920</v>
      </c>
    </row>
    <row r="67" spans="1:3">
      <c r="A67" s="177">
        <v>20102062</v>
      </c>
      <c r="B67" s="178" t="s">
        <v>4946</v>
      </c>
      <c r="C67" s="179" t="s">
        <v>4922</v>
      </c>
    </row>
    <row r="68" spans="1:3">
      <c r="A68" s="177">
        <v>20102070</v>
      </c>
      <c r="B68" s="191" t="s">
        <v>39</v>
      </c>
      <c r="C68" s="192" t="s">
        <v>4920</v>
      </c>
    </row>
    <row r="69" spans="1:3">
      <c r="A69" s="193">
        <v>20102089</v>
      </c>
      <c r="B69" s="194" t="s">
        <v>4947</v>
      </c>
      <c r="C69" s="196" t="s">
        <v>4922</v>
      </c>
    </row>
    <row r="70" spans="1:3">
      <c r="A70" s="193">
        <v>20102097</v>
      </c>
      <c r="B70" s="194" t="s">
        <v>4948</v>
      </c>
      <c r="C70" s="196" t="s">
        <v>4922</v>
      </c>
    </row>
    <row r="71" spans="1:3">
      <c r="A71" s="193">
        <v>20102100</v>
      </c>
      <c r="B71" s="194" t="s">
        <v>4949</v>
      </c>
      <c r="C71" s="196" t="s">
        <v>4922</v>
      </c>
    </row>
    <row r="72" spans="1:3" ht="15.75" thickBot="1">
      <c r="A72" s="198">
        <v>20102111</v>
      </c>
      <c r="B72" s="199" t="s">
        <v>4950</v>
      </c>
      <c r="C72" s="200" t="s">
        <v>4922</v>
      </c>
    </row>
    <row r="73" spans="1:3" ht="16.5" thickTop="1" thickBot="1">
      <c r="A73" s="187">
        <v>20103000</v>
      </c>
      <c r="B73" s="188" t="s">
        <v>4918</v>
      </c>
      <c r="C73" s="189" t="s">
        <v>3721</v>
      </c>
    </row>
    <row r="74" spans="1:3" ht="15.75" thickTop="1">
      <c r="A74" s="174">
        <v>20103018</v>
      </c>
      <c r="B74" s="175" t="s">
        <v>40</v>
      </c>
      <c r="C74" s="176" t="s">
        <v>4920</v>
      </c>
    </row>
    <row r="75" spans="1:3">
      <c r="A75" s="201">
        <v>20103026</v>
      </c>
      <c r="B75" s="191" t="s">
        <v>4951</v>
      </c>
      <c r="C75" s="192" t="s">
        <v>4920</v>
      </c>
    </row>
    <row r="76" spans="1:3">
      <c r="A76" s="201">
        <v>20103034</v>
      </c>
      <c r="B76" s="191" t="s">
        <v>4952</v>
      </c>
      <c r="C76" s="192" t="s">
        <v>4920</v>
      </c>
    </row>
    <row r="77" spans="1:3">
      <c r="A77" s="201">
        <v>20103042</v>
      </c>
      <c r="B77" s="191" t="s">
        <v>4953</v>
      </c>
      <c r="C77" s="192" t="s">
        <v>4920</v>
      </c>
    </row>
    <row r="78" spans="1:3">
      <c r="A78" s="201">
        <v>20103050</v>
      </c>
      <c r="B78" s="191" t="s">
        <v>44</v>
      </c>
      <c r="C78" s="192" t="s">
        <v>4920</v>
      </c>
    </row>
    <row r="79" spans="1:3">
      <c r="A79" s="201">
        <v>20103069</v>
      </c>
      <c r="B79" s="191" t="s">
        <v>45</v>
      </c>
      <c r="C79" s="192" t="s">
        <v>4920</v>
      </c>
    </row>
    <row r="80" spans="1:3">
      <c r="A80" s="201">
        <v>20103077</v>
      </c>
      <c r="B80" s="191" t="s">
        <v>46</v>
      </c>
      <c r="C80" s="192" t="s">
        <v>4920</v>
      </c>
    </row>
    <row r="81" spans="1:3">
      <c r="A81" s="201">
        <v>20103093</v>
      </c>
      <c r="B81" s="191" t="s">
        <v>4954</v>
      </c>
      <c r="C81" s="192" t="s">
        <v>4920</v>
      </c>
    </row>
    <row r="82" spans="1:3">
      <c r="A82" s="201">
        <v>20103107</v>
      </c>
      <c r="B82" s="191" t="s">
        <v>48</v>
      </c>
      <c r="C82" s="192" t="s">
        <v>4920</v>
      </c>
    </row>
    <row r="83" spans="1:3">
      <c r="A83" s="201">
        <v>20103115</v>
      </c>
      <c r="B83" s="178" t="s">
        <v>4955</v>
      </c>
      <c r="C83" s="179" t="s">
        <v>4922</v>
      </c>
    </row>
    <row r="84" spans="1:3">
      <c r="A84" s="201">
        <v>20103123</v>
      </c>
      <c r="B84" s="178" t="s">
        <v>4956</v>
      </c>
      <c r="C84" s="179" t="s">
        <v>4922</v>
      </c>
    </row>
    <row r="85" spans="1:3">
      <c r="A85" s="201">
        <v>20103131</v>
      </c>
      <c r="B85" s="191" t="s">
        <v>4957</v>
      </c>
      <c r="C85" s="192" t="s">
        <v>4920</v>
      </c>
    </row>
    <row r="86" spans="1:3">
      <c r="A86" s="201">
        <v>20103140</v>
      </c>
      <c r="B86" s="191" t="s">
        <v>50</v>
      </c>
      <c r="C86" s="192" t="s">
        <v>4920</v>
      </c>
    </row>
    <row r="87" spans="1:3">
      <c r="A87" s="201">
        <v>20103158</v>
      </c>
      <c r="B87" s="191" t="s">
        <v>51</v>
      </c>
      <c r="C87" s="192" t="s">
        <v>4920</v>
      </c>
    </row>
    <row r="88" spans="1:3">
      <c r="A88" s="201">
        <v>20103166</v>
      </c>
      <c r="B88" s="191" t="s">
        <v>52</v>
      </c>
      <c r="C88" s="192" t="s">
        <v>4920</v>
      </c>
    </row>
    <row r="89" spans="1:3">
      <c r="A89" s="201">
        <v>20103174</v>
      </c>
      <c r="B89" s="191" t="s">
        <v>53</v>
      </c>
      <c r="C89" s="192" t="s">
        <v>4920</v>
      </c>
    </row>
    <row r="90" spans="1:3">
      <c r="A90" s="201">
        <v>20103182</v>
      </c>
      <c r="B90" s="191" t="s">
        <v>4958</v>
      </c>
      <c r="C90" s="192" t="s">
        <v>4920</v>
      </c>
    </row>
    <row r="91" spans="1:3">
      <c r="A91" s="201">
        <v>20103190</v>
      </c>
      <c r="B91" s="191" t="s">
        <v>4959</v>
      </c>
      <c r="C91" s="192" t="s">
        <v>4920</v>
      </c>
    </row>
    <row r="92" spans="1:3">
      <c r="A92" s="201">
        <v>20103204</v>
      </c>
      <c r="B92" s="191" t="s">
        <v>4960</v>
      </c>
      <c r="C92" s="192" t="s">
        <v>4920</v>
      </c>
    </row>
    <row r="93" spans="1:3">
      <c r="A93" s="201">
        <v>20103212</v>
      </c>
      <c r="B93" s="191" t="s">
        <v>4961</v>
      </c>
      <c r="C93" s="192" t="s">
        <v>4920</v>
      </c>
    </row>
    <row r="94" spans="1:3">
      <c r="A94" s="201">
        <v>20103220</v>
      </c>
      <c r="B94" s="191" t="s">
        <v>4962</v>
      </c>
      <c r="C94" s="192" t="s">
        <v>4920</v>
      </c>
    </row>
    <row r="95" spans="1:3">
      <c r="A95" s="177">
        <v>20103239</v>
      </c>
      <c r="B95" s="191" t="s">
        <v>59</v>
      </c>
      <c r="C95" s="192" t="s">
        <v>4920</v>
      </c>
    </row>
    <row r="96" spans="1:3">
      <c r="A96" s="201">
        <v>20103247</v>
      </c>
      <c r="B96" s="191" t="s">
        <v>60</v>
      </c>
      <c r="C96" s="192" t="s">
        <v>4920</v>
      </c>
    </row>
    <row r="97" spans="1:3">
      <c r="A97" s="201">
        <v>20103255</v>
      </c>
      <c r="B97" s="191" t="s">
        <v>61</v>
      </c>
      <c r="C97" s="192" t="s">
        <v>4920</v>
      </c>
    </row>
    <row r="98" spans="1:3">
      <c r="A98" s="201">
        <v>20103263</v>
      </c>
      <c r="B98" s="191" t="s">
        <v>62</v>
      </c>
      <c r="C98" s="192" t="s">
        <v>4920</v>
      </c>
    </row>
    <row r="99" spans="1:3">
      <c r="A99" s="201">
        <v>20103271</v>
      </c>
      <c r="B99" s="191" t="s">
        <v>63</v>
      </c>
      <c r="C99" s="192" t="s">
        <v>4920</v>
      </c>
    </row>
    <row r="100" spans="1:3">
      <c r="A100" s="201">
        <v>20103280</v>
      </c>
      <c r="B100" s="191" t="s">
        <v>64</v>
      </c>
      <c r="C100" s="192" t="s">
        <v>4920</v>
      </c>
    </row>
    <row r="101" spans="1:3">
      <c r="A101" s="201">
        <v>20103298</v>
      </c>
      <c r="B101" s="191" t="s">
        <v>4963</v>
      </c>
      <c r="C101" s="192" t="s">
        <v>4920</v>
      </c>
    </row>
    <row r="102" spans="1:3">
      <c r="A102" s="201">
        <v>20103301</v>
      </c>
      <c r="B102" s="191" t="s">
        <v>66</v>
      </c>
      <c r="C102" s="192" t="s">
        <v>4920</v>
      </c>
    </row>
    <row r="103" spans="1:3">
      <c r="A103" s="201">
        <v>20103310</v>
      </c>
      <c r="B103" s="191" t="s">
        <v>67</v>
      </c>
      <c r="C103" s="192" t="s">
        <v>4920</v>
      </c>
    </row>
    <row r="104" spans="1:3">
      <c r="A104" s="201">
        <v>20103328</v>
      </c>
      <c r="B104" s="191" t="s">
        <v>68</v>
      </c>
      <c r="C104" s="192" t="s">
        <v>4920</v>
      </c>
    </row>
    <row r="105" spans="1:3">
      <c r="A105" s="201">
        <v>20103336</v>
      </c>
      <c r="B105" s="178" t="s">
        <v>4964</v>
      </c>
      <c r="C105" s="179" t="s">
        <v>4922</v>
      </c>
    </row>
    <row r="106" spans="1:3">
      <c r="A106" s="201">
        <v>20103344</v>
      </c>
      <c r="B106" s="191" t="s">
        <v>4965</v>
      </c>
      <c r="C106" s="192" t="s">
        <v>4920</v>
      </c>
    </row>
    <row r="107" spans="1:3" ht="22.5">
      <c r="A107" s="201">
        <v>20103360</v>
      </c>
      <c r="B107" s="191" t="s">
        <v>4966</v>
      </c>
      <c r="C107" s="192" t="s">
        <v>4920</v>
      </c>
    </row>
    <row r="108" spans="1:3" ht="22.5">
      <c r="A108" s="201">
        <v>20103379</v>
      </c>
      <c r="B108" s="191" t="s">
        <v>71</v>
      </c>
      <c r="C108" s="192" t="s">
        <v>4920</v>
      </c>
    </row>
    <row r="109" spans="1:3">
      <c r="A109" s="201">
        <v>20103387</v>
      </c>
      <c r="B109" s="191" t="s">
        <v>72</v>
      </c>
      <c r="C109" s="192" t="s">
        <v>4920</v>
      </c>
    </row>
    <row r="110" spans="1:3">
      <c r="A110" s="201">
        <v>20103395</v>
      </c>
      <c r="B110" s="191" t="s">
        <v>4967</v>
      </c>
      <c r="C110" s="192" t="s">
        <v>4920</v>
      </c>
    </row>
    <row r="111" spans="1:3">
      <c r="A111" s="177">
        <v>20103409</v>
      </c>
      <c r="B111" s="191" t="s">
        <v>74</v>
      </c>
      <c r="C111" s="192" t="s">
        <v>4920</v>
      </c>
    </row>
    <row r="112" spans="1:3" ht="22.5">
      <c r="A112" s="201">
        <v>20103417</v>
      </c>
      <c r="B112" s="191" t="s">
        <v>4968</v>
      </c>
      <c r="C112" s="192" t="s">
        <v>4920</v>
      </c>
    </row>
    <row r="113" spans="1:3">
      <c r="A113" s="201">
        <v>20103425</v>
      </c>
      <c r="B113" s="191" t="s">
        <v>76</v>
      </c>
      <c r="C113" s="192" t="s">
        <v>4920</v>
      </c>
    </row>
    <row r="114" spans="1:3">
      <c r="A114" s="201">
        <v>20103433</v>
      </c>
      <c r="B114" s="191" t="s">
        <v>77</v>
      </c>
      <c r="C114" s="192" t="s">
        <v>4920</v>
      </c>
    </row>
    <row r="115" spans="1:3">
      <c r="A115" s="201">
        <v>20103441</v>
      </c>
      <c r="B115" s="191" t="s">
        <v>4969</v>
      </c>
      <c r="C115" s="192" t="s">
        <v>4920</v>
      </c>
    </row>
    <row r="116" spans="1:3">
      <c r="A116" s="201">
        <v>20103450</v>
      </c>
      <c r="B116" s="191" t="s">
        <v>79</v>
      </c>
      <c r="C116" s="192" t="s">
        <v>4920</v>
      </c>
    </row>
    <row r="117" spans="1:3">
      <c r="A117" s="201">
        <v>20103468</v>
      </c>
      <c r="B117" s="191" t="s">
        <v>80</v>
      </c>
      <c r="C117" s="192" t="s">
        <v>4920</v>
      </c>
    </row>
    <row r="118" spans="1:3">
      <c r="A118" s="201">
        <v>20103476</v>
      </c>
      <c r="B118" s="191" t="s">
        <v>81</v>
      </c>
      <c r="C118" s="192" t="s">
        <v>4920</v>
      </c>
    </row>
    <row r="119" spans="1:3">
      <c r="A119" s="201">
        <v>20103484</v>
      </c>
      <c r="B119" s="191" t="s">
        <v>84</v>
      </c>
      <c r="C119" s="192" t="s">
        <v>4920</v>
      </c>
    </row>
    <row r="120" spans="1:3">
      <c r="A120" s="201">
        <v>20103492</v>
      </c>
      <c r="B120" s="191" t="s">
        <v>4970</v>
      </c>
      <c r="C120" s="192" t="s">
        <v>4920</v>
      </c>
    </row>
    <row r="121" spans="1:3">
      <c r="A121" s="201">
        <v>20103506</v>
      </c>
      <c r="B121" s="191" t="s">
        <v>4971</v>
      </c>
      <c r="C121" s="192" t="s">
        <v>4920</v>
      </c>
    </row>
    <row r="122" spans="1:3">
      <c r="A122" s="201">
        <v>20103514</v>
      </c>
      <c r="B122" s="191" t="s">
        <v>4972</v>
      </c>
      <c r="C122" s="192" t="s">
        <v>4920</v>
      </c>
    </row>
    <row r="123" spans="1:3">
      <c r="A123" s="201">
        <v>20103522</v>
      </c>
      <c r="B123" s="191" t="s">
        <v>86</v>
      </c>
      <c r="C123" s="192" t="s">
        <v>4920</v>
      </c>
    </row>
    <row r="124" spans="1:3">
      <c r="A124" s="201">
        <v>20103530</v>
      </c>
      <c r="B124" s="191" t="s">
        <v>4973</v>
      </c>
      <c r="C124" s="192" t="s">
        <v>4920</v>
      </c>
    </row>
    <row r="125" spans="1:3">
      <c r="A125" s="177">
        <v>20103549</v>
      </c>
      <c r="B125" s="178" t="s">
        <v>4974</v>
      </c>
      <c r="C125" s="179" t="s">
        <v>4922</v>
      </c>
    </row>
    <row r="126" spans="1:3">
      <c r="A126" s="177">
        <v>20103557</v>
      </c>
      <c r="B126" s="178" t="s">
        <v>4975</v>
      </c>
      <c r="C126" s="179" t="s">
        <v>4922</v>
      </c>
    </row>
    <row r="127" spans="1:3">
      <c r="A127" s="201">
        <v>20103565</v>
      </c>
      <c r="B127" s="191" t="s">
        <v>4976</v>
      </c>
      <c r="C127" s="192" t="s">
        <v>4920</v>
      </c>
    </row>
    <row r="128" spans="1:3" ht="22.5">
      <c r="A128" s="177">
        <v>20103573</v>
      </c>
      <c r="B128" s="178" t="s">
        <v>4977</v>
      </c>
      <c r="C128" s="179" t="s">
        <v>4922</v>
      </c>
    </row>
    <row r="129" spans="1:3" ht="22.5">
      <c r="A129" s="177">
        <v>20103581</v>
      </c>
      <c r="B129" s="178" t="s">
        <v>4978</v>
      </c>
      <c r="C129" s="179" t="s">
        <v>4922</v>
      </c>
    </row>
    <row r="130" spans="1:3" ht="22.5">
      <c r="A130" s="177">
        <v>20103590</v>
      </c>
      <c r="B130" s="178" t="s">
        <v>4979</v>
      </c>
      <c r="C130" s="179" t="s">
        <v>4922</v>
      </c>
    </row>
    <row r="131" spans="1:3" ht="22.5">
      <c r="A131" s="177">
        <v>20103603</v>
      </c>
      <c r="B131" s="178" t="s">
        <v>4980</v>
      </c>
      <c r="C131" s="179" t="s">
        <v>4922</v>
      </c>
    </row>
    <row r="132" spans="1:3">
      <c r="A132" s="201">
        <v>20103611</v>
      </c>
      <c r="B132" s="191" t="s">
        <v>4981</v>
      </c>
      <c r="C132" s="192" t="s">
        <v>4920</v>
      </c>
    </row>
    <row r="133" spans="1:3">
      <c r="A133" s="201">
        <v>20103620</v>
      </c>
      <c r="B133" s="191" t="s">
        <v>4982</v>
      </c>
      <c r="C133" s="192" t="s">
        <v>4920</v>
      </c>
    </row>
    <row r="134" spans="1:3">
      <c r="A134" s="201">
        <v>20103638</v>
      </c>
      <c r="B134" s="191" t="s">
        <v>4983</v>
      </c>
      <c r="C134" s="192" t="s">
        <v>4920</v>
      </c>
    </row>
    <row r="135" spans="1:3">
      <c r="A135" s="201">
        <v>20103646</v>
      </c>
      <c r="B135" s="191" t="s">
        <v>92</v>
      </c>
      <c r="C135" s="192" t="s">
        <v>4920</v>
      </c>
    </row>
    <row r="136" spans="1:3">
      <c r="A136" s="201">
        <v>20103654</v>
      </c>
      <c r="B136" s="191" t="s">
        <v>4984</v>
      </c>
      <c r="C136" s="192" t="s">
        <v>4920</v>
      </c>
    </row>
    <row r="137" spans="1:3" ht="22.5">
      <c r="A137" s="201">
        <v>20103662</v>
      </c>
      <c r="B137" s="191" t="s">
        <v>4985</v>
      </c>
      <c r="C137" s="192" t="s">
        <v>4920</v>
      </c>
    </row>
    <row r="138" spans="1:3" ht="22.5">
      <c r="A138" s="201">
        <v>20103670</v>
      </c>
      <c r="B138" s="191" t="s">
        <v>4986</v>
      </c>
      <c r="C138" s="192" t="s">
        <v>4920</v>
      </c>
    </row>
    <row r="139" spans="1:3">
      <c r="A139" s="201">
        <v>20103689</v>
      </c>
      <c r="B139" s="191" t="s">
        <v>4987</v>
      </c>
      <c r="C139" s="192" t="s">
        <v>4920</v>
      </c>
    </row>
    <row r="140" spans="1:3">
      <c r="A140" s="201">
        <v>20103697</v>
      </c>
      <c r="B140" s="191" t="s">
        <v>4988</v>
      </c>
      <c r="C140" s="192" t="s">
        <v>4920</v>
      </c>
    </row>
    <row r="141" spans="1:3">
      <c r="A141" s="201">
        <v>20103700</v>
      </c>
      <c r="B141" s="191" t="s">
        <v>4989</v>
      </c>
      <c r="C141" s="192" t="s">
        <v>4920</v>
      </c>
    </row>
    <row r="142" spans="1:3">
      <c r="A142" s="201">
        <v>20103719</v>
      </c>
      <c r="B142" s="191" t="s">
        <v>100</v>
      </c>
      <c r="C142" s="192" t="s">
        <v>4920</v>
      </c>
    </row>
    <row r="143" spans="1:3" ht="22.5">
      <c r="A143" s="201">
        <v>20103727</v>
      </c>
      <c r="B143" s="191" t="s">
        <v>4990</v>
      </c>
      <c r="C143" s="192" t="s">
        <v>4920</v>
      </c>
    </row>
    <row r="144" spans="1:3" ht="15.75" thickBot="1">
      <c r="A144" s="198">
        <v>20103743</v>
      </c>
      <c r="B144" s="199" t="s">
        <v>4043</v>
      </c>
      <c r="C144" s="202" t="s">
        <v>4920</v>
      </c>
    </row>
    <row r="145" spans="1:3" ht="16.5" thickTop="1" thickBot="1">
      <c r="A145" s="187">
        <v>20104006</v>
      </c>
      <c r="B145" s="188" t="s">
        <v>4918</v>
      </c>
      <c r="C145" s="189" t="s">
        <v>3721</v>
      </c>
    </row>
    <row r="146" spans="1:3" ht="15.75" thickTop="1">
      <c r="A146" s="203">
        <v>20104014</v>
      </c>
      <c r="B146" s="175" t="s">
        <v>4991</v>
      </c>
      <c r="C146" s="176" t="s">
        <v>4920</v>
      </c>
    </row>
    <row r="147" spans="1:3" ht="22.5">
      <c r="A147" s="177">
        <v>20104022</v>
      </c>
      <c r="B147" s="191" t="s">
        <v>102</v>
      </c>
      <c r="C147" s="192" t="s">
        <v>4920</v>
      </c>
    </row>
    <row r="148" spans="1:3">
      <c r="A148" s="177">
        <v>20104049</v>
      </c>
      <c r="B148" s="191" t="s">
        <v>103</v>
      </c>
      <c r="C148" s="192" t="s">
        <v>4920</v>
      </c>
    </row>
    <row r="149" spans="1:3">
      <c r="A149" s="177">
        <v>20104057</v>
      </c>
      <c r="B149" s="191" t="s">
        <v>4992</v>
      </c>
      <c r="C149" s="192" t="s">
        <v>4920</v>
      </c>
    </row>
    <row r="150" spans="1:3">
      <c r="A150" s="177">
        <v>20104065</v>
      </c>
      <c r="B150" s="191" t="s">
        <v>104</v>
      </c>
      <c r="C150" s="192" t="s">
        <v>4920</v>
      </c>
    </row>
    <row r="151" spans="1:3">
      <c r="A151" s="177">
        <v>20104073</v>
      </c>
      <c r="B151" s="191" t="s">
        <v>4993</v>
      </c>
      <c r="C151" s="192" t="s">
        <v>4920</v>
      </c>
    </row>
    <row r="152" spans="1:3">
      <c r="A152" s="177">
        <v>20104081</v>
      </c>
      <c r="B152" s="191" t="s">
        <v>4994</v>
      </c>
      <c r="C152" s="192" t="s">
        <v>4920</v>
      </c>
    </row>
    <row r="153" spans="1:3">
      <c r="A153" s="177">
        <v>20104090</v>
      </c>
      <c r="B153" s="191" t="s">
        <v>4995</v>
      </c>
      <c r="C153" s="192" t="s">
        <v>4920</v>
      </c>
    </row>
    <row r="154" spans="1:3">
      <c r="A154" s="177">
        <v>20104103</v>
      </c>
      <c r="B154" s="191" t="s">
        <v>4996</v>
      </c>
      <c r="C154" s="192" t="s">
        <v>4920</v>
      </c>
    </row>
    <row r="155" spans="1:3">
      <c r="A155" s="177">
        <v>20104111</v>
      </c>
      <c r="B155" s="191" t="s">
        <v>111</v>
      </c>
      <c r="C155" s="192" t="s">
        <v>4920</v>
      </c>
    </row>
    <row r="156" spans="1:3">
      <c r="A156" s="177">
        <v>20104120</v>
      </c>
      <c r="B156" s="191" t="s">
        <v>112</v>
      </c>
      <c r="C156" s="192" t="s">
        <v>4920</v>
      </c>
    </row>
    <row r="157" spans="1:3">
      <c r="A157" s="177">
        <v>20104138</v>
      </c>
      <c r="B157" s="191" t="s">
        <v>113</v>
      </c>
      <c r="C157" s="192" t="s">
        <v>4920</v>
      </c>
    </row>
    <row r="158" spans="1:3">
      <c r="A158" s="177">
        <v>20104146</v>
      </c>
      <c r="B158" s="191" t="s">
        <v>114</v>
      </c>
      <c r="C158" s="192" t="s">
        <v>4920</v>
      </c>
    </row>
    <row r="159" spans="1:3">
      <c r="A159" s="177">
        <v>20104154</v>
      </c>
      <c r="B159" s="191" t="s">
        <v>115</v>
      </c>
      <c r="C159" s="192" t="s">
        <v>4920</v>
      </c>
    </row>
    <row r="160" spans="1:3">
      <c r="A160" s="177">
        <v>20104170</v>
      </c>
      <c r="B160" s="178" t="s">
        <v>4997</v>
      </c>
      <c r="C160" s="192" t="s">
        <v>4920</v>
      </c>
    </row>
    <row r="161" spans="1:3">
      <c r="A161" s="177">
        <v>20104189</v>
      </c>
      <c r="B161" s="191" t="s">
        <v>117</v>
      </c>
      <c r="C161" s="192" t="s">
        <v>4920</v>
      </c>
    </row>
    <row r="162" spans="1:3">
      <c r="A162" s="177">
        <v>20104197</v>
      </c>
      <c r="B162" s="191" t="s">
        <v>4998</v>
      </c>
      <c r="C162" s="192" t="s">
        <v>4920</v>
      </c>
    </row>
    <row r="163" spans="1:3">
      <c r="A163" s="177">
        <v>20104200</v>
      </c>
      <c r="B163" s="191" t="s">
        <v>4999</v>
      </c>
      <c r="C163" s="192" t="s">
        <v>4920</v>
      </c>
    </row>
    <row r="164" spans="1:3">
      <c r="A164" s="177">
        <v>20104219</v>
      </c>
      <c r="B164" s="191" t="s">
        <v>119</v>
      </c>
      <c r="C164" s="192" t="s">
        <v>4920</v>
      </c>
    </row>
    <row r="165" spans="1:3">
      <c r="A165" s="177">
        <v>20104227</v>
      </c>
      <c r="B165" s="191" t="s">
        <v>5000</v>
      </c>
      <c r="C165" s="192" t="s">
        <v>4920</v>
      </c>
    </row>
    <row r="166" spans="1:3">
      <c r="A166" s="177">
        <v>20104235</v>
      </c>
      <c r="B166" s="191" t="s">
        <v>122</v>
      </c>
      <c r="C166" s="192" t="s">
        <v>4920</v>
      </c>
    </row>
    <row r="167" spans="1:3">
      <c r="A167" s="177">
        <v>20104243</v>
      </c>
      <c r="B167" s="191" t="s">
        <v>125</v>
      </c>
      <c r="C167" s="192" t="s">
        <v>4920</v>
      </c>
    </row>
    <row r="168" spans="1:3">
      <c r="A168" s="177">
        <v>20104251</v>
      </c>
      <c r="B168" s="191" t="s">
        <v>5001</v>
      </c>
      <c r="C168" s="192" t="s">
        <v>4920</v>
      </c>
    </row>
    <row r="169" spans="1:3" ht="22.5">
      <c r="A169" s="177">
        <v>20104260</v>
      </c>
      <c r="B169" s="191" t="s">
        <v>5002</v>
      </c>
      <c r="C169" s="192" t="s">
        <v>4920</v>
      </c>
    </row>
    <row r="170" spans="1:3" ht="22.5">
      <c r="A170" s="177">
        <v>20104278</v>
      </c>
      <c r="B170" s="191" t="s">
        <v>5003</v>
      </c>
      <c r="C170" s="192" t="s">
        <v>4920</v>
      </c>
    </row>
    <row r="171" spans="1:3" ht="22.5">
      <c r="A171" s="177">
        <v>20104286</v>
      </c>
      <c r="B171" s="191" t="s">
        <v>5004</v>
      </c>
      <c r="C171" s="192" t="s">
        <v>4920</v>
      </c>
    </row>
    <row r="172" spans="1:3">
      <c r="A172" s="177">
        <v>20104294</v>
      </c>
      <c r="B172" s="191" t="s">
        <v>123</v>
      </c>
      <c r="C172" s="192" t="s">
        <v>4920</v>
      </c>
    </row>
    <row r="173" spans="1:3">
      <c r="A173" s="177">
        <v>20104308</v>
      </c>
      <c r="B173" s="191" t="s">
        <v>5005</v>
      </c>
      <c r="C173" s="192" t="s">
        <v>4920</v>
      </c>
    </row>
    <row r="174" spans="1:3">
      <c r="A174" s="177">
        <v>20104316</v>
      </c>
      <c r="B174" s="191" t="s">
        <v>5006</v>
      </c>
      <c r="C174" s="192" t="s">
        <v>4920</v>
      </c>
    </row>
    <row r="175" spans="1:3">
      <c r="A175" s="177">
        <v>20104324</v>
      </c>
      <c r="B175" s="191" t="s">
        <v>108</v>
      </c>
      <c r="C175" s="192" t="s">
        <v>4920</v>
      </c>
    </row>
    <row r="176" spans="1:3">
      <c r="A176" s="193">
        <v>20104332</v>
      </c>
      <c r="B176" s="194" t="s">
        <v>4045</v>
      </c>
      <c r="C176" s="195" t="s">
        <v>4920</v>
      </c>
    </row>
    <row r="177" spans="1:3">
      <c r="A177" s="193">
        <v>20104340</v>
      </c>
      <c r="B177" s="194" t="s">
        <v>5007</v>
      </c>
      <c r="C177" s="196" t="s">
        <v>4922</v>
      </c>
    </row>
    <row r="178" spans="1:3">
      <c r="A178" s="193">
        <v>20104359</v>
      </c>
      <c r="B178" s="194" t="s">
        <v>5008</v>
      </c>
      <c r="C178" s="196" t="s">
        <v>4922</v>
      </c>
    </row>
    <row r="179" spans="1:3">
      <c r="A179" s="193">
        <v>20104367</v>
      </c>
      <c r="B179" s="194" t="s">
        <v>5009</v>
      </c>
      <c r="C179" s="196" t="s">
        <v>4922</v>
      </c>
    </row>
    <row r="180" spans="1:3">
      <c r="A180" s="193">
        <v>20104375</v>
      </c>
      <c r="B180" s="194" t="s">
        <v>5010</v>
      </c>
      <c r="C180" s="196" t="s">
        <v>4922</v>
      </c>
    </row>
    <row r="181" spans="1:3">
      <c r="A181" s="180">
        <v>20104383</v>
      </c>
      <c r="B181" s="181" t="s">
        <v>5011</v>
      </c>
      <c r="C181" s="182" t="s">
        <v>4920</v>
      </c>
    </row>
    <row r="182" spans="1:3" ht="23.25" thickBot="1">
      <c r="A182" s="183">
        <v>20104464</v>
      </c>
      <c r="B182" s="184" t="s">
        <v>4831</v>
      </c>
      <c r="C182" s="182" t="s">
        <v>4920</v>
      </c>
    </row>
    <row r="183" spans="1:3" ht="16.5" thickTop="1" thickBot="1">
      <c r="A183" s="187">
        <v>20105002</v>
      </c>
      <c r="B183" s="188" t="s">
        <v>4918</v>
      </c>
      <c r="C183" s="189" t="s">
        <v>3721</v>
      </c>
    </row>
    <row r="184" spans="1:3" ht="15.75" thickTop="1">
      <c r="A184" s="174">
        <v>20105010</v>
      </c>
      <c r="B184" s="204" t="s">
        <v>5012</v>
      </c>
      <c r="C184" s="205" t="s">
        <v>4922</v>
      </c>
    </row>
    <row r="185" spans="1:3" ht="15.75" thickBot="1">
      <c r="A185" s="180">
        <v>20105029</v>
      </c>
      <c r="B185" s="206" t="s">
        <v>5013</v>
      </c>
      <c r="C185" s="207" t="s">
        <v>4922</v>
      </c>
    </row>
    <row r="186" spans="1:3" ht="16.5" thickTop="1" thickBot="1">
      <c r="A186" s="168">
        <v>20200005</v>
      </c>
      <c r="B186" s="197" t="s">
        <v>4917</v>
      </c>
      <c r="C186" s="170" t="s">
        <v>3721</v>
      </c>
    </row>
    <row r="187" spans="1:3" ht="16.5" thickTop="1" thickBot="1">
      <c r="A187" s="171">
        <v>20201001</v>
      </c>
      <c r="B187" s="172" t="s">
        <v>4918</v>
      </c>
      <c r="C187" s="173" t="s">
        <v>3721</v>
      </c>
    </row>
    <row r="188" spans="1:3" ht="23.25" thickTop="1">
      <c r="A188" s="174">
        <v>20201010</v>
      </c>
      <c r="B188" s="175" t="s">
        <v>129</v>
      </c>
      <c r="C188" s="176" t="s">
        <v>4920</v>
      </c>
    </row>
    <row r="189" spans="1:3">
      <c r="A189" s="177">
        <v>20201028</v>
      </c>
      <c r="B189" s="191" t="s">
        <v>130</v>
      </c>
      <c r="C189" s="192" t="s">
        <v>4920</v>
      </c>
    </row>
    <row r="190" spans="1:3">
      <c r="A190" s="177">
        <v>20201036</v>
      </c>
      <c r="B190" s="191" t="s">
        <v>5014</v>
      </c>
      <c r="C190" s="192" t="s">
        <v>4920</v>
      </c>
    </row>
    <row r="191" spans="1:3" ht="22.5">
      <c r="A191" s="177">
        <v>20201044</v>
      </c>
      <c r="B191" s="191" t="s">
        <v>5015</v>
      </c>
      <c r="C191" s="192" t="s">
        <v>4920</v>
      </c>
    </row>
    <row r="192" spans="1:3">
      <c r="A192" s="177">
        <v>20201052</v>
      </c>
      <c r="B192" s="191" t="s">
        <v>137</v>
      </c>
      <c r="C192" s="192" t="s">
        <v>4920</v>
      </c>
    </row>
    <row r="193" spans="1:3">
      <c r="A193" s="177">
        <v>20201060</v>
      </c>
      <c r="B193" s="191" t="s">
        <v>138</v>
      </c>
      <c r="C193" s="192" t="s">
        <v>4920</v>
      </c>
    </row>
    <row r="194" spans="1:3">
      <c r="A194" s="177">
        <v>20201079</v>
      </c>
      <c r="B194" s="178" t="s">
        <v>5016</v>
      </c>
      <c r="C194" s="179" t="s">
        <v>4922</v>
      </c>
    </row>
    <row r="195" spans="1:3" ht="22.5">
      <c r="A195" s="177">
        <v>20201087</v>
      </c>
      <c r="B195" s="191" t="s">
        <v>139</v>
      </c>
      <c r="C195" s="192" t="s">
        <v>4920</v>
      </c>
    </row>
    <row r="196" spans="1:3">
      <c r="A196" s="177">
        <v>20201095</v>
      </c>
      <c r="B196" s="191" t="s">
        <v>5017</v>
      </c>
      <c r="C196" s="192" t="s">
        <v>4920</v>
      </c>
    </row>
    <row r="197" spans="1:3">
      <c r="A197" s="177">
        <v>20201109</v>
      </c>
      <c r="B197" s="191" t="s">
        <v>134</v>
      </c>
      <c r="C197" s="192" t="s">
        <v>4920</v>
      </c>
    </row>
    <row r="198" spans="1:3">
      <c r="A198" s="177">
        <v>20201117</v>
      </c>
      <c r="B198" s="191" t="s">
        <v>135</v>
      </c>
      <c r="C198" s="192" t="s">
        <v>4920</v>
      </c>
    </row>
    <row r="199" spans="1:3" ht="15.75" thickBot="1">
      <c r="A199" s="180">
        <v>20201125</v>
      </c>
      <c r="B199" s="181" t="s">
        <v>136</v>
      </c>
      <c r="C199" s="182" t="s">
        <v>4920</v>
      </c>
    </row>
    <row r="200" spans="1:3" ht="16.5" thickTop="1" thickBot="1">
      <c r="A200" s="187">
        <v>20202008</v>
      </c>
      <c r="B200" s="188" t="s">
        <v>4918</v>
      </c>
      <c r="C200" s="189" t="s">
        <v>3721</v>
      </c>
    </row>
    <row r="201" spans="1:3" ht="15.75" thickTop="1">
      <c r="A201" s="174">
        <v>20202016</v>
      </c>
      <c r="B201" s="175" t="s">
        <v>140</v>
      </c>
      <c r="C201" s="176" t="s">
        <v>4920</v>
      </c>
    </row>
    <row r="202" spans="1:3">
      <c r="A202" s="177">
        <v>20202024</v>
      </c>
      <c r="B202" s="191" t="s">
        <v>141</v>
      </c>
      <c r="C202" s="192" t="s">
        <v>4920</v>
      </c>
    </row>
    <row r="203" spans="1:3">
      <c r="A203" s="177">
        <v>20202032</v>
      </c>
      <c r="B203" s="191" t="s">
        <v>143</v>
      </c>
      <c r="C203" s="192" t="s">
        <v>4920</v>
      </c>
    </row>
    <row r="204" spans="1:3">
      <c r="A204" s="177">
        <v>20202040</v>
      </c>
      <c r="B204" s="191" t="s">
        <v>5018</v>
      </c>
      <c r="C204" s="192" t="s">
        <v>4920</v>
      </c>
    </row>
    <row r="205" spans="1:3">
      <c r="A205" s="177">
        <v>20202059</v>
      </c>
      <c r="B205" s="191" t="s">
        <v>5019</v>
      </c>
      <c r="C205" s="192" t="s">
        <v>4920</v>
      </c>
    </row>
    <row r="206" spans="1:3" ht="15.75" thickBot="1">
      <c r="A206" s="180">
        <v>20202067</v>
      </c>
      <c r="B206" s="181" t="s">
        <v>142</v>
      </c>
      <c r="C206" s="182" t="s">
        <v>4920</v>
      </c>
    </row>
    <row r="207" spans="1:3" ht="16.5" thickTop="1" thickBot="1">
      <c r="A207" s="187">
        <v>20203004</v>
      </c>
      <c r="B207" s="188" t="s">
        <v>4918</v>
      </c>
      <c r="C207" s="189" t="s">
        <v>3721</v>
      </c>
    </row>
    <row r="208" spans="1:3" ht="15.75" thickTop="1">
      <c r="A208" s="203">
        <v>20203012</v>
      </c>
      <c r="B208" s="175" t="s">
        <v>5020</v>
      </c>
      <c r="C208" s="176" t="s">
        <v>4920</v>
      </c>
    </row>
    <row r="209" spans="1:3">
      <c r="A209" s="201">
        <v>20203020</v>
      </c>
      <c r="B209" s="191" t="s">
        <v>5021</v>
      </c>
      <c r="C209" s="192" t="s">
        <v>4920</v>
      </c>
    </row>
    <row r="210" spans="1:3">
      <c r="A210" s="201">
        <v>20203047</v>
      </c>
      <c r="B210" s="191" t="s">
        <v>146</v>
      </c>
      <c r="C210" s="192" t="s">
        <v>4920</v>
      </c>
    </row>
    <row r="211" spans="1:3">
      <c r="A211" s="201">
        <v>20203063</v>
      </c>
      <c r="B211" s="191" t="s">
        <v>149</v>
      </c>
      <c r="C211" s="192" t="s">
        <v>4920</v>
      </c>
    </row>
    <row r="212" spans="1:3" ht="15.75" thickBot="1">
      <c r="A212" s="208">
        <v>20203071</v>
      </c>
      <c r="B212" s="181" t="s">
        <v>150</v>
      </c>
      <c r="C212" s="182" t="s">
        <v>4920</v>
      </c>
    </row>
    <row r="213" spans="1:3" ht="16.5" thickTop="1" thickBot="1">
      <c r="A213" s="187">
        <v>20204000</v>
      </c>
      <c r="B213" s="188" t="s">
        <v>4918</v>
      </c>
      <c r="C213" s="189" t="s">
        <v>3721</v>
      </c>
    </row>
    <row r="214" spans="1:3" ht="15.75" thickTop="1">
      <c r="A214" s="174">
        <v>20204027</v>
      </c>
      <c r="B214" s="175" t="s">
        <v>151</v>
      </c>
      <c r="C214" s="176" t="s">
        <v>4920</v>
      </c>
    </row>
    <row r="215" spans="1:3">
      <c r="A215" s="177">
        <v>20204035</v>
      </c>
      <c r="B215" s="191" t="s">
        <v>152</v>
      </c>
      <c r="C215" s="192" t="s">
        <v>4920</v>
      </c>
    </row>
    <row r="216" spans="1:3">
      <c r="A216" s="177">
        <v>20204043</v>
      </c>
      <c r="B216" s="191" t="s">
        <v>153</v>
      </c>
      <c r="C216" s="192" t="s">
        <v>4920</v>
      </c>
    </row>
    <row r="217" spans="1:3" ht="22.5">
      <c r="A217" s="177">
        <v>20204086</v>
      </c>
      <c r="B217" s="191" t="s">
        <v>5022</v>
      </c>
      <c r="C217" s="192" t="s">
        <v>4920</v>
      </c>
    </row>
    <row r="218" spans="1:3">
      <c r="A218" s="180">
        <v>20204159</v>
      </c>
      <c r="B218" s="181" t="s">
        <v>5023</v>
      </c>
      <c r="C218" s="182" t="s">
        <v>4920</v>
      </c>
    </row>
    <row r="219" spans="1:3" ht="23.25" thickBot="1">
      <c r="A219" s="209">
        <v>20204183</v>
      </c>
      <c r="B219" s="210" t="s">
        <v>4832</v>
      </c>
      <c r="C219" s="182" t="s">
        <v>4920</v>
      </c>
    </row>
    <row r="220" spans="1:3" ht="16.5" thickTop="1" thickBot="1">
      <c r="A220" s="168">
        <v>30100003</v>
      </c>
      <c r="B220" s="197" t="s">
        <v>4917</v>
      </c>
      <c r="C220" s="170" t="s">
        <v>3721</v>
      </c>
    </row>
    <row r="221" spans="1:3" ht="16.5" thickTop="1" thickBot="1">
      <c r="A221" s="171">
        <v>30101000</v>
      </c>
      <c r="B221" s="172" t="s">
        <v>4918</v>
      </c>
      <c r="C221" s="173" t="s">
        <v>3721</v>
      </c>
    </row>
    <row r="222" spans="1:3" ht="15.75" thickTop="1">
      <c r="A222" s="174">
        <v>30101018</v>
      </c>
      <c r="B222" s="175" t="s">
        <v>155</v>
      </c>
      <c r="C222" s="176" t="s">
        <v>4920</v>
      </c>
    </row>
    <row r="223" spans="1:3">
      <c r="A223" s="177">
        <v>30101026</v>
      </c>
      <c r="B223" s="178" t="s">
        <v>5024</v>
      </c>
      <c r="C223" s="179" t="s">
        <v>4922</v>
      </c>
    </row>
    <row r="224" spans="1:3">
      <c r="A224" s="177">
        <v>30101034</v>
      </c>
      <c r="B224" s="178" t="s">
        <v>5025</v>
      </c>
      <c r="C224" s="179" t="s">
        <v>4922</v>
      </c>
    </row>
    <row r="225" spans="1:3">
      <c r="A225" s="177">
        <v>30101042</v>
      </c>
      <c r="B225" s="178" t="s">
        <v>5026</v>
      </c>
      <c r="C225" s="179" t="s">
        <v>4922</v>
      </c>
    </row>
    <row r="226" spans="1:3">
      <c r="A226" s="177">
        <v>30101050</v>
      </c>
      <c r="B226" s="191" t="s">
        <v>157</v>
      </c>
      <c r="C226" s="192" t="s">
        <v>4920</v>
      </c>
    </row>
    <row r="227" spans="1:3">
      <c r="A227" s="177">
        <v>30101069</v>
      </c>
      <c r="B227" s="191" t="s">
        <v>5027</v>
      </c>
      <c r="C227" s="192" t="s">
        <v>4920</v>
      </c>
    </row>
    <row r="228" spans="1:3">
      <c r="A228" s="177">
        <v>30101077</v>
      </c>
      <c r="B228" s="191" t="s">
        <v>159</v>
      </c>
      <c r="C228" s="192" t="s">
        <v>4920</v>
      </c>
    </row>
    <row r="229" spans="1:3">
      <c r="A229" s="177">
        <v>30101085</v>
      </c>
      <c r="B229" s="191" t="s">
        <v>160</v>
      </c>
      <c r="C229" s="192" t="s">
        <v>4920</v>
      </c>
    </row>
    <row r="230" spans="1:3">
      <c r="A230" s="177">
        <v>30101093</v>
      </c>
      <c r="B230" s="191" t="s">
        <v>161</v>
      </c>
      <c r="C230" s="192" t="s">
        <v>4920</v>
      </c>
    </row>
    <row r="231" spans="1:3">
      <c r="A231" s="177">
        <v>30101107</v>
      </c>
      <c r="B231" s="191" t="s">
        <v>5028</v>
      </c>
      <c r="C231" s="192" t="s">
        <v>4920</v>
      </c>
    </row>
    <row r="232" spans="1:3">
      <c r="A232" s="177">
        <v>30101115</v>
      </c>
      <c r="B232" s="191" t="s">
        <v>164</v>
      </c>
      <c r="C232" s="192" t="s">
        <v>4920</v>
      </c>
    </row>
    <row r="233" spans="1:3">
      <c r="A233" s="177">
        <v>30101123</v>
      </c>
      <c r="B233" s="191" t="s">
        <v>5029</v>
      </c>
      <c r="C233" s="192" t="s">
        <v>4920</v>
      </c>
    </row>
    <row r="234" spans="1:3">
      <c r="A234" s="177">
        <v>30101140</v>
      </c>
      <c r="B234" s="191" t="s">
        <v>165</v>
      </c>
      <c r="C234" s="192" t="s">
        <v>4920</v>
      </c>
    </row>
    <row r="235" spans="1:3">
      <c r="A235" s="177">
        <v>30101158</v>
      </c>
      <c r="B235" s="191" t="s">
        <v>166</v>
      </c>
      <c r="C235" s="192" t="s">
        <v>4920</v>
      </c>
    </row>
    <row r="236" spans="1:3">
      <c r="A236" s="177">
        <v>30101166</v>
      </c>
      <c r="B236" s="191" t="s">
        <v>167</v>
      </c>
      <c r="C236" s="192" t="s">
        <v>4920</v>
      </c>
    </row>
    <row r="237" spans="1:3" ht="22.5">
      <c r="A237" s="177">
        <v>30101174</v>
      </c>
      <c r="B237" s="191" t="s">
        <v>168</v>
      </c>
      <c r="C237" s="192" t="s">
        <v>4920</v>
      </c>
    </row>
    <row r="238" spans="1:3" ht="22.5">
      <c r="A238" s="177">
        <v>30101182</v>
      </c>
      <c r="B238" s="191" t="s">
        <v>169</v>
      </c>
      <c r="C238" s="192" t="s">
        <v>4920</v>
      </c>
    </row>
    <row r="239" spans="1:3">
      <c r="A239" s="177">
        <v>30101190</v>
      </c>
      <c r="B239" s="178" t="s">
        <v>5030</v>
      </c>
      <c r="C239" s="179" t="s">
        <v>4922</v>
      </c>
    </row>
    <row r="240" spans="1:3">
      <c r="A240" s="177">
        <v>30101204</v>
      </c>
      <c r="B240" s="191" t="s">
        <v>170</v>
      </c>
      <c r="C240" s="192" t="s">
        <v>4920</v>
      </c>
    </row>
    <row r="241" spans="1:3">
      <c r="A241" s="177">
        <v>30101212</v>
      </c>
      <c r="B241" s="191" t="s">
        <v>5031</v>
      </c>
      <c r="C241" s="192" t="s">
        <v>4920</v>
      </c>
    </row>
    <row r="242" spans="1:3">
      <c r="A242" s="177">
        <v>30101220</v>
      </c>
      <c r="B242" s="191" t="s">
        <v>172</v>
      </c>
      <c r="C242" s="192" t="s">
        <v>4920</v>
      </c>
    </row>
    <row r="243" spans="1:3">
      <c r="A243" s="177">
        <v>30101239</v>
      </c>
      <c r="B243" s="191" t="s">
        <v>5032</v>
      </c>
      <c r="C243" s="192" t="s">
        <v>4920</v>
      </c>
    </row>
    <row r="244" spans="1:3">
      <c r="A244" s="177">
        <v>30101247</v>
      </c>
      <c r="B244" s="191" t="s">
        <v>174</v>
      </c>
      <c r="C244" s="192" t="s">
        <v>4920</v>
      </c>
    </row>
    <row r="245" spans="1:3">
      <c r="A245" s="177">
        <v>30101255</v>
      </c>
      <c r="B245" s="191" t="s">
        <v>175</v>
      </c>
      <c r="C245" s="192" t="s">
        <v>4920</v>
      </c>
    </row>
    <row r="246" spans="1:3">
      <c r="A246" s="177">
        <v>30101263</v>
      </c>
      <c r="B246" s="191" t="s">
        <v>176</v>
      </c>
      <c r="C246" s="192" t="s">
        <v>4920</v>
      </c>
    </row>
    <row r="247" spans="1:3">
      <c r="A247" s="177">
        <v>30101271</v>
      </c>
      <c r="B247" s="191" t="s">
        <v>177</v>
      </c>
      <c r="C247" s="192" t="s">
        <v>4920</v>
      </c>
    </row>
    <row r="248" spans="1:3">
      <c r="A248" s="177">
        <v>30101280</v>
      </c>
      <c r="B248" s="191" t="s">
        <v>5033</v>
      </c>
      <c r="C248" s="192" t="s">
        <v>4920</v>
      </c>
    </row>
    <row r="249" spans="1:3">
      <c r="A249" s="177">
        <v>30101298</v>
      </c>
      <c r="B249" s="191" t="s">
        <v>179</v>
      </c>
      <c r="C249" s="192" t="s">
        <v>4920</v>
      </c>
    </row>
    <row r="250" spans="1:3">
      <c r="A250" s="177">
        <v>30101301</v>
      </c>
      <c r="B250" s="191" t="s">
        <v>180</v>
      </c>
      <c r="C250" s="192" t="s">
        <v>4920</v>
      </c>
    </row>
    <row r="251" spans="1:3">
      <c r="A251" s="177">
        <v>30101310</v>
      </c>
      <c r="B251" s="191" t="s">
        <v>5034</v>
      </c>
      <c r="C251" s="192" t="s">
        <v>4920</v>
      </c>
    </row>
    <row r="252" spans="1:3">
      <c r="A252" s="177">
        <v>30101328</v>
      </c>
      <c r="B252" s="191" t="s">
        <v>182</v>
      </c>
      <c r="C252" s="192" t="s">
        <v>4920</v>
      </c>
    </row>
    <row r="253" spans="1:3">
      <c r="A253" s="177">
        <v>30101336</v>
      </c>
      <c r="B253" s="191" t="s">
        <v>183</v>
      </c>
      <c r="C253" s="192" t="s">
        <v>4920</v>
      </c>
    </row>
    <row r="254" spans="1:3">
      <c r="A254" s="177">
        <v>30101344</v>
      </c>
      <c r="B254" s="191" t="s">
        <v>184</v>
      </c>
      <c r="C254" s="192" t="s">
        <v>4920</v>
      </c>
    </row>
    <row r="255" spans="1:3">
      <c r="A255" s="177">
        <v>30101352</v>
      </c>
      <c r="B255" s="191" t="s">
        <v>185</v>
      </c>
      <c r="C255" s="192" t="s">
        <v>4920</v>
      </c>
    </row>
    <row r="256" spans="1:3">
      <c r="A256" s="177">
        <v>30101360</v>
      </c>
      <c r="B256" s="191" t="s">
        <v>186</v>
      </c>
      <c r="C256" s="192" t="s">
        <v>4920</v>
      </c>
    </row>
    <row r="257" spans="1:3">
      <c r="A257" s="177">
        <v>30101379</v>
      </c>
      <c r="B257" s="191" t="s">
        <v>187</v>
      </c>
      <c r="C257" s="192" t="s">
        <v>4920</v>
      </c>
    </row>
    <row r="258" spans="1:3">
      <c r="A258" s="177">
        <v>30101387</v>
      </c>
      <c r="B258" s="191" t="s">
        <v>5035</v>
      </c>
      <c r="C258" s="192" t="s">
        <v>4920</v>
      </c>
    </row>
    <row r="259" spans="1:3">
      <c r="A259" s="177">
        <v>30101395</v>
      </c>
      <c r="B259" s="178" t="s">
        <v>5036</v>
      </c>
      <c r="C259" s="179" t="s">
        <v>4922</v>
      </c>
    </row>
    <row r="260" spans="1:3">
      <c r="A260" s="177">
        <v>30101409</v>
      </c>
      <c r="B260" s="178" t="s">
        <v>5037</v>
      </c>
      <c r="C260" s="179" t="s">
        <v>4922</v>
      </c>
    </row>
    <row r="261" spans="1:3">
      <c r="A261" s="177">
        <v>30101417</v>
      </c>
      <c r="B261" s="178" t="s">
        <v>5038</v>
      </c>
      <c r="C261" s="179" t="s">
        <v>4922</v>
      </c>
    </row>
    <row r="262" spans="1:3">
      <c r="A262" s="177">
        <v>30101425</v>
      </c>
      <c r="B262" s="191" t="s">
        <v>189</v>
      </c>
      <c r="C262" s="192" t="s">
        <v>4920</v>
      </c>
    </row>
    <row r="263" spans="1:3">
      <c r="A263" s="177">
        <v>30101433</v>
      </c>
      <c r="B263" s="191" t="s">
        <v>190</v>
      </c>
      <c r="C263" s="192" t="s">
        <v>4920</v>
      </c>
    </row>
    <row r="264" spans="1:3">
      <c r="A264" s="177">
        <v>30101441</v>
      </c>
      <c r="B264" s="191" t="s">
        <v>5039</v>
      </c>
      <c r="C264" s="192" t="s">
        <v>4920</v>
      </c>
    </row>
    <row r="265" spans="1:3">
      <c r="A265" s="177">
        <v>30101450</v>
      </c>
      <c r="B265" s="191" t="s">
        <v>5040</v>
      </c>
      <c r="C265" s="192" t="s">
        <v>4920</v>
      </c>
    </row>
    <row r="266" spans="1:3">
      <c r="A266" s="177">
        <v>30101468</v>
      </c>
      <c r="B266" s="191" t="s">
        <v>191</v>
      </c>
      <c r="C266" s="192" t="s">
        <v>4920</v>
      </c>
    </row>
    <row r="267" spans="1:3">
      <c r="A267" s="177">
        <v>30101476</v>
      </c>
      <c r="B267" s="191" t="s">
        <v>193</v>
      </c>
      <c r="C267" s="192" t="s">
        <v>4920</v>
      </c>
    </row>
    <row r="268" spans="1:3">
      <c r="A268" s="177">
        <v>30101484</v>
      </c>
      <c r="B268" s="191" t="s">
        <v>194</v>
      </c>
      <c r="C268" s="192" t="s">
        <v>4920</v>
      </c>
    </row>
    <row r="269" spans="1:3">
      <c r="A269" s="177">
        <v>30101492</v>
      </c>
      <c r="B269" s="191" t="s">
        <v>5041</v>
      </c>
      <c r="C269" s="192" t="s">
        <v>4920</v>
      </c>
    </row>
    <row r="270" spans="1:3">
      <c r="A270" s="177">
        <v>30101506</v>
      </c>
      <c r="B270" s="191" t="s">
        <v>5042</v>
      </c>
      <c r="C270" s="192" t="s">
        <v>4920</v>
      </c>
    </row>
    <row r="271" spans="1:3">
      <c r="A271" s="177">
        <v>30101514</v>
      </c>
      <c r="B271" s="191" t="s">
        <v>199</v>
      </c>
      <c r="C271" s="192" t="s">
        <v>4920</v>
      </c>
    </row>
    <row r="272" spans="1:3">
      <c r="A272" s="177">
        <v>30101522</v>
      </c>
      <c r="B272" s="191" t="s">
        <v>200</v>
      </c>
      <c r="C272" s="192" t="s">
        <v>4920</v>
      </c>
    </row>
    <row r="273" spans="1:3" ht="22.5">
      <c r="A273" s="177">
        <v>30101530</v>
      </c>
      <c r="B273" s="191" t="s">
        <v>5043</v>
      </c>
      <c r="C273" s="192" t="s">
        <v>4920</v>
      </c>
    </row>
    <row r="274" spans="1:3">
      <c r="A274" s="177">
        <v>30101549</v>
      </c>
      <c r="B274" s="191" t="s">
        <v>202</v>
      </c>
      <c r="C274" s="192" t="s">
        <v>4920</v>
      </c>
    </row>
    <row r="275" spans="1:3">
      <c r="A275" s="177">
        <v>30101557</v>
      </c>
      <c r="B275" s="191" t="s">
        <v>5044</v>
      </c>
      <c r="C275" s="192" t="s">
        <v>4920</v>
      </c>
    </row>
    <row r="276" spans="1:3">
      <c r="A276" s="177">
        <v>30101565</v>
      </c>
      <c r="B276" s="191" t="s">
        <v>204</v>
      </c>
      <c r="C276" s="192" t="s">
        <v>4920</v>
      </c>
    </row>
    <row r="277" spans="1:3">
      <c r="A277" s="177">
        <v>30101573</v>
      </c>
      <c r="B277" s="191" t="s">
        <v>5045</v>
      </c>
      <c r="C277" s="192" t="s">
        <v>4920</v>
      </c>
    </row>
    <row r="278" spans="1:3">
      <c r="A278" s="177">
        <v>30101581</v>
      </c>
      <c r="B278" s="191" t="s">
        <v>206</v>
      </c>
      <c r="C278" s="192" t="s">
        <v>4920</v>
      </c>
    </row>
    <row r="279" spans="1:3">
      <c r="A279" s="177">
        <v>30101590</v>
      </c>
      <c r="B279" s="191" t="s">
        <v>207</v>
      </c>
      <c r="C279" s="192" t="s">
        <v>4920</v>
      </c>
    </row>
    <row r="280" spans="1:3">
      <c r="A280" s="177">
        <v>30101603</v>
      </c>
      <c r="B280" s="191" t="s">
        <v>208</v>
      </c>
      <c r="C280" s="192" t="s">
        <v>4920</v>
      </c>
    </row>
    <row r="281" spans="1:3">
      <c r="A281" s="177">
        <v>30101611</v>
      </c>
      <c r="B281" s="191" t="s">
        <v>211</v>
      </c>
      <c r="C281" s="192" t="s">
        <v>4920</v>
      </c>
    </row>
    <row r="282" spans="1:3">
      <c r="A282" s="177">
        <v>30101620</v>
      </c>
      <c r="B282" s="191" t="s">
        <v>5046</v>
      </c>
      <c r="C282" s="192" t="s">
        <v>4920</v>
      </c>
    </row>
    <row r="283" spans="1:3">
      <c r="A283" s="177">
        <v>30101638</v>
      </c>
      <c r="B283" s="191" t="s">
        <v>210</v>
      </c>
      <c r="C283" s="192" t="s">
        <v>4920</v>
      </c>
    </row>
    <row r="284" spans="1:3">
      <c r="A284" s="177">
        <v>30101646</v>
      </c>
      <c r="B284" s="191" t="s">
        <v>5047</v>
      </c>
      <c r="C284" s="192" t="s">
        <v>4920</v>
      </c>
    </row>
    <row r="285" spans="1:3">
      <c r="A285" s="177">
        <v>30101654</v>
      </c>
      <c r="B285" s="178" t="s">
        <v>5048</v>
      </c>
      <c r="C285" s="179" t="s">
        <v>4922</v>
      </c>
    </row>
    <row r="286" spans="1:3">
      <c r="A286" s="177">
        <v>30101662</v>
      </c>
      <c r="B286" s="191" t="s">
        <v>213</v>
      </c>
      <c r="C286" s="192" t="s">
        <v>4920</v>
      </c>
    </row>
    <row r="287" spans="1:3">
      <c r="A287" s="177">
        <v>30101670</v>
      </c>
      <c r="B287" s="191" t="s">
        <v>5049</v>
      </c>
      <c r="C287" s="192" t="s">
        <v>4920</v>
      </c>
    </row>
    <row r="288" spans="1:3">
      <c r="A288" s="177">
        <v>30101689</v>
      </c>
      <c r="B288" s="191" t="s">
        <v>215</v>
      </c>
      <c r="C288" s="192" t="s">
        <v>4920</v>
      </c>
    </row>
    <row r="289" spans="1:3">
      <c r="A289" s="177">
        <v>30101697</v>
      </c>
      <c r="B289" s="191" t="s">
        <v>216</v>
      </c>
      <c r="C289" s="192" t="s">
        <v>4920</v>
      </c>
    </row>
    <row r="290" spans="1:3">
      <c r="A290" s="177">
        <v>30101700</v>
      </c>
      <c r="B290" s="191" t="s">
        <v>3986</v>
      </c>
      <c r="C290" s="192" t="s">
        <v>4920</v>
      </c>
    </row>
    <row r="291" spans="1:3">
      <c r="A291" s="177">
        <v>30101719</v>
      </c>
      <c r="B291" s="191" t="s">
        <v>3987</v>
      </c>
      <c r="C291" s="192" t="s">
        <v>4920</v>
      </c>
    </row>
    <row r="292" spans="1:3">
      <c r="A292" s="177">
        <v>30101735</v>
      </c>
      <c r="B292" s="191" t="s">
        <v>217</v>
      </c>
      <c r="C292" s="192" t="s">
        <v>4920</v>
      </c>
    </row>
    <row r="293" spans="1:3">
      <c r="A293" s="177">
        <v>30101743</v>
      </c>
      <c r="B293" s="191" t="s">
        <v>218</v>
      </c>
      <c r="C293" s="192" t="s">
        <v>4920</v>
      </c>
    </row>
    <row r="294" spans="1:3" ht="22.5">
      <c r="A294" s="177">
        <v>30101751</v>
      </c>
      <c r="B294" s="191" t="s">
        <v>5050</v>
      </c>
      <c r="C294" s="192" t="s">
        <v>4920</v>
      </c>
    </row>
    <row r="295" spans="1:3">
      <c r="A295" s="177">
        <v>30101760</v>
      </c>
      <c r="B295" s="191" t="s">
        <v>220</v>
      </c>
      <c r="C295" s="192" t="s">
        <v>4920</v>
      </c>
    </row>
    <row r="296" spans="1:3">
      <c r="A296" s="177">
        <v>30101778</v>
      </c>
      <c r="B296" s="191" t="s">
        <v>5051</v>
      </c>
      <c r="C296" s="192" t="s">
        <v>4920</v>
      </c>
    </row>
    <row r="297" spans="1:3">
      <c r="A297" s="177">
        <v>30101786</v>
      </c>
      <c r="B297" s="191" t="s">
        <v>5052</v>
      </c>
      <c r="C297" s="192" t="s">
        <v>4920</v>
      </c>
    </row>
    <row r="298" spans="1:3">
      <c r="A298" s="177">
        <v>30101794</v>
      </c>
      <c r="B298" s="191" t="s">
        <v>5053</v>
      </c>
      <c r="C298" s="192" t="s">
        <v>4920</v>
      </c>
    </row>
    <row r="299" spans="1:3">
      <c r="A299" s="177">
        <v>30101808</v>
      </c>
      <c r="B299" s="191" t="s">
        <v>224</v>
      </c>
      <c r="C299" s="192" t="s">
        <v>4920</v>
      </c>
    </row>
    <row r="300" spans="1:3">
      <c r="A300" s="177">
        <v>30101816</v>
      </c>
      <c r="B300" s="191" t="s">
        <v>225</v>
      </c>
      <c r="C300" s="192" t="s">
        <v>4920</v>
      </c>
    </row>
    <row r="301" spans="1:3">
      <c r="A301" s="177">
        <v>30101824</v>
      </c>
      <c r="B301" s="191" t="s">
        <v>5054</v>
      </c>
      <c r="C301" s="192" t="s">
        <v>4920</v>
      </c>
    </row>
    <row r="302" spans="1:3">
      <c r="A302" s="177">
        <v>30101832</v>
      </c>
      <c r="B302" s="191" t="s">
        <v>5055</v>
      </c>
      <c r="C302" s="192" t="s">
        <v>4920</v>
      </c>
    </row>
    <row r="303" spans="1:3">
      <c r="A303" s="177">
        <v>30101840</v>
      </c>
      <c r="B303" s="191" t="s">
        <v>5056</v>
      </c>
      <c r="C303" s="192" t="s">
        <v>4920</v>
      </c>
    </row>
    <row r="304" spans="1:3">
      <c r="A304" s="177">
        <v>30101859</v>
      </c>
      <c r="B304" s="178" t="s">
        <v>5057</v>
      </c>
      <c r="C304" s="179" t="s">
        <v>4922</v>
      </c>
    </row>
    <row r="305" spans="1:3">
      <c r="A305" s="177">
        <v>30101867</v>
      </c>
      <c r="B305" s="191" t="s">
        <v>5058</v>
      </c>
      <c r="C305" s="192" t="s">
        <v>4920</v>
      </c>
    </row>
    <row r="306" spans="1:3">
      <c r="A306" s="177">
        <v>30101875</v>
      </c>
      <c r="B306" s="191" t="s">
        <v>5059</v>
      </c>
      <c r="C306" s="192" t="s">
        <v>4920</v>
      </c>
    </row>
    <row r="307" spans="1:3">
      <c r="A307" s="177">
        <v>30101883</v>
      </c>
      <c r="B307" s="191" t="s">
        <v>231</v>
      </c>
      <c r="C307" s="192" t="s">
        <v>4920</v>
      </c>
    </row>
    <row r="308" spans="1:3">
      <c r="A308" s="177">
        <v>30101891</v>
      </c>
      <c r="B308" s="191" t="s">
        <v>232</v>
      </c>
      <c r="C308" s="192" t="s">
        <v>4920</v>
      </c>
    </row>
    <row r="309" spans="1:3">
      <c r="A309" s="177">
        <v>30101905</v>
      </c>
      <c r="B309" s="178" t="s">
        <v>5060</v>
      </c>
      <c r="C309" s="179" t="s">
        <v>4922</v>
      </c>
    </row>
    <row r="310" spans="1:3">
      <c r="A310" s="177">
        <v>30101913</v>
      </c>
      <c r="B310" s="191" t="s">
        <v>5061</v>
      </c>
      <c r="C310" s="192" t="s">
        <v>4920</v>
      </c>
    </row>
    <row r="311" spans="1:3">
      <c r="A311" s="177">
        <v>30101921</v>
      </c>
      <c r="B311" s="191" t="s">
        <v>5062</v>
      </c>
      <c r="C311" s="192" t="s">
        <v>4920</v>
      </c>
    </row>
    <row r="312" spans="1:3">
      <c r="A312" s="177">
        <v>30101930</v>
      </c>
      <c r="B312" s="191" t="s">
        <v>156</v>
      </c>
      <c r="C312" s="192" t="s">
        <v>4920</v>
      </c>
    </row>
    <row r="313" spans="1:3">
      <c r="A313" s="177">
        <v>30101948</v>
      </c>
      <c r="B313" s="191" t="s">
        <v>162</v>
      </c>
      <c r="C313" s="192" t="s">
        <v>4920</v>
      </c>
    </row>
    <row r="314" spans="1:3">
      <c r="A314" s="177">
        <v>30101956</v>
      </c>
      <c r="B314" s="191" t="s">
        <v>234</v>
      </c>
      <c r="C314" s="192" t="s">
        <v>4920</v>
      </c>
    </row>
    <row r="315" spans="1:3" ht="15.75" thickBot="1">
      <c r="A315" s="198">
        <v>30101964</v>
      </c>
      <c r="B315" s="199" t="s">
        <v>5063</v>
      </c>
      <c r="C315" s="202" t="s">
        <v>4920</v>
      </c>
    </row>
    <row r="316" spans="1:3" ht="16.5" thickTop="1" thickBot="1">
      <c r="A316" s="168">
        <v>30200008</v>
      </c>
      <c r="B316" s="197" t="s">
        <v>4917</v>
      </c>
      <c r="C316" s="170" t="s">
        <v>3721</v>
      </c>
    </row>
    <row r="317" spans="1:3" ht="16.5" thickTop="1" thickBot="1">
      <c r="A317" s="171">
        <v>30201004</v>
      </c>
      <c r="B317" s="172" t="s">
        <v>4918</v>
      </c>
      <c r="C317" s="173" t="s">
        <v>3721</v>
      </c>
    </row>
    <row r="318" spans="1:3" ht="15.75" thickTop="1">
      <c r="A318" s="174">
        <v>30201012</v>
      </c>
      <c r="B318" s="175" t="s">
        <v>235</v>
      </c>
      <c r="C318" s="176" t="s">
        <v>4920</v>
      </c>
    </row>
    <row r="319" spans="1:3">
      <c r="A319" s="177">
        <v>30201020</v>
      </c>
      <c r="B319" s="191" t="s">
        <v>5064</v>
      </c>
      <c r="C319" s="192" t="s">
        <v>4920</v>
      </c>
    </row>
    <row r="320" spans="1:3">
      <c r="A320" s="177">
        <v>30201039</v>
      </c>
      <c r="B320" s="191" t="s">
        <v>5065</v>
      </c>
      <c r="C320" s="192" t="s">
        <v>4920</v>
      </c>
    </row>
    <row r="321" spans="1:3">
      <c r="A321" s="177">
        <v>30201047</v>
      </c>
      <c r="B321" s="191" t="s">
        <v>5066</v>
      </c>
      <c r="C321" s="192" t="s">
        <v>4920</v>
      </c>
    </row>
    <row r="322" spans="1:3">
      <c r="A322" s="177">
        <v>30201055</v>
      </c>
      <c r="B322" s="191" t="s">
        <v>5067</v>
      </c>
      <c r="C322" s="192" t="s">
        <v>4920</v>
      </c>
    </row>
    <row r="323" spans="1:3">
      <c r="A323" s="177">
        <v>30201063</v>
      </c>
      <c r="B323" s="191" t="s">
        <v>240</v>
      </c>
      <c r="C323" s="192" t="s">
        <v>4920</v>
      </c>
    </row>
    <row r="324" spans="1:3">
      <c r="A324" s="177">
        <v>30201071</v>
      </c>
      <c r="B324" s="191" t="s">
        <v>241</v>
      </c>
      <c r="C324" s="192" t="s">
        <v>4920</v>
      </c>
    </row>
    <row r="325" spans="1:3">
      <c r="A325" s="177">
        <v>30201080</v>
      </c>
      <c r="B325" s="191" t="s">
        <v>242</v>
      </c>
      <c r="C325" s="192" t="s">
        <v>4920</v>
      </c>
    </row>
    <row r="326" spans="1:3">
      <c r="A326" s="177">
        <v>30201098</v>
      </c>
      <c r="B326" s="191" t="s">
        <v>243</v>
      </c>
      <c r="C326" s="192" t="s">
        <v>4920</v>
      </c>
    </row>
    <row r="327" spans="1:3">
      <c r="A327" s="177">
        <v>30201101</v>
      </c>
      <c r="B327" s="191" t="s">
        <v>244</v>
      </c>
      <c r="C327" s="192" t="s">
        <v>4920</v>
      </c>
    </row>
    <row r="328" spans="1:3">
      <c r="A328" s="177">
        <v>30201110</v>
      </c>
      <c r="B328" s="191" t="s">
        <v>245</v>
      </c>
      <c r="C328" s="192" t="s">
        <v>4920</v>
      </c>
    </row>
    <row r="329" spans="1:3" ht="15.75" thickBot="1">
      <c r="A329" s="198">
        <v>30201128</v>
      </c>
      <c r="B329" s="199" t="s">
        <v>5068</v>
      </c>
      <c r="C329" s="202" t="s">
        <v>4920</v>
      </c>
    </row>
    <row r="330" spans="1:3" ht="16.5" thickTop="1" thickBot="1">
      <c r="A330" s="187">
        <v>30202000</v>
      </c>
      <c r="B330" s="188" t="s">
        <v>4918</v>
      </c>
      <c r="C330" s="189" t="s">
        <v>3721</v>
      </c>
    </row>
    <row r="331" spans="1:3" ht="15.75" thickTop="1">
      <c r="A331" s="174">
        <v>30202019</v>
      </c>
      <c r="B331" s="175" t="s">
        <v>246</v>
      </c>
      <c r="C331" s="176" t="s">
        <v>4920</v>
      </c>
    </row>
    <row r="332" spans="1:3">
      <c r="A332" s="177">
        <v>30202027</v>
      </c>
      <c r="B332" s="191" t="s">
        <v>247</v>
      </c>
      <c r="C332" s="192" t="s">
        <v>4920</v>
      </c>
    </row>
    <row r="333" spans="1:3">
      <c r="A333" s="177">
        <v>30202035</v>
      </c>
      <c r="B333" s="191" t="s">
        <v>248</v>
      </c>
      <c r="C333" s="192" t="s">
        <v>4920</v>
      </c>
    </row>
    <row r="334" spans="1:3">
      <c r="A334" s="177">
        <v>30202043</v>
      </c>
      <c r="B334" s="191" t="s">
        <v>249</v>
      </c>
      <c r="C334" s="192" t="s">
        <v>4920</v>
      </c>
    </row>
    <row r="335" spans="1:3">
      <c r="A335" s="177">
        <v>30202051</v>
      </c>
      <c r="B335" s="191" t="s">
        <v>5069</v>
      </c>
      <c r="C335" s="192" t="s">
        <v>4920</v>
      </c>
    </row>
    <row r="336" spans="1:3">
      <c r="A336" s="177">
        <v>30202060</v>
      </c>
      <c r="B336" s="191" t="s">
        <v>251</v>
      </c>
      <c r="C336" s="192" t="s">
        <v>4920</v>
      </c>
    </row>
    <row r="337" spans="1:3">
      <c r="A337" s="177">
        <v>30202078</v>
      </c>
      <c r="B337" s="191" t="s">
        <v>252</v>
      </c>
      <c r="C337" s="192" t="s">
        <v>4920</v>
      </c>
    </row>
    <row r="338" spans="1:3">
      <c r="A338" s="177">
        <v>30202086</v>
      </c>
      <c r="B338" s="191" t="s">
        <v>258</v>
      </c>
      <c r="C338" s="192" t="s">
        <v>4920</v>
      </c>
    </row>
    <row r="339" spans="1:3">
      <c r="A339" s="177">
        <v>30202094</v>
      </c>
      <c r="B339" s="191" t="s">
        <v>253</v>
      </c>
      <c r="C339" s="192" t="s">
        <v>4920</v>
      </c>
    </row>
    <row r="340" spans="1:3">
      <c r="A340" s="177">
        <v>30202108</v>
      </c>
      <c r="B340" s="191" t="s">
        <v>254</v>
      </c>
      <c r="C340" s="192" t="s">
        <v>4920</v>
      </c>
    </row>
    <row r="341" spans="1:3">
      <c r="A341" s="177">
        <v>30202116</v>
      </c>
      <c r="B341" s="191" t="s">
        <v>255</v>
      </c>
      <c r="C341" s="192" t="s">
        <v>4920</v>
      </c>
    </row>
    <row r="342" spans="1:3">
      <c r="A342" s="177">
        <v>30202124</v>
      </c>
      <c r="B342" s="191" t="s">
        <v>256</v>
      </c>
      <c r="C342" s="192" t="s">
        <v>4920</v>
      </c>
    </row>
    <row r="343" spans="1:3">
      <c r="A343" s="177">
        <v>30202132</v>
      </c>
      <c r="B343" s="191" t="s">
        <v>257</v>
      </c>
      <c r="C343" s="192" t="s">
        <v>4920</v>
      </c>
    </row>
    <row r="344" spans="1:3" ht="15.75" thickBot="1">
      <c r="A344" s="180">
        <v>30202140</v>
      </c>
      <c r="B344" s="181" t="s">
        <v>259</v>
      </c>
      <c r="C344" s="182" t="s">
        <v>4920</v>
      </c>
    </row>
    <row r="345" spans="1:3" ht="16.5" thickTop="1" thickBot="1">
      <c r="A345" s="187">
        <v>30203007</v>
      </c>
      <c r="B345" s="188" t="s">
        <v>4918</v>
      </c>
      <c r="C345" s="189" t="s">
        <v>3721</v>
      </c>
    </row>
    <row r="346" spans="1:3" ht="15.75" thickTop="1">
      <c r="A346" s="174">
        <v>30203015</v>
      </c>
      <c r="B346" s="175" t="s">
        <v>261</v>
      </c>
      <c r="C346" s="176" t="s">
        <v>4920</v>
      </c>
    </row>
    <row r="347" spans="1:3">
      <c r="A347" s="177">
        <v>30203023</v>
      </c>
      <c r="B347" s="191" t="s">
        <v>262</v>
      </c>
      <c r="C347" s="192" t="s">
        <v>4920</v>
      </c>
    </row>
    <row r="348" spans="1:3" ht="15.75" thickBot="1">
      <c r="A348" s="180">
        <v>30203031</v>
      </c>
      <c r="B348" s="181" t="s">
        <v>260</v>
      </c>
      <c r="C348" s="182" t="s">
        <v>4920</v>
      </c>
    </row>
    <row r="349" spans="1:3" ht="16.5" thickTop="1" thickBot="1">
      <c r="A349" s="187">
        <v>30204003</v>
      </c>
      <c r="B349" s="188" t="s">
        <v>4918</v>
      </c>
      <c r="C349" s="189" t="s">
        <v>3721</v>
      </c>
    </row>
    <row r="350" spans="1:3" ht="15.75" thickTop="1">
      <c r="A350" s="174">
        <v>30204011</v>
      </c>
      <c r="B350" s="175" t="s">
        <v>263</v>
      </c>
      <c r="C350" s="176" t="s">
        <v>4920</v>
      </c>
    </row>
    <row r="351" spans="1:3">
      <c r="A351" s="177">
        <v>30204020</v>
      </c>
      <c r="B351" s="191" t="s">
        <v>264</v>
      </c>
      <c r="C351" s="192" t="s">
        <v>4920</v>
      </c>
    </row>
    <row r="352" spans="1:3">
      <c r="A352" s="177">
        <v>30204038</v>
      </c>
      <c r="B352" s="191" t="s">
        <v>5070</v>
      </c>
      <c r="C352" s="192" t="s">
        <v>4920</v>
      </c>
    </row>
    <row r="353" spans="1:3">
      <c r="A353" s="177">
        <v>30204046</v>
      </c>
      <c r="B353" s="191" t="s">
        <v>266</v>
      </c>
      <c r="C353" s="192" t="s">
        <v>4920</v>
      </c>
    </row>
    <row r="354" spans="1:3">
      <c r="A354" s="177">
        <v>30204054</v>
      </c>
      <c r="B354" s="191" t="s">
        <v>267</v>
      </c>
      <c r="C354" s="192" t="s">
        <v>4920</v>
      </c>
    </row>
    <row r="355" spans="1:3">
      <c r="A355" s="177">
        <v>30204062</v>
      </c>
      <c r="B355" s="191" t="s">
        <v>268</v>
      </c>
      <c r="C355" s="192" t="s">
        <v>4920</v>
      </c>
    </row>
    <row r="356" spans="1:3">
      <c r="A356" s="177">
        <v>30204070</v>
      </c>
      <c r="B356" s="191" t="s">
        <v>269</v>
      </c>
      <c r="C356" s="192" t="s">
        <v>4920</v>
      </c>
    </row>
    <row r="357" spans="1:3">
      <c r="A357" s="177">
        <v>30204089</v>
      </c>
      <c r="B357" s="191" t="s">
        <v>270</v>
      </c>
      <c r="C357" s="192" t="s">
        <v>4920</v>
      </c>
    </row>
    <row r="358" spans="1:3">
      <c r="A358" s="177">
        <v>30204097</v>
      </c>
      <c r="B358" s="191" t="s">
        <v>271</v>
      </c>
      <c r="C358" s="192" t="s">
        <v>4920</v>
      </c>
    </row>
    <row r="359" spans="1:3" ht="15.75" thickBot="1">
      <c r="A359" s="180">
        <v>30204100</v>
      </c>
      <c r="B359" s="181" t="s">
        <v>272</v>
      </c>
      <c r="C359" s="182" t="s">
        <v>4920</v>
      </c>
    </row>
    <row r="360" spans="1:3" ht="16.5" thickTop="1" thickBot="1">
      <c r="A360" s="187">
        <v>30205000</v>
      </c>
      <c r="B360" s="188" t="s">
        <v>4918</v>
      </c>
      <c r="C360" s="189" t="s">
        <v>3721</v>
      </c>
    </row>
    <row r="361" spans="1:3" ht="15.75" thickTop="1">
      <c r="A361" s="174">
        <v>30205018</v>
      </c>
      <c r="B361" s="175" t="s">
        <v>273</v>
      </c>
      <c r="C361" s="176" t="s">
        <v>4920</v>
      </c>
    </row>
    <row r="362" spans="1:3">
      <c r="A362" s="177">
        <v>30205026</v>
      </c>
      <c r="B362" s="191" t="s">
        <v>274</v>
      </c>
      <c r="C362" s="192" t="s">
        <v>4920</v>
      </c>
    </row>
    <row r="363" spans="1:3">
      <c r="A363" s="177">
        <v>30205034</v>
      </c>
      <c r="B363" s="191" t="s">
        <v>275</v>
      </c>
      <c r="C363" s="192" t="s">
        <v>4920</v>
      </c>
    </row>
    <row r="364" spans="1:3">
      <c r="A364" s="177">
        <v>30205042</v>
      </c>
      <c r="B364" s="191" t="s">
        <v>276</v>
      </c>
      <c r="C364" s="192" t="s">
        <v>4920</v>
      </c>
    </row>
    <row r="365" spans="1:3">
      <c r="A365" s="177">
        <v>30205050</v>
      </c>
      <c r="B365" s="191" t="s">
        <v>278</v>
      </c>
      <c r="C365" s="192" t="s">
        <v>4920</v>
      </c>
    </row>
    <row r="366" spans="1:3">
      <c r="A366" s="177">
        <v>30205069</v>
      </c>
      <c r="B366" s="191" t="s">
        <v>279</v>
      </c>
      <c r="C366" s="192" t="s">
        <v>4920</v>
      </c>
    </row>
    <row r="367" spans="1:3">
      <c r="A367" s="177">
        <v>30205077</v>
      </c>
      <c r="B367" s="191" t="s">
        <v>280</v>
      </c>
      <c r="C367" s="192" t="s">
        <v>4920</v>
      </c>
    </row>
    <row r="368" spans="1:3">
      <c r="A368" s="177">
        <v>30205085</v>
      </c>
      <c r="B368" s="191" t="s">
        <v>281</v>
      </c>
      <c r="C368" s="192" t="s">
        <v>4920</v>
      </c>
    </row>
    <row r="369" spans="1:3">
      <c r="A369" s="177">
        <v>30205093</v>
      </c>
      <c r="B369" s="191" t="s">
        <v>282</v>
      </c>
      <c r="C369" s="192" t="s">
        <v>4920</v>
      </c>
    </row>
    <row r="370" spans="1:3">
      <c r="A370" s="177">
        <v>30205107</v>
      </c>
      <c r="B370" s="191" t="s">
        <v>283</v>
      </c>
      <c r="C370" s="192" t="s">
        <v>4920</v>
      </c>
    </row>
    <row r="371" spans="1:3">
      <c r="A371" s="177">
        <v>30205115</v>
      </c>
      <c r="B371" s="191" t="s">
        <v>284</v>
      </c>
      <c r="C371" s="192" t="s">
        <v>4920</v>
      </c>
    </row>
    <row r="372" spans="1:3">
      <c r="A372" s="177">
        <v>30205140</v>
      </c>
      <c r="B372" s="191" t="s">
        <v>285</v>
      </c>
      <c r="C372" s="192" t="s">
        <v>4920</v>
      </c>
    </row>
    <row r="373" spans="1:3">
      <c r="A373" s="177">
        <v>30205158</v>
      </c>
      <c r="B373" s="191" t="s">
        <v>286</v>
      </c>
      <c r="C373" s="192" t="s">
        <v>4920</v>
      </c>
    </row>
    <row r="374" spans="1:3">
      <c r="A374" s="177">
        <v>30205166</v>
      </c>
      <c r="B374" s="191" t="s">
        <v>287</v>
      </c>
      <c r="C374" s="192" t="s">
        <v>4920</v>
      </c>
    </row>
    <row r="375" spans="1:3">
      <c r="A375" s="177">
        <v>30205174</v>
      </c>
      <c r="B375" s="191" t="s">
        <v>288</v>
      </c>
      <c r="C375" s="192" t="s">
        <v>4920</v>
      </c>
    </row>
    <row r="376" spans="1:3">
      <c r="A376" s="177">
        <v>30205182</v>
      </c>
      <c r="B376" s="191" t="s">
        <v>289</v>
      </c>
      <c r="C376" s="192" t="s">
        <v>4920</v>
      </c>
    </row>
    <row r="377" spans="1:3">
      <c r="A377" s="177">
        <v>30205190</v>
      </c>
      <c r="B377" s="191" t="s">
        <v>290</v>
      </c>
      <c r="C377" s="192" t="s">
        <v>4920</v>
      </c>
    </row>
    <row r="378" spans="1:3">
      <c r="A378" s="177">
        <v>30205204</v>
      </c>
      <c r="B378" s="191" t="s">
        <v>291</v>
      </c>
      <c r="C378" s="192" t="s">
        <v>4920</v>
      </c>
    </row>
    <row r="379" spans="1:3">
      <c r="A379" s="177">
        <v>30205212</v>
      </c>
      <c r="B379" s="191" t="s">
        <v>292</v>
      </c>
      <c r="C379" s="192" t="s">
        <v>4920</v>
      </c>
    </row>
    <row r="380" spans="1:3">
      <c r="A380" s="177">
        <v>30205220</v>
      </c>
      <c r="B380" s="178" t="s">
        <v>5071</v>
      </c>
      <c r="C380" s="179" t="s">
        <v>4922</v>
      </c>
    </row>
    <row r="381" spans="1:3">
      <c r="A381" s="177">
        <v>30205239</v>
      </c>
      <c r="B381" s="191" t="s">
        <v>293</v>
      </c>
      <c r="C381" s="192" t="s">
        <v>4920</v>
      </c>
    </row>
    <row r="382" spans="1:3">
      <c r="A382" s="177">
        <v>30205247</v>
      </c>
      <c r="B382" s="191" t="s">
        <v>294</v>
      </c>
      <c r="C382" s="192" t="s">
        <v>4920</v>
      </c>
    </row>
    <row r="383" spans="1:3">
      <c r="A383" s="177">
        <v>30205263</v>
      </c>
      <c r="B383" s="178" t="s">
        <v>5072</v>
      </c>
      <c r="C383" s="179" t="s">
        <v>4922</v>
      </c>
    </row>
    <row r="384" spans="1:3">
      <c r="A384" s="177">
        <v>30205271</v>
      </c>
      <c r="B384" s="191" t="s">
        <v>277</v>
      </c>
      <c r="C384" s="192" t="s">
        <v>4920</v>
      </c>
    </row>
    <row r="385" spans="1:3" ht="15.75" thickBot="1">
      <c r="A385" s="180">
        <v>30205280</v>
      </c>
      <c r="B385" s="206" t="s">
        <v>5073</v>
      </c>
      <c r="C385" s="207" t="s">
        <v>4922</v>
      </c>
    </row>
    <row r="386" spans="1:3" ht="16.5" thickTop="1" thickBot="1">
      <c r="A386" s="187">
        <v>30206006</v>
      </c>
      <c r="B386" s="188" t="s">
        <v>4918</v>
      </c>
      <c r="C386" s="189" t="s">
        <v>3721</v>
      </c>
    </row>
    <row r="387" spans="1:3" ht="15.75" thickTop="1">
      <c r="A387" s="174">
        <v>30206014</v>
      </c>
      <c r="B387" s="175" t="s">
        <v>295</v>
      </c>
      <c r="C387" s="176" t="s">
        <v>4920</v>
      </c>
    </row>
    <row r="388" spans="1:3">
      <c r="A388" s="177">
        <v>30206022</v>
      </c>
      <c r="B388" s="191" t="s">
        <v>296</v>
      </c>
      <c r="C388" s="192" t="s">
        <v>4920</v>
      </c>
    </row>
    <row r="389" spans="1:3">
      <c r="A389" s="177">
        <v>30206030</v>
      </c>
      <c r="B389" s="191" t="s">
        <v>297</v>
      </c>
      <c r="C389" s="192" t="s">
        <v>4920</v>
      </c>
    </row>
    <row r="390" spans="1:3">
      <c r="A390" s="177">
        <v>30206049</v>
      </c>
      <c r="B390" s="191" t="s">
        <v>298</v>
      </c>
      <c r="C390" s="192" t="s">
        <v>4920</v>
      </c>
    </row>
    <row r="391" spans="1:3">
      <c r="A391" s="177">
        <v>30206065</v>
      </c>
      <c r="B391" s="191" t="s">
        <v>299</v>
      </c>
      <c r="C391" s="192" t="s">
        <v>4920</v>
      </c>
    </row>
    <row r="392" spans="1:3">
      <c r="A392" s="177">
        <v>30206103</v>
      </c>
      <c r="B392" s="191" t="s">
        <v>300</v>
      </c>
      <c r="C392" s="192" t="s">
        <v>4920</v>
      </c>
    </row>
    <row r="393" spans="1:3">
      <c r="A393" s="177">
        <v>30206120</v>
      </c>
      <c r="B393" s="191" t="s">
        <v>301</v>
      </c>
      <c r="C393" s="192" t="s">
        <v>4920</v>
      </c>
    </row>
    <row r="394" spans="1:3">
      <c r="A394" s="177">
        <v>30206138</v>
      </c>
      <c r="B394" s="191" t="s">
        <v>302</v>
      </c>
      <c r="C394" s="192" t="s">
        <v>4920</v>
      </c>
    </row>
    <row r="395" spans="1:3">
      <c r="A395" s="177">
        <v>30206170</v>
      </c>
      <c r="B395" s="191" t="s">
        <v>303</v>
      </c>
      <c r="C395" s="192" t="s">
        <v>4920</v>
      </c>
    </row>
    <row r="396" spans="1:3">
      <c r="A396" s="177">
        <v>30206200</v>
      </c>
      <c r="B396" s="191" t="s">
        <v>304</v>
      </c>
      <c r="C396" s="192" t="s">
        <v>4920</v>
      </c>
    </row>
    <row r="397" spans="1:3">
      <c r="A397" s="177">
        <v>30206219</v>
      </c>
      <c r="B397" s="191" t="s">
        <v>5074</v>
      </c>
      <c r="C397" s="192" t="s">
        <v>4920</v>
      </c>
    </row>
    <row r="398" spans="1:3">
      <c r="A398" s="177">
        <v>30206227</v>
      </c>
      <c r="B398" s="191" t="s">
        <v>5075</v>
      </c>
      <c r="C398" s="192" t="s">
        <v>4920</v>
      </c>
    </row>
    <row r="399" spans="1:3">
      <c r="A399" s="177">
        <v>30206235</v>
      </c>
      <c r="B399" s="191" t="s">
        <v>307</v>
      </c>
      <c r="C399" s="192" t="s">
        <v>4920</v>
      </c>
    </row>
    <row r="400" spans="1:3">
      <c r="A400" s="177">
        <v>30206243</v>
      </c>
      <c r="B400" s="191" t="s">
        <v>308</v>
      </c>
      <c r="C400" s="192" t="s">
        <v>4920</v>
      </c>
    </row>
    <row r="401" spans="1:3">
      <c r="A401" s="177">
        <v>30206251</v>
      </c>
      <c r="B401" s="191" t="s">
        <v>5076</v>
      </c>
      <c r="C401" s="192" t="s">
        <v>4920</v>
      </c>
    </row>
    <row r="402" spans="1:3">
      <c r="A402" s="177">
        <v>30206260</v>
      </c>
      <c r="B402" s="191" t="s">
        <v>310</v>
      </c>
      <c r="C402" s="192" t="s">
        <v>4920</v>
      </c>
    </row>
    <row r="403" spans="1:3">
      <c r="A403" s="177">
        <v>30206278</v>
      </c>
      <c r="B403" s="191" t="s">
        <v>311</v>
      </c>
      <c r="C403" s="192" t="s">
        <v>4920</v>
      </c>
    </row>
    <row r="404" spans="1:3">
      <c r="A404" s="177">
        <v>30206294</v>
      </c>
      <c r="B404" s="191" t="s">
        <v>312</v>
      </c>
      <c r="C404" s="192" t="s">
        <v>4920</v>
      </c>
    </row>
    <row r="405" spans="1:3">
      <c r="A405" s="177">
        <v>30206308</v>
      </c>
      <c r="B405" s="191" t="s">
        <v>313</v>
      </c>
      <c r="C405" s="192" t="s">
        <v>4920</v>
      </c>
    </row>
    <row r="406" spans="1:3">
      <c r="A406" s="177">
        <v>30206316</v>
      </c>
      <c r="B406" s="191" t="s">
        <v>314</v>
      </c>
      <c r="C406" s="192" t="s">
        <v>4920</v>
      </c>
    </row>
    <row r="407" spans="1:3">
      <c r="A407" s="177">
        <v>30206324</v>
      </c>
      <c r="B407" s="191" t="s">
        <v>315</v>
      </c>
      <c r="C407" s="192" t="s">
        <v>4920</v>
      </c>
    </row>
    <row r="408" spans="1:3">
      <c r="A408" s="177">
        <v>30206359</v>
      </c>
      <c r="B408" s="191" t="s">
        <v>316</v>
      </c>
      <c r="C408" s="192" t="s">
        <v>4920</v>
      </c>
    </row>
    <row r="409" spans="1:3" ht="15.75" thickBot="1">
      <c r="A409" s="180">
        <v>30206367</v>
      </c>
      <c r="B409" s="181" t="s">
        <v>317</v>
      </c>
      <c r="C409" s="182" t="s">
        <v>4920</v>
      </c>
    </row>
    <row r="410" spans="1:3" ht="16.5" thickTop="1" thickBot="1">
      <c r="A410" s="187">
        <v>30207002</v>
      </c>
      <c r="B410" s="188" t="s">
        <v>4918</v>
      </c>
      <c r="C410" s="189" t="s">
        <v>3721</v>
      </c>
    </row>
    <row r="411" spans="1:3" ht="15.75" thickTop="1">
      <c r="A411" s="174">
        <v>30207010</v>
      </c>
      <c r="B411" s="175" t="s">
        <v>336</v>
      </c>
      <c r="C411" s="176" t="s">
        <v>4920</v>
      </c>
    </row>
    <row r="412" spans="1:3">
      <c r="A412" s="177">
        <v>30207029</v>
      </c>
      <c r="B412" s="191" t="s">
        <v>335</v>
      </c>
      <c r="C412" s="192" t="s">
        <v>4920</v>
      </c>
    </row>
    <row r="413" spans="1:3">
      <c r="A413" s="177">
        <v>30207037</v>
      </c>
      <c r="B413" s="191" t="s">
        <v>334</v>
      </c>
      <c r="C413" s="192" t="s">
        <v>4920</v>
      </c>
    </row>
    <row r="414" spans="1:3">
      <c r="A414" s="177">
        <v>30207045</v>
      </c>
      <c r="B414" s="191" t="s">
        <v>333</v>
      </c>
      <c r="C414" s="192" t="s">
        <v>4920</v>
      </c>
    </row>
    <row r="415" spans="1:3">
      <c r="A415" s="177">
        <v>30207061</v>
      </c>
      <c r="B415" s="191" t="s">
        <v>323</v>
      </c>
      <c r="C415" s="192" t="s">
        <v>4920</v>
      </c>
    </row>
    <row r="416" spans="1:3">
      <c r="A416" s="177">
        <v>30207070</v>
      </c>
      <c r="B416" s="191" t="s">
        <v>322</v>
      </c>
      <c r="C416" s="192" t="s">
        <v>4920</v>
      </c>
    </row>
    <row r="417" spans="1:3">
      <c r="A417" s="177">
        <v>30207088</v>
      </c>
      <c r="B417" s="191" t="s">
        <v>5077</v>
      </c>
      <c r="C417" s="192" t="s">
        <v>4920</v>
      </c>
    </row>
    <row r="418" spans="1:3">
      <c r="A418" s="177">
        <v>30207096</v>
      </c>
      <c r="B418" s="191" t="s">
        <v>328</v>
      </c>
      <c r="C418" s="192" t="s">
        <v>4920</v>
      </c>
    </row>
    <row r="419" spans="1:3">
      <c r="A419" s="177">
        <v>30207100</v>
      </c>
      <c r="B419" s="191" t="s">
        <v>5078</v>
      </c>
      <c r="C419" s="192" t="s">
        <v>4920</v>
      </c>
    </row>
    <row r="420" spans="1:3" ht="22.5">
      <c r="A420" s="177">
        <v>30207118</v>
      </c>
      <c r="B420" s="191" t="s">
        <v>319</v>
      </c>
      <c r="C420" s="192" t="s">
        <v>4920</v>
      </c>
    </row>
    <row r="421" spans="1:3" ht="22.5">
      <c r="A421" s="177">
        <v>30207126</v>
      </c>
      <c r="B421" s="191" t="s">
        <v>330</v>
      </c>
      <c r="C421" s="192" t="s">
        <v>4920</v>
      </c>
    </row>
    <row r="422" spans="1:3">
      <c r="A422" s="177">
        <v>30207134</v>
      </c>
      <c r="B422" s="191" t="s">
        <v>329</v>
      </c>
      <c r="C422" s="192" t="s">
        <v>4920</v>
      </c>
    </row>
    <row r="423" spans="1:3" ht="22.5">
      <c r="A423" s="177">
        <v>30207142</v>
      </c>
      <c r="B423" s="191" t="s">
        <v>320</v>
      </c>
      <c r="C423" s="192" t="s">
        <v>4920</v>
      </c>
    </row>
    <row r="424" spans="1:3" ht="22.5">
      <c r="A424" s="177">
        <v>30207150</v>
      </c>
      <c r="B424" s="191" t="s">
        <v>321</v>
      </c>
      <c r="C424" s="192" t="s">
        <v>4920</v>
      </c>
    </row>
    <row r="425" spans="1:3">
      <c r="A425" s="177">
        <v>30207169</v>
      </c>
      <c r="B425" s="191" t="s">
        <v>324</v>
      </c>
      <c r="C425" s="192" t="s">
        <v>4920</v>
      </c>
    </row>
    <row r="426" spans="1:3">
      <c r="A426" s="177">
        <v>30207177</v>
      </c>
      <c r="B426" s="191" t="s">
        <v>325</v>
      </c>
      <c r="C426" s="192" t="s">
        <v>4920</v>
      </c>
    </row>
    <row r="427" spans="1:3" ht="22.5">
      <c r="A427" s="177">
        <v>30207185</v>
      </c>
      <c r="B427" s="191" t="s">
        <v>326</v>
      </c>
      <c r="C427" s="192" t="s">
        <v>4920</v>
      </c>
    </row>
    <row r="428" spans="1:3" ht="22.5">
      <c r="A428" s="177">
        <v>30207193</v>
      </c>
      <c r="B428" s="191" t="s">
        <v>5079</v>
      </c>
      <c r="C428" s="192" t="s">
        <v>4920</v>
      </c>
    </row>
    <row r="429" spans="1:3" ht="22.5">
      <c r="A429" s="177">
        <v>30207207</v>
      </c>
      <c r="B429" s="191" t="s">
        <v>331</v>
      </c>
      <c r="C429" s="192" t="s">
        <v>4920</v>
      </c>
    </row>
    <row r="430" spans="1:3">
      <c r="A430" s="177">
        <v>30207215</v>
      </c>
      <c r="B430" s="191" t="s">
        <v>5080</v>
      </c>
      <c r="C430" s="192" t="s">
        <v>4920</v>
      </c>
    </row>
    <row r="431" spans="1:3">
      <c r="A431" s="177">
        <v>30207223</v>
      </c>
      <c r="B431" s="191" t="s">
        <v>339</v>
      </c>
      <c r="C431" s="192" t="s">
        <v>4920</v>
      </c>
    </row>
    <row r="432" spans="1:3" ht="15.75" thickBot="1">
      <c r="A432" s="180">
        <v>30207231</v>
      </c>
      <c r="B432" s="181" t="s">
        <v>337</v>
      </c>
      <c r="C432" s="182" t="s">
        <v>4920</v>
      </c>
    </row>
    <row r="433" spans="1:3" ht="16.5" thickTop="1" thickBot="1">
      <c r="A433" s="187">
        <v>30208009</v>
      </c>
      <c r="B433" s="188" t="s">
        <v>4918</v>
      </c>
      <c r="C433" s="189" t="s">
        <v>3721</v>
      </c>
    </row>
    <row r="434" spans="1:3" ht="15.75" thickTop="1">
      <c r="A434" s="174">
        <v>30208017</v>
      </c>
      <c r="B434" s="175" t="s">
        <v>340</v>
      </c>
      <c r="C434" s="176" t="s">
        <v>4920</v>
      </c>
    </row>
    <row r="435" spans="1:3">
      <c r="A435" s="177">
        <v>30208025</v>
      </c>
      <c r="B435" s="191" t="s">
        <v>341</v>
      </c>
      <c r="C435" s="192" t="s">
        <v>4920</v>
      </c>
    </row>
    <row r="436" spans="1:3">
      <c r="A436" s="177">
        <v>30208033</v>
      </c>
      <c r="B436" s="191" t="s">
        <v>346</v>
      </c>
      <c r="C436" s="192" t="s">
        <v>4920</v>
      </c>
    </row>
    <row r="437" spans="1:3">
      <c r="A437" s="177">
        <v>30208041</v>
      </c>
      <c r="B437" s="191" t="s">
        <v>347</v>
      </c>
      <c r="C437" s="192" t="s">
        <v>4920</v>
      </c>
    </row>
    <row r="438" spans="1:3">
      <c r="A438" s="177">
        <v>30208050</v>
      </c>
      <c r="B438" s="191" t="s">
        <v>343</v>
      </c>
      <c r="C438" s="192" t="s">
        <v>4920</v>
      </c>
    </row>
    <row r="439" spans="1:3">
      <c r="A439" s="177">
        <v>30208068</v>
      </c>
      <c r="B439" s="191" t="s">
        <v>344</v>
      </c>
      <c r="C439" s="192" t="s">
        <v>4920</v>
      </c>
    </row>
    <row r="440" spans="1:3">
      <c r="A440" s="177">
        <v>30208076</v>
      </c>
      <c r="B440" s="191" t="s">
        <v>345</v>
      </c>
      <c r="C440" s="192" t="s">
        <v>4920</v>
      </c>
    </row>
    <row r="441" spans="1:3">
      <c r="A441" s="177">
        <v>30208084</v>
      </c>
      <c r="B441" s="191" t="s">
        <v>342</v>
      </c>
      <c r="C441" s="192" t="s">
        <v>4920</v>
      </c>
    </row>
    <row r="442" spans="1:3">
      <c r="A442" s="177">
        <v>30208092</v>
      </c>
      <c r="B442" s="191" t="s">
        <v>350</v>
      </c>
      <c r="C442" s="192" t="s">
        <v>4920</v>
      </c>
    </row>
    <row r="443" spans="1:3">
      <c r="A443" s="177">
        <v>30208106</v>
      </c>
      <c r="B443" s="191" t="s">
        <v>348</v>
      </c>
      <c r="C443" s="192" t="s">
        <v>4920</v>
      </c>
    </row>
    <row r="444" spans="1:3">
      <c r="A444" s="177">
        <v>30208114</v>
      </c>
      <c r="B444" s="191" t="s">
        <v>349</v>
      </c>
      <c r="C444" s="192" t="s">
        <v>4920</v>
      </c>
    </row>
    <row r="445" spans="1:3">
      <c r="A445" s="177">
        <v>30208122</v>
      </c>
      <c r="B445" s="191" t="s">
        <v>5081</v>
      </c>
      <c r="C445" s="192" t="s">
        <v>4920</v>
      </c>
    </row>
    <row r="446" spans="1:3" ht="23.25" thickBot="1">
      <c r="A446" s="180">
        <v>30208130</v>
      </c>
      <c r="B446" s="181" t="s">
        <v>5082</v>
      </c>
      <c r="C446" s="182" t="s">
        <v>4920</v>
      </c>
    </row>
    <row r="447" spans="1:3" ht="16.5" thickTop="1" thickBot="1">
      <c r="A447" s="187">
        <v>30209005</v>
      </c>
      <c r="B447" s="188" t="s">
        <v>4918</v>
      </c>
      <c r="C447" s="189" t="s">
        <v>3721</v>
      </c>
    </row>
    <row r="448" spans="1:3" ht="15.75" thickTop="1">
      <c r="A448" s="174">
        <v>30209013</v>
      </c>
      <c r="B448" s="175" t="s">
        <v>356</v>
      </c>
      <c r="C448" s="176" t="s">
        <v>4920</v>
      </c>
    </row>
    <row r="449" spans="1:3">
      <c r="A449" s="177">
        <v>30209021</v>
      </c>
      <c r="B449" s="191" t="s">
        <v>354</v>
      </c>
      <c r="C449" s="192" t="s">
        <v>4920</v>
      </c>
    </row>
    <row r="450" spans="1:3">
      <c r="A450" s="177">
        <v>30209030</v>
      </c>
      <c r="B450" s="191" t="s">
        <v>355</v>
      </c>
      <c r="C450" s="192" t="s">
        <v>4920</v>
      </c>
    </row>
    <row r="451" spans="1:3">
      <c r="A451" s="177">
        <v>30209048</v>
      </c>
      <c r="B451" s="191" t="s">
        <v>5083</v>
      </c>
      <c r="C451" s="192" t="s">
        <v>4920</v>
      </c>
    </row>
    <row r="452" spans="1:3" ht="15.75" thickBot="1">
      <c r="A452" s="180">
        <v>30209056</v>
      </c>
      <c r="B452" s="181" t="s">
        <v>352</v>
      </c>
      <c r="C452" s="182" t="s">
        <v>4920</v>
      </c>
    </row>
    <row r="453" spans="1:3" ht="16.5" thickTop="1" thickBot="1">
      <c r="A453" s="187">
        <v>30210003</v>
      </c>
      <c r="B453" s="188" t="s">
        <v>4918</v>
      </c>
      <c r="C453" s="189" t="s">
        <v>3721</v>
      </c>
    </row>
    <row r="454" spans="1:3" ht="15.75" thickTop="1">
      <c r="A454" s="174">
        <v>30210011</v>
      </c>
      <c r="B454" s="175" t="s">
        <v>360</v>
      </c>
      <c r="C454" s="176" t="s">
        <v>4920</v>
      </c>
    </row>
    <row r="455" spans="1:3">
      <c r="A455" s="177">
        <v>30210020</v>
      </c>
      <c r="B455" s="191" t="s">
        <v>5084</v>
      </c>
      <c r="C455" s="192" t="s">
        <v>4920</v>
      </c>
    </row>
    <row r="456" spans="1:3">
      <c r="A456" s="177">
        <v>30210038</v>
      </c>
      <c r="B456" s="191" t="s">
        <v>362</v>
      </c>
      <c r="C456" s="192" t="s">
        <v>4920</v>
      </c>
    </row>
    <row r="457" spans="1:3">
      <c r="A457" s="177">
        <v>30210046</v>
      </c>
      <c r="B457" s="191" t="s">
        <v>364</v>
      </c>
      <c r="C457" s="192" t="s">
        <v>4920</v>
      </c>
    </row>
    <row r="458" spans="1:3">
      <c r="A458" s="177">
        <v>30210054</v>
      </c>
      <c r="B458" s="191" t="s">
        <v>5085</v>
      </c>
      <c r="C458" s="192" t="s">
        <v>4920</v>
      </c>
    </row>
    <row r="459" spans="1:3">
      <c r="A459" s="177">
        <v>30210062</v>
      </c>
      <c r="B459" s="191" t="s">
        <v>5086</v>
      </c>
      <c r="C459" s="192" t="s">
        <v>4920</v>
      </c>
    </row>
    <row r="460" spans="1:3">
      <c r="A460" s="177">
        <v>30210070</v>
      </c>
      <c r="B460" s="191" t="s">
        <v>5087</v>
      </c>
      <c r="C460" s="192" t="s">
        <v>4920</v>
      </c>
    </row>
    <row r="461" spans="1:3">
      <c r="A461" s="177">
        <v>30210089</v>
      </c>
      <c r="B461" s="191" t="s">
        <v>365</v>
      </c>
      <c r="C461" s="192" t="s">
        <v>4920</v>
      </c>
    </row>
    <row r="462" spans="1:3">
      <c r="A462" s="177">
        <v>30210097</v>
      </c>
      <c r="B462" s="191" t="s">
        <v>5088</v>
      </c>
      <c r="C462" s="192" t="s">
        <v>4920</v>
      </c>
    </row>
    <row r="463" spans="1:3">
      <c r="A463" s="177">
        <v>30210100</v>
      </c>
      <c r="B463" s="191" t="s">
        <v>5089</v>
      </c>
      <c r="C463" s="192" t="s">
        <v>4920</v>
      </c>
    </row>
    <row r="464" spans="1:3">
      <c r="A464" s="177">
        <v>30210119</v>
      </c>
      <c r="B464" s="191" t="s">
        <v>5090</v>
      </c>
      <c r="C464" s="192" t="s">
        <v>4920</v>
      </c>
    </row>
    <row r="465" spans="1:3" ht="15.75" thickBot="1">
      <c r="A465" s="180">
        <v>30210127</v>
      </c>
      <c r="B465" s="181" t="s">
        <v>358</v>
      </c>
      <c r="C465" s="182" t="s">
        <v>4920</v>
      </c>
    </row>
    <row r="466" spans="1:3" ht="16.5" thickTop="1" thickBot="1">
      <c r="A466" s="187">
        <v>30211000</v>
      </c>
      <c r="B466" s="188" t="s">
        <v>4918</v>
      </c>
      <c r="C466" s="189" t="s">
        <v>3721</v>
      </c>
    </row>
    <row r="467" spans="1:3" ht="15.75" thickTop="1">
      <c r="A467" s="174">
        <v>30211018</v>
      </c>
      <c r="B467" s="175" t="s">
        <v>369</v>
      </c>
      <c r="C467" s="176" t="s">
        <v>4920</v>
      </c>
    </row>
    <row r="468" spans="1:3">
      <c r="A468" s="177">
        <v>30211034</v>
      </c>
      <c r="B468" s="191" t="s">
        <v>372</v>
      </c>
      <c r="C468" s="192" t="s">
        <v>4920</v>
      </c>
    </row>
    <row r="469" spans="1:3">
      <c r="A469" s="177">
        <v>30211042</v>
      </c>
      <c r="B469" s="191" t="s">
        <v>370</v>
      </c>
      <c r="C469" s="192" t="s">
        <v>4920</v>
      </c>
    </row>
    <row r="470" spans="1:3">
      <c r="A470" s="177">
        <v>30211050</v>
      </c>
      <c r="B470" s="191" t="s">
        <v>371</v>
      </c>
      <c r="C470" s="192" t="s">
        <v>4920</v>
      </c>
    </row>
    <row r="471" spans="1:3" ht="15.75" thickBot="1">
      <c r="A471" s="180">
        <v>30211069</v>
      </c>
      <c r="B471" s="181" t="s">
        <v>3988</v>
      </c>
      <c r="C471" s="182" t="s">
        <v>4920</v>
      </c>
    </row>
    <row r="472" spans="1:3" ht="16.5" thickTop="1" thickBot="1">
      <c r="A472" s="187">
        <v>30212006</v>
      </c>
      <c r="B472" s="188" t="s">
        <v>4918</v>
      </c>
      <c r="C472" s="189" t="s">
        <v>3721</v>
      </c>
    </row>
    <row r="473" spans="1:3" ht="15.75" thickTop="1">
      <c r="A473" s="174">
        <v>30212014</v>
      </c>
      <c r="B473" s="175" t="s">
        <v>373</v>
      </c>
      <c r="C473" s="176" t="s">
        <v>4920</v>
      </c>
    </row>
    <row r="474" spans="1:3">
      <c r="A474" s="177">
        <v>30212022</v>
      </c>
      <c r="B474" s="191" t="s">
        <v>374</v>
      </c>
      <c r="C474" s="192" t="s">
        <v>4920</v>
      </c>
    </row>
    <row r="475" spans="1:3">
      <c r="A475" s="177">
        <v>30212030</v>
      </c>
      <c r="B475" s="191" t="s">
        <v>375</v>
      </c>
      <c r="C475" s="192" t="s">
        <v>4920</v>
      </c>
    </row>
    <row r="476" spans="1:3">
      <c r="A476" s="177">
        <v>30212049</v>
      </c>
      <c r="B476" s="191" t="s">
        <v>376</v>
      </c>
      <c r="C476" s="192" t="s">
        <v>4920</v>
      </c>
    </row>
    <row r="477" spans="1:3">
      <c r="A477" s="177">
        <v>30212057</v>
      </c>
      <c r="B477" s="191" t="s">
        <v>377</v>
      </c>
      <c r="C477" s="192" t="s">
        <v>4920</v>
      </c>
    </row>
    <row r="478" spans="1:3">
      <c r="A478" s="177">
        <v>30212065</v>
      </c>
      <c r="B478" s="191" t="s">
        <v>378</v>
      </c>
      <c r="C478" s="192" t="s">
        <v>4920</v>
      </c>
    </row>
    <row r="479" spans="1:3">
      <c r="A479" s="177">
        <v>30212073</v>
      </c>
      <c r="B479" s="191" t="s">
        <v>379</v>
      </c>
      <c r="C479" s="192" t="s">
        <v>4920</v>
      </c>
    </row>
    <row r="480" spans="1:3">
      <c r="A480" s="177">
        <v>30212081</v>
      </c>
      <c r="B480" s="191" t="s">
        <v>380</v>
      </c>
      <c r="C480" s="192" t="s">
        <v>4920</v>
      </c>
    </row>
    <row r="481" spans="1:3">
      <c r="A481" s="177">
        <v>30212090</v>
      </c>
      <c r="B481" s="191" t="s">
        <v>5091</v>
      </c>
      <c r="C481" s="192" t="s">
        <v>4920</v>
      </c>
    </row>
    <row r="482" spans="1:3">
      <c r="A482" s="177">
        <v>30212103</v>
      </c>
      <c r="B482" s="191" t="s">
        <v>5092</v>
      </c>
      <c r="C482" s="192" t="s">
        <v>4920</v>
      </c>
    </row>
    <row r="483" spans="1:3">
      <c r="A483" s="177">
        <v>30212111</v>
      </c>
      <c r="B483" s="191" t="s">
        <v>383</v>
      </c>
      <c r="C483" s="192" t="s">
        <v>4920</v>
      </c>
    </row>
    <row r="484" spans="1:3">
      <c r="A484" s="177">
        <v>30212120</v>
      </c>
      <c r="B484" s="191" t="s">
        <v>384</v>
      </c>
      <c r="C484" s="192" t="s">
        <v>4920</v>
      </c>
    </row>
    <row r="485" spans="1:3">
      <c r="A485" s="177">
        <v>30212138</v>
      </c>
      <c r="B485" s="191" t="s">
        <v>385</v>
      </c>
      <c r="C485" s="192" t="s">
        <v>4920</v>
      </c>
    </row>
    <row r="486" spans="1:3">
      <c r="A486" s="177">
        <v>30212146</v>
      </c>
      <c r="B486" s="191" t="s">
        <v>5093</v>
      </c>
      <c r="C486" s="192" t="s">
        <v>4920</v>
      </c>
    </row>
    <row r="487" spans="1:3">
      <c r="A487" s="177">
        <v>30212154</v>
      </c>
      <c r="B487" s="191" t="s">
        <v>387</v>
      </c>
      <c r="C487" s="192" t="s">
        <v>4920</v>
      </c>
    </row>
    <row r="488" spans="1:3">
      <c r="A488" s="177">
        <v>30212162</v>
      </c>
      <c r="B488" s="191" t="s">
        <v>388</v>
      </c>
      <c r="C488" s="192" t="s">
        <v>4920</v>
      </c>
    </row>
    <row r="489" spans="1:3">
      <c r="A489" s="177">
        <v>30212170</v>
      </c>
      <c r="B489" s="191" t="s">
        <v>389</v>
      </c>
      <c r="C489" s="192" t="s">
        <v>4920</v>
      </c>
    </row>
    <row r="490" spans="1:3">
      <c r="A490" s="177">
        <v>30212189</v>
      </c>
      <c r="B490" s="191" t="s">
        <v>390</v>
      </c>
      <c r="C490" s="192" t="s">
        <v>4920</v>
      </c>
    </row>
    <row r="491" spans="1:3" ht="15.75" thickBot="1">
      <c r="A491" s="180">
        <v>30212197</v>
      </c>
      <c r="B491" s="181" t="s">
        <v>391</v>
      </c>
      <c r="C491" s="182" t="s">
        <v>4920</v>
      </c>
    </row>
    <row r="492" spans="1:3" ht="16.5" thickTop="1" thickBot="1">
      <c r="A492" s="187">
        <v>30213002</v>
      </c>
      <c r="B492" s="188" t="s">
        <v>4918</v>
      </c>
      <c r="C492" s="189" t="s">
        <v>3721</v>
      </c>
    </row>
    <row r="493" spans="1:3" ht="15.75" thickTop="1">
      <c r="A493" s="174">
        <v>30213010</v>
      </c>
      <c r="B493" s="175" t="s">
        <v>392</v>
      </c>
      <c r="C493" s="176" t="s">
        <v>4920</v>
      </c>
    </row>
    <row r="494" spans="1:3">
      <c r="A494" s="177">
        <v>30213029</v>
      </c>
      <c r="B494" s="191" t="s">
        <v>393</v>
      </c>
      <c r="C494" s="192" t="s">
        <v>4920</v>
      </c>
    </row>
    <row r="495" spans="1:3">
      <c r="A495" s="177">
        <v>30213037</v>
      </c>
      <c r="B495" s="191" t="s">
        <v>5094</v>
      </c>
      <c r="C495" s="192" t="s">
        <v>4920</v>
      </c>
    </row>
    <row r="496" spans="1:3">
      <c r="A496" s="177">
        <v>30213045</v>
      </c>
      <c r="B496" s="191" t="s">
        <v>395</v>
      </c>
      <c r="C496" s="192" t="s">
        <v>4920</v>
      </c>
    </row>
    <row r="497" spans="1:3" ht="15.75" thickBot="1">
      <c r="A497" s="180">
        <v>30213053</v>
      </c>
      <c r="B497" s="181" t="s">
        <v>396</v>
      </c>
      <c r="C497" s="182" t="s">
        <v>4920</v>
      </c>
    </row>
    <row r="498" spans="1:3" ht="16.5" thickTop="1" thickBot="1">
      <c r="A498" s="187">
        <v>30214009</v>
      </c>
      <c r="B498" s="188" t="s">
        <v>4918</v>
      </c>
      <c r="C498" s="189" t="s">
        <v>3721</v>
      </c>
    </row>
    <row r="499" spans="1:3" ht="15.75" thickTop="1">
      <c r="A499" s="174">
        <v>30214017</v>
      </c>
      <c r="B499" s="175" t="s">
        <v>397</v>
      </c>
      <c r="C499" s="176" t="s">
        <v>4920</v>
      </c>
    </row>
    <row r="500" spans="1:3">
      <c r="A500" s="177">
        <v>30214025</v>
      </c>
      <c r="B500" s="191" t="s">
        <v>398</v>
      </c>
      <c r="C500" s="192" t="s">
        <v>4920</v>
      </c>
    </row>
    <row r="501" spans="1:3">
      <c r="A501" s="177">
        <v>30214033</v>
      </c>
      <c r="B501" s="191" t="s">
        <v>399</v>
      </c>
      <c r="C501" s="192" t="s">
        <v>4920</v>
      </c>
    </row>
    <row r="502" spans="1:3">
      <c r="A502" s="177">
        <v>30214041</v>
      </c>
      <c r="B502" s="191" t="s">
        <v>400</v>
      </c>
      <c r="C502" s="192" t="s">
        <v>4920</v>
      </c>
    </row>
    <row r="503" spans="1:3" ht="15.75" thickBot="1">
      <c r="A503" s="180">
        <v>30214050</v>
      </c>
      <c r="B503" s="181" t="s">
        <v>401</v>
      </c>
      <c r="C503" s="182" t="s">
        <v>4920</v>
      </c>
    </row>
    <row r="504" spans="1:3" ht="16.5" thickTop="1" thickBot="1">
      <c r="A504" s="187">
        <v>30215005</v>
      </c>
      <c r="B504" s="188" t="s">
        <v>4918</v>
      </c>
      <c r="C504" s="189" t="s">
        <v>3721</v>
      </c>
    </row>
    <row r="505" spans="1:3" ht="15.75" thickTop="1">
      <c r="A505" s="174">
        <v>30215013</v>
      </c>
      <c r="B505" s="175" t="s">
        <v>402</v>
      </c>
      <c r="C505" s="176" t="s">
        <v>4920</v>
      </c>
    </row>
    <row r="506" spans="1:3">
      <c r="A506" s="177">
        <v>30215021</v>
      </c>
      <c r="B506" s="191" t="s">
        <v>403</v>
      </c>
      <c r="C506" s="192" t="s">
        <v>4920</v>
      </c>
    </row>
    <row r="507" spans="1:3">
      <c r="A507" s="177">
        <v>30215030</v>
      </c>
      <c r="B507" s="191" t="s">
        <v>404</v>
      </c>
      <c r="C507" s="192" t="s">
        <v>4920</v>
      </c>
    </row>
    <row r="508" spans="1:3">
      <c r="A508" s="177">
        <v>30215048</v>
      </c>
      <c r="B508" s="191" t="s">
        <v>405</v>
      </c>
      <c r="C508" s="192" t="s">
        <v>4920</v>
      </c>
    </row>
    <row r="509" spans="1:3">
      <c r="A509" s="177">
        <v>30215056</v>
      </c>
      <c r="B509" s="191" t="s">
        <v>406</v>
      </c>
      <c r="C509" s="192" t="s">
        <v>4920</v>
      </c>
    </row>
    <row r="510" spans="1:3">
      <c r="A510" s="177">
        <v>30215072</v>
      </c>
      <c r="B510" s="191" t="s">
        <v>407</v>
      </c>
      <c r="C510" s="192" t="s">
        <v>4920</v>
      </c>
    </row>
    <row r="511" spans="1:3">
      <c r="A511" s="177">
        <v>30215080</v>
      </c>
      <c r="B511" s="191" t="s">
        <v>408</v>
      </c>
      <c r="C511" s="192" t="s">
        <v>4920</v>
      </c>
    </row>
    <row r="512" spans="1:3" ht="15.75" thickBot="1">
      <c r="A512" s="180">
        <v>30215099</v>
      </c>
      <c r="B512" s="181" t="s">
        <v>409</v>
      </c>
      <c r="C512" s="182" t="s">
        <v>4920</v>
      </c>
    </row>
    <row r="513" spans="1:3" ht="16.5" thickTop="1" thickBot="1">
      <c r="A513" s="168">
        <v>30300002</v>
      </c>
      <c r="B513" s="197" t="s">
        <v>4917</v>
      </c>
      <c r="C513" s="170" t="s">
        <v>3721</v>
      </c>
    </row>
    <row r="514" spans="1:3" ht="16.5" thickTop="1" thickBot="1">
      <c r="A514" s="171">
        <v>30301009</v>
      </c>
      <c r="B514" s="172" t="s">
        <v>4918</v>
      </c>
      <c r="C514" s="173" t="s">
        <v>3721</v>
      </c>
    </row>
    <row r="515" spans="1:3" ht="15.75" thickTop="1">
      <c r="A515" s="174">
        <v>30301017</v>
      </c>
      <c r="B515" s="175" t="s">
        <v>410</v>
      </c>
      <c r="C515" s="176" t="s">
        <v>4920</v>
      </c>
    </row>
    <row r="516" spans="1:3">
      <c r="A516" s="177">
        <v>30301025</v>
      </c>
      <c r="B516" s="191" t="s">
        <v>411</v>
      </c>
      <c r="C516" s="192" t="s">
        <v>4920</v>
      </c>
    </row>
    <row r="517" spans="1:3">
      <c r="A517" s="177">
        <v>30301033</v>
      </c>
      <c r="B517" s="191" t="s">
        <v>412</v>
      </c>
      <c r="C517" s="192" t="s">
        <v>4920</v>
      </c>
    </row>
    <row r="518" spans="1:3">
      <c r="A518" s="177">
        <v>30301041</v>
      </c>
      <c r="B518" s="191" t="s">
        <v>5095</v>
      </c>
      <c r="C518" s="192" t="s">
        <v>4920</v>
      </c>
    </row>
    <row r="519" spans="1:3">
      <c r="A519" s="177">
        <v>30301050</v>
      </c>
      <c r="B519" s="191" t="s">
        <v>5096</v>
      </c>
      <c r="C519" s="192" t="s">
        <v>4920</v>
      </c>
    </row>
    <row r="520" spans="1:3">
      <c r="A520" s="177">
        <v>30301068</v>
      </c>
      <c r="B520" s="191" t="s">
        <v>5097</v>
      </c>
      <c r="C520" s="192" t="s">
        <v>4920</v>
      </c>
    </row>
    <row r="521" spans="1:3">
      <c r="A521" s="177">
        <v>30301076</v>
      </c>
      <c r="B521" s="191" t="s">
        <v>416</v>
      </c>
      <c r="C521" s="192" t="s">
        <v>4920</v>
      </c>
    </row>
    <row r="522" spans="1:3">
      <c r="A522" s="177">
        <v>30301084</v>
      </c>
      <c r="B522" s="191" t="s">
        <v>417</v>
      </c>
      <c r="C522" s="192" t="s">
        <v>4920</v>
      </c>
    </row>
    <row r="523" spans="1:3">
      <c r="A523" s="177">
        <v>30301092</v>
      </c>
      <c r="B523" s="178" t="s">
        <v>5098</v>
      </c>
      <c r="C523" s="179" t="s">
        <v>4922</v>
      </c>
    </row>
    <row r="524" spans="1:3">
      <c r="A524" s="177">
        <v>30301106</v>
      </c>
      <c r="B524" s="191" t="s">
        <v>5099</v>
      </c>
      <c r="C524" s="179" t="s">
        <v>4922</v>
      </c>
    </row>
    <row r="525" spans="1:3">
      <c r="A525" s="177">
        <v>30301114</v>
      </c>
      <c r="B525" s="191" t="s">
        <v>418</v>
      </c>
      <c r="C525" s="192" t="s">
        <v>4920</v>
      </c>
    </row>
    <row r="526" spans="1:3">
      <c r="A526" s="177">
        <v>30301122</v>
      </c>
      <c r="B526" s="191" t="s">
        <v>5100</v>
      </c>
      <c r="C526" s="192" t="s">
        <v>4920</v>
      </c>
    </row>
    <row r="527" spans="1:3">
      <c r="A527" s="177">
        <v>30301130</v>
      </c>
      <c r="B527" s="191" t="s">
        <v>420</v>
      </c>
      <c r="C527" s="192" t="s">
        <v>4920</v>
      </c>
    </row>
    <row r="528" spans="1:3">
      <c r="A528" s="177">
        <v>30301149</v>
      </c>
      <c r="B528" s="191" t="s">
        <v>421</v>
      </c>
      <c r="C528" s="192" t="s">
        <v>4920</v>
      </c>
    </row>
    <row r="529" spans="1:3">
      <c r="A529" s="177">
        <v>30301157</v>
      </c>
      <c r="B529" s="191" t="s">
        <v>422</v>
      </c>
      <c r="C529" s="192" t="s">
        <v>4920</v>
      </c>
    </row>
    <row r="530" spans="1:3">
      <c r="A530" s="177">
        <v>30301165</v>
      </c>
      <c r="B530" s="191" t="s">
        <v>423</v>
      </c>
      <c r="C530" s="192" t="s">
        <v>4920</v>
      </c>
    </row>
    <row r="531" spans="1:3">
      <c r="A531" s="177">
        <v>30301173</v>
      </c>
      <c r="B531" s="191" t="s">
        <v>424</v>
      </c>
      <c r="C531" s="192" t="s">
        <v>4920</v>
      </c>
    </row>
    <row r="532" spans="1:3">
      <c r="A532" s="177">
        <v>30301181</v>
      </c>
      <c r="B532" s="191" t="s">
        <v>425</v>
      </c>
      <c r="C532" s="192" t="s">
        <v>4920</v>
      </c>
    </row>
    <row r="533" spans="1:3">
      <c r="A533" s="177">
        <v>30301190</v>
      </c>
      <c r="B533" s="191" t="s">
        <v>426</v>
      </c>
      <c r="C533" s="192" t="s">
        <v>4920</v>
      </c>
    </row>
    <row r="534" spans="1:3">
      <c r="A534" s="177">
        <v>30301203</v>
      </c>
      <c r="B534" s="191" t="s">
        <v>5101</v>
      </c>
      <c r="C534" s="192" t="s">
        <v>4920</v>
      </c>
    </row>
    <row r="535" spans="1:3">
      <c r="A535" s="177">
        <v>30301211</v>
      </c>
      <c r="B535" s="191" t="s">
        <v>428</v>
      </c>
      <c r="C535" s="192" t="s">
        <v>4920</v>
      </c>
    </row>
    <row r="536" spans="1:3">
      <c r="A536" s="177">
        <v>30301220</v>
      </c>
      <c r="B536" s="191" t="s">
        <v>429</v>
      </c>
      <c r="C536" s="192" t="s">
        <v>4920</v>
      </c>
    </row>
    <row r="537" spans="1:3">
      <c r="A537" s="177">
        <v>30301238</v>
      </c>
      <c r="B537" s="191" t="s">
        <v>430</v>
      </c>
      <c r="C537" s="192" t="s">
        <v>4920</v>
      </c>
    </row>
    <row r="538" spans="1:3">
      <c r="A538" s="177">
        <v>30301246</v>
      </c>
      <c r="B538" s="191" t="s">
        <v>5102</v>
      </c>
      <c r="C538" s="192" t="s">
        <v>4920</v>
      </c>
    </row>
    <row r="539" spans="1:3">
      <c r="A539" s="177">
        <v>30301254</v>
      </c>
      <c r="B539" s="191" t="s">
        <v>5103</v>
      </c>
      <c r="C539" s="192" t="s">
        <v>4920</v>
      </c>
    </row>
    <row r="540" spans="1:3">
      <c r="A540" s="177">
        <v>30301262</v>
      </c>
      <c r="B540" s="191" t="s">
        <v>5104</v>
      </c>
      <c r="C540" s="192" t="s">
        <v>4920</v>
      </c>
    </row>
    <row r="541" spans="1:3" ht="15.75" thickBot="1">
      <c r="A541" s="180">
        <v>30301270</v>
      </c>
      <c r="B541" s="206" t="s">
        <v>5105</v>
      </c>
      <c r="C541" s="207" t="s">
        <v>4922</v>
      </c>
    </row>
    <row r="542" spans="1:3" ht="16.5" thickTop="1" thickBot="1">
      <c r="A542" s="187">
        <v>30302005</v>
      </c>
      <c r="B542" s="188" t="s">
        <v>4918</v>
      </c>
      <c r="C542" s="189" t="s">
        <v>3721</v>
      </c>
    </row>
    <row r="543" spans="1:3" ht="15.75" thickTop="1">
      <c r="A543" s="174">
        <v>30302013</v>
      </c>
      <c r="B543" s="175" t="s">
        <v>434</v>
      </c>
      <c r="C543" s="176" t="s">
        <v>4920</v>
      </c>
    </row>
    <row r="544" spans="1:3">
      <c r="A544" s="177">
        <v>30302021</v>
      </c>
      <c r="B544" s="191" t="s">
        <v>5106</v>
      </c>
      <c r="C544" s="192" t="s">
        <v>4920</v>
      </c>
    </row>
    <row r="545" spans="1:3">
      <c r="A545" s="177">
        <v>30302030</v>
      </c>
      <c r="B545" s="191" t="s">
        <v>5107</v>
      </c>
      <c r="C545" s="192" t="s">
        <v>4920</v>
      </c>
    </row>
    <row r="546" spans="1:3">
      <c r="A546" s="177">
        <v>30302048</v>
      </c>
      <c r="B546" s="191" t="s">
        <v>437</v>
      </c>
      <c r="C546" s="192" t="s">
        <v>4920</v>
      </c>
    </row>
    <row r="547" spans="1:3" ht="22.5">
      <c r="A547" s="177">
        <v>30302056</v>
      </c>
      <c r="B547" s="191" t="s">
        <v>438</v>
      </c>
      <c r="C547" s="192" t="s">
        <v>4920</v>
      </c>
    </row>
    <row r="548" spans="1:3">
      <c r="A548" s="177">
        <v>30302064</v>
      </c>
      <c r="B548" s="191" t="s">
        <v>5108</v>
      </c>
      <c r="C548" s="192" t="s">
        <v>4920</v>
      </c>
    </row>
    <row r="549" spans="1:3">
      <c r="A549" s="177">
        <v>30302072</v>
      </c>
      <c r="B549" s="191" t="s">
        <v>5109</v>
      </c>
      <c r="C549" s="192" t="s">
        <v>4920</v>
      </c>
    </row>
    <row r="550" spans="1:3">
      <c r="A550" s="177">
        <v>30302080</v>
      </c>
      <c r="B550" s="191" t="s">
        <v>441</v>
      </c>
      <c r="C550" s="192" t="s">
        <v>4920</v>
      </c>
    </row>
    <row r="551" spans="1:3">
      <c r="A551" s="177">
        <v>30302099</v>
      </c>
      <c r="B551" s="191" t="s">
        <v>442</v>
      </c>
      <c r="C551" s="192" t="s">
        <v>4920</v>
      </c>
    </row>
    <row r="552" spans="1:3">
      <c r="A552" s="177">
        <v>30302102</v>
      </c>
      <c r="B552" s="191" t="s">
        <v>443</v>
      </c>
      <c r="C552" s="192" t="s">
        <v>4920</v>
      </c>
    </row>
    <row r="553" spans="1:3">
      <c r="A553" s="177">
        <v>30302110</v>
      </c>
      <c r="B553" s="191" t="s">
        <v>5110</v>
      </c>
      <c r="C553" s="192" t="s">
        <v>4920</v>
      </c>
    </row>
    <row r="554" spans="1:3">
      <c r="A554" s="177">
        <v>30302129</v>
      </c>
      <c r="B554" s="191" t="s">
        <v>445</v>
      </c>
      <c r="C554" s="192" t="s">
        <v>4920</v>
      </c>
    </row>
    <row r="555" spans="1:3" ht="15.75" thickBot="1">
      <c r="A555" s="180">
        <v>30302137</v>
      </c>
      <c r="B555" s="181" t="s">
        <v>5111</v>
      </c>
      <c r="C555" s="182" t="s">
        <v>4920</v>
      </c>
    </row>
    <row r="556" spans="1:3" ht="16.5" thickTop="1" thickBot="1">
      <c r="A556" s="187">
        <v>30303001</v>
      </c>
      <c r="B556" s="188" t="s">
        <v>4918</v>
      </c>
      <c r="C556" s="189" t="s">
        <v>3721</v>
      </c>
    </row>
    <row r="557" spans="1:3" ht="15.75" thickTop="1">
      <c r="A557" s="174">
        <v>30303010</v>
      </c>
      <c r="B557" s="175" t="s">
        <v>447</v>
      </c>
      <c r="C557" s="176" t="s">
        <v>4920</v>
      </c>
    </row>
    <row r="558" spans="1:3">
      <c r="A558" s="177">
        <v>30303028</v>
      </c>
      <c r="B558" s="191" t="s">
        <v>448</v>
      </c>
      <c r="C558" s="192" t="s">
        <v>4920</v>
      </c>
    </row>
    <row r="559" spans="1:3">
      <c r="A559" s="177">
        <v>30303036</v>
      </c>
      <c r="B559" s="178" t="s">
        <v>5112</v>
      </c>
      <c r="C559" s="179" t="s">
        <v>4922</v>
      </c>
    </row>
    <row r="560" spans="1:3">
      <c r="A560" s="177">
        <v>30303044</v>
      </c>
      <c r="B560" s="191" t="s">
        <v>5113</v>
      </c>
      <c r="C560" s="192" t="s">
        <v>4920</v>
      </c>
    </row>
    <row r="561" spans="1:3">
      <c r="A561" s="177">
        <v>30303052</v>
      </c>
      <c r="B561" s="178" t="s">
        <v>5114</v>
      </c>
      <c r="C561" s="192" t="s">
        <v>4920</v>
      </c>
    </row>
    <row r="562" spans="1:3">
      <c r="A562" s="177">
        <v>30303060</v>
      </c>
      <c r="B562" s="191" t="s">
        <v>450</v>
      </c>
      <c r="C562" s="192" t="s">
        <v>4920</v>
      </c>
    </row>
    <row r="563" spans="1:3">
      <c r="A563" s="177">
        <v>30303079</v>
      </c>
      <c r="B563" s="191" t="s">
        <v>5115</v>
      </c>
      <c r="C563" s="192" t="s">
        <v>4920</v>
      </c>
    </row>
    <row r="564" spans="1:3">
      <c r="A564" s="177">
        <v>30303087</v>
      </c>
      <c r="B564" s="191" t="s">
        <v>452</v>
      </c>
      <c r="C564" s="192" t="s">
        <v>4920</v>
      </c>
    </row>
    <row r="565" spans="1:3">
      <c r="A565" s="177">
        <v>30303095</v>
      </c>
      <c r="B565" s="178" t="s">
        <v>5116</v>
      </c>
      <c r="C565" s="179" t="s">
        <v>4922</v>
      </c>
    </row>
    <row r="566" spans="1:3" ht="15.75" thickBot="1">
      <c r="A566" s="180">
        <v>30303109</v>
      </c>
      <c r="B566" s="181" t="s">
        <v>5117</v>
      </c>
      <c r="C566" s="182" t="s">
        <v>4920</v>
      </c>
    </row>
    <row r="567" spans="1:3" ht="16.5" thickTop="1" thickBot="1">
      <c r="A567" s="187">
        <v>30304008</v>
      </c>
      <c r="B567" s="188" t="s">
        <v>4918</v>
      </c>
      <c r="C567" s="189" t="s">
        <v>3721</v>
      </c>
    </row>
    <row r="568" spans="1:3" ht="15.75" thickTop="1">
      <c r="A568" s="174">
        <v>30304016</v>
      </c>
      <c r="B568" s="175" t="s">
        <v>454</v>
      </c>
      <c r="C568" s="176" t="s">
        <v>4920</v>
      </c>
    </row>
    <row r="569" spans="1:3">
      <c r="A569" s="177">
        <v>30304024</v>
      </c>
      <c r="B569" s="191" t="s">
        <v>455</v>
      </c>
      <c r="C569" s="192" t="s">
        <v>4920</v>
      </c>
    </row>
    <row r="570" spans="1:3">
      <c r="A570" s="177">
        <v>30304032</v>
      </c>
      <c r="B570" s="191" t="s">
        <v>456</v>
      </c>
      <c r="C570" s="192" t="s">
        <v>4920</v>
      </c>
    </row>
    <row r="571" spans="1:3">
      <c r="A571" s="177">
        <v>30304040</v>
      </c>
      <c r="B571" s="191" t="s">
        <v>5118</v>
      </c>
      <c r="C571" s="192" t="s">
        <v>4920</v>
      </c>
    </row>
    <row r="572" spans="1:3">
      <c r="A572" s="177">
        <v>30304059</v>
      </c>
      <c r="B572" s="191" t="s">
        <v>5119</v>
      </c>
      <c r="C572" s="192" t="s">
        <v>4920</v>
      </c>
    </row>
    <row r="573" spans="1:3">
      <c r="A573" s="177">
        <v>30304067</v>
      </c>
      <c r="B573" s="191" t="s">
        <v>462</v>
      </c>
      <c r="C573" s="192" t="s">
        <v>4920</v>
      </c>
    </row>
    <row r="574" spans="1:3">
      <c r="A574" s="177">
        <v>30304075</v>
      </c>
      <c r="B574" s="191" t="s">
        <v>463</v>
      </c>
      <c r="C574" s="192" t="s">
        <v>4920</v>
      </c>
    </row>
    <row r="575" spans="1:3">
      <c r="A575" s="177">
        <v>30304083</v>
      </c>
      <c r="B575" s="191" t="s">
        <v>5120</v>
      </c>
      <c r="C575" s="192" t="s">
        <v>4920</v>
      </c>
    </row>
    <row r="576" spans="1:3">
      <c r="A576" s="177">
        <v>30304091</v>
      </c>
      <c r="B576" s="191" t="s">
        <v>5121</v>
      </c>
      <c r="C576" s="192" t="s">
        <v>4920</v>
      </c>
    </row>
    <row r="577" spans="1:3">
      <c r="A577" s="180">
        <v>30304105</v>
      </c>
      <c r="B577" s="181" t="s">
        <v>457</v>
      </c>
      <c r="C577" s="182" t="s">
        <v>4920</v>
      </c>
    </row>
    <row r="578" spans="1:3" ht="15.75" thickBot="1">
      <c r="A578" s="183">
        <v>30304156</v>
      </c>
      <c r="B578" s="184" t="s">
        <v>4830</v>
      </c>
      <c r="C578" s="182" t="s">
        <v>4920</v>
      </c>
    </row>
    <row r="579" spans="1:3" ht="16.5" thickTop="1" thickBot="1">
      <c r="A579" s="187">
        <v>30305004</v>
      </c>
      <c r="B579" s="188" t="s">
        <v>4918</v>
      </c>
      <c r="C579" s="189" t="s">
        <v>3721</v>
      </c>
    </row>
    <row r="580" spans="1:3" ht="15.75" thickTop="1">
      <c r="A580" s="174">
        <v>30305012</v>
      </c>
      <c r="B580" s="175" t="s">
        <v>5122</v>
      </c>
      <c r="C580" s="176" t="s">
        <v>4920</v>
      </c>
    </row>
    <row r="581" spans="1:3">
      <c r="A581" s="177">
        <v>30305020</v>
      </c>
      <c r="B581" s="191" t="s">
        <v>5123</v>
      </c>
      <c r="C581" s="192" t="s">
        <v>4920</v>
      </c>
    </row>
    <row r="582" spans="1:3">
      <c r="A582" s="177">
        <v>30305039</v>
      </c>
      <c r="B582" s="191" t="s">
        <v>5124</v>
      </c>
      <c r="C582" s="192" t="s">
        <v>4920</v>
      </c>
    </row>
    <row r="583" spans="1:3" ht="15.75" thickBot="1">
      <c r="A583" s="180">
        <v>30305047</v>
      </c>
      <c r="B583" s="181" t="s">
        <v>5125</v>
      </c>
      <c r="C583" s="182" t="s">
        <v>4920</v>
      </c>
    </row>
    <row r="584" spans="1:3" ht="16.5" thickTop="1" thickBot="1">
      <c r="A584" s="187">
        <v>30306000</v>
      </c>
      <c r="B584" s="188" t="s">
        <v>4918</v>
      </c>
      <c r="C584" s="189" t="s">
        <v>3721</v>
      </c>
    </row>
    <row r="585" spans="1:3" ht="15.75" thickTop="1">
      <c r="A585" s="174">
        <v>30306019</v>
      </c>
      <c r="B585" s="175" t="s">
        <v>468</v>
      </c>
      <c r="C585" s="176" t="s">
        <v>4920</v>
      </c>
    </row>
    <row r="586" spans="1:3">
      <c r="A586" s="177">
        <v>30306027</v>
      </c>
      <c r="B586" s="191" t="s">
        <v>469</v>
      </c>
      <c r="C586" s="192" t="s">
        <v>4920</v>
      </c>
    </row>
    <row r="587" spans="1:3">
      <c r="A587" s="177">
        <v>30306035</v>
      </c>
      <c r="B587" s="191" t="s">
        <v>470</v>
      </c>
      <c r="C587" s="192" t="s">
        <v>4920</v>
      </c>
    </row>
    <row r="588" spans="1:3">
      <c r="A588" s="177">
        <v>30306043</v>
      </c>
      <c r="B588" s="191" t="s">
        <v>471</v>
      </c>
      <c r="C588" s="192" t="s">
        <v>4920</v>
      </c>
    </row>
    <row r="589" spans="1:3">
      <c r="A589" s="177">
        <v>30306051</v>
      </c>
      <c r="B589" s="191" t="s">
        <v>472</v>
      </c>
      <c r="C589" s="192" t="s">
        <v>4920</v>
      </c>
    </row>
    <row r="590" spans="1:3">
      <c r="A590" s="177">
        <v>30306060</v>
      </c>
      <c r="B590" s="191" t="s">
        <v>473</v>
      </c>
      <c r="C590" s="192" t="s">
        <v>4920</v>
      </c>
    </row>
    <row r="591" spans="1:3" ht="15.75" thickBot="1">
      <c r="A591" s="180">
        <v>30306078</v>
      </c>
      <c r="B591" s="181" t="s">
        <v>474</v>
      </c>
      <c r="C591" s="182" t="s">
        <v>4920</v>
      </c>
    </row>
    <row r="592" spans="1:3" ht="16.5" thickTop="1" thickBot="1">
      <c r="A592" s="187">
        <v>30307007</v>
      </c>
      <c r="B592" s="188" t="s">
        <v>4918</v>
      </c>
      <c r="C592" s="189" t="s">
        <v>3721</v>
      </c>
    </row>
    <row r="593" spans="1:3" ht="15.75" thickTop="1">
      <c r="A593" s="174">
        <v>30307015</v>
      </c>
      <c r="B593" s="175" t="s">
        <v>475</v>
      </c>
      <c r="C593" s="176" t="s">
        <v>4920</v>
      </c>
    </row>
    <row r="594" spans="1:3">
      <c r="A594" s="177">
        <v>30307023</v>
      </c>
      <c r="B594" s="191" t="s">
        <v>476</v>
      </c>
      <c r="C594" s="192" t="s">
        <v>4920</v>
      </c>
    </row>
    <row r="595" spans="1:3">
      <c r="A595" s="177">
        <v>30307031</v>
      </c>
      <c r="B595" s="191" t="s">
        <v>5126</v>
      </c>
      <c r="C595" s="192" t="s">
        <v>4920</v>
      </c>
    </row>
    <row r="596" spans="1:3">
      <c r="A596" s="177">
        <v>30307040</v>
      </c>
      <c r="B596" s="191" t="s">
        <v>478</v>
      </c>
      <c r="C596" s="192" t="s">
        <v>4920</v>
      </c>
    </row>
    <row r="597" spans="1:3">
      <c r="A597" s="177">
        <v>30307058</v>
      </c>
      <c r="B597" s="191" t="s">
        <v>5127</v>
      </c>
      <c r="C597" s="192" t="s">
        <v>4920</v>
      </c>
    </row>
    <row r="598" spans="1:3">
      <c r="A598" s="177">
        <v>30307066</v>
      </c>
      <c r="B598" s="191" t="s">
        <v>480</v>
      </c>
      <c r="C598" s="192" t="s">
        <v>4920</v>
      </c>
    </row>
    <row r="599" spans="1:3">
      <c r="A599" s="177">
        <v>30307074</v>
      </c>
      <c r="B599" s="191" t="s">
        <v>5128</v>
      </c>
      <c r="C599" s="192" t="s">
        <v>4920</v>
      </c>
    </row>
    <row r="600" spans="1:3">
      <c r="A600" s="177">
        <v>30307082</v>
      </c>
      <c r="B600" s="191" t="s">
        <v>482</v>
      </c>
      <c r="C600" s="192" t="s">
        <v>4920</v>
      </c>
    </row>
    <row r="601" spans="1:3">
      <c r="A601" s="177">
        <v>30307090</v>
      </c>
      <c r="B601" s="191" t="s">
        <v>5129</v>
      </c>
      <c r="C601" s="192" t="s">
        <v>4920</v>
      </c>
    </row>
    <row r="602" spans="1:3">
      <c r="A602" s="177">
        <v>30307104</v>
      </c>
      <c r="B602" s="191" t="s">
        <v>485</v>
      </c>
      <c r="C602" s="192" t="s">
        <v>4920</v>
      </c>
    </row>
    <row r="603" spans="1:3">
      <c r="A603" s="177">
        <v>30307112</v>
      </c>
      <c r="B603" s="191" t="s">
        <v>486</v>
      </c>
      <c r="C603" s="192" t="s">
        <v>4920</v>
      </c>
    </row>
    <row r="604" spans="1:3">
      <c r="A604" s="177">
        <v>30307120</v>
      </c>
      <c r="B604" s="191" t="s">
        <v>487</v>
      </c>
      <c r="C604" s="192" t="s">
        <v>4920</v>
      </c>
    </row>
    <row r="605" spans="1:3" ht="15.75" thickBot="1">
      <c r="A605" s="180">
        <v>30307147</v>
      </c>
      <c r="B605" s="181" t="s">
        <v>5130</v>
      </c>
      <c r="C605" s="182" t="s">
        <v>4920</v>
      </c>
    </row>
    <row r="606" spans="1:3" ht="16.5" thickTop="1" thickBot="1">
      <c r="A606" s="187">
        <f>D606</f>
        <v>0</v>
      </c>
      <c r="B606" s="188" t="s">
        <v>4918</v>
      </c>
      <c r="C606" s="189" t="s">
        <v>3721</v>
      </c>
    </row>
    <row r="607" spans="1:3" ht="15.75" thickTop="1">
      <c r="A607" s="174">
        <v>30308011</v>
      </c>
      <c r="B607" s="175" t="s">
        <v>488</v>
      </c>
      <c r="C607" s="176" t="s">
        <v>4920</v>
      </c>
    </row>
    <row r="608" spans="1:3">
      <c r="A608" s="177">
        <v>30308020</v>
      </c>
      <c r="B608" s="191" t="s">
        <v>489</v>
      </c>
      <c r="C608" s="192" t="s">
        <v>4920</v>
      </c>
    </row>
    <row r="609" spans="1:3">
      <c r="A609" s="177">
        <v>30308038</v>
      </c>
      <c r="B609" s="191" t="s">
        <v>490</v>
      </c>
      <c r="C609" s="192" t="s">
        <v>4920</v>
      </c>
    </row>
    <row r="610" spans="1:3" ht="15.75" thickBot="1">
      <c r="A610" s="198">
        <v>30308046</v>
      </c>
      <c r="B610" s="199" t="s">
        <v>5131</v>
      </c>
      <c r="C610" s="200" t="s">
        <v>4922</v>
      </c>
    </row>
    <row r="611" spans="1:3" ht="16.5" thickTop="1" thickBot="1">
      <c r="A611" s="187">
        <f>D611</f>
        <v>0</v>
      </c>
      <c r="B611" s="188" t="s">
        <v>4918</v>
      </c>
      <c r="C611" s="189" t="s">
        <v>3721</v>
      </c>
    </row>
    <row r="612" spans="1:3" ht="15.75" thickTop="1">
      <c r="A612" s="174">
        <v>30309018</v>
      </c>
      <c r="B612" s="175" t="s">
        <v>5132</v>
      </c>
      <c r="C612" s="176" t="s">
        <v>4920</v>
      </c>
    </row>
    <row r="613" spans="1:3">
      <c r="A613" s="177">
        <v>30309026</v>
      </c>
      <c r="B613" s="191" t="s">
        <v>492</v>
      </c>
      <c r="C613" s="192" t="s">
        <v>4920</v>
      </c>
    </row>
    <row r="614" spans="1:3" ht="15.75" thickBot="1">
      <c r="A614" s="180">
        <v>30309034</v>
      </c>
      <c r="B614" s="181" t="s">
        <v>493</v>
      </c>
      <c r="C614" s="182" t="s">
        <v>4920</v>
      </c>
    </row>
    <row r="615" spans="1:3" ht="16.5" thickTop="1" thickBot="1">
      <c r="A615" s="187">
        <f>D615</f>
        <v>0</v>
      </c>
      <c r="B615" s="188" t="s">
        <v>4918</v>
      </c>
      <c r="C615" s="189" t="s">
        <v>3721</v>
      </c>
    </row>
    <row r="616" spans="1:3" ht="15.75" thickTop="1">
      <c r="A616" s="174">
        <v>30310016</v>
      </c>
      <c r="B616" s="175" t="s">
        <v>494</v>
      </c>
      <c r="C616" s="176" t="s">
        <v>4920</v>
      </c>
    </row>
    <row r="617" spans="1:3">
      <c r="A617" s="177">
        <v>30310024</v>
      </c>
      <c r="B617" s="191" t="s">
        <v>5133</v>
      </c>
      <c r="C617" s="192" t="s">
        <v>4920</v>
      </c>
    </row>
    <row r="618" spans="1:3">
      <c r="A618" s="177">
        <v>30310032</v>
      </c>
      <c r="B618" s="191" t="s">
        <v>496</v>
      </c>
      <c r="C618" s="192" t="s">
        <v>4920</v>
      </c>
    </row>
    <row r="619" spans="1:3">
      <c r="A619" s="177">
        <v>30310040</v>
      </c>
      <c r="B619" s="191" t="s">
        <v>497</v>
      </c>
      <c r="C619" s="192" t="s">
        <v>4920</v>
      </c>
    </row>
    <row r="620" spans="1:3">
      <c r="A620" s="177">
        <v>30310059</v>
      </c>
      <c r="B620" s="191" t="s">
        <v>5134</v>
      </c>
      <c r="C620" s="192" t="s">
        <v>4920</v>
      </c>
    </row>
    <row r="621" spans="1:3">
      <c r="A621" s="177">
        <v>30310067</v>
      </c>
      <c r="B621" s="191" t="s">
        <v>5135</v>
      </c>
      <c r="C621" s="192" t="s">
        <v>4920</v>
      </c>
    </row>
    <row r="622" spans="1:3">
      <c r="A622" s="177">
        <v>30310075</v>
      </c>
      <c r="B622" s="191" t="s">
        <v>500</v>
      </c>
      <c r="C622" s="192" t="s">
        <v>4920</v>
      </c>
    </row>
    <row r="623" spans="1:3">
      <c r="A623" s="177">
        <v>30310083</v>
      </c>
      <c r="B623" s="191" t="s">
        <v>501</v>
      </c>
      <c r="C623" s="192" t="s">
        <v>4920</v>
      </c>
    </row>
    <row r="624" spans="1:3">
      <c r="A624" s="177">
        <v>30310091</v>
      </c>
      <c r="B624" s="191" t="s">
        <v>502</v>
      </c>
      <c r="C624" s="192" t="s">
        <v>4920</v>
      </c>
    </row>
    <row r="625" spans="1:3">
      <c r="A625" s="177">
        <v>30310105</v>
      </c>
      <c r="B625" s="191" t="s">
        <v>5136</v>
      </c>
      <c r="C625" s="192" t="s">
        <v>4920</v>
      </c>
    </row>
    <row r="626" spans="1:3" ht="15.75" thickBot="1">
      <c r="A626" s="180">
        <v>30310113</v>
      </c>
      <c r="B626" s="181" t="s">
        <v>504</v>
      </c>
      <c r="C626" s="182" t="s">
        <v>4920</v>
      </c>
    </row>
    <row r="627" spans="1:3" ht="16.5" thickTop="1" thickBot="1">
      <c r="A627" s="187">
        <f>D627</f>
        <v>0</v>
      </c>
      <c r="B627" s="188" t="s">
        <v>4918</v>
      </c>
      <c r="C627" s="189" t="s">
        <v>3721</v>
      </c>
    </row>
    <row r="628" spans="1:3" ht="15.75" thickTop="1">
      <c r="A628" s="174">
        <v>30311012</v>
      </c>
      <c r="B628" s="175" t="s">
        <v>5137</v>
      </c>
      <c r="C628" s="176" t="s">
        <v>4920</v>
      </c>
    </row>
    <row r="629" spans="1:3">
      <c r="A629" s="177">
        <v>30311020</v>
      </c>
      <c r="B629" s="191" t="s">
        <v>506</v>
      </c>
      <c r="C629" s="192" t="s">
        <v>4920</v>
      </c>
    </row>
    <row r="630" spans="1:3">
      <c r="A630" s="177">
        <v>30311039</v>
      </c>
      <c r="B630" s="191" t="s">
        <v>5138</v>
      </c>
      <c r="C630" s="192" t="s">
        <v>4920</v>
      </c>
    </row>
    <row r="631" spans="1:3">
      <c r="A631" s="177">
        <v>30311047</v>
      </c>
      <c r="B631" s="191" t="s">
        <v>5139</v>
      </c>
      <c r="C631" s="192" t="s">
        <v>4920</v>
      </c>
    </row>
    <row r="632" spans="1:3" ht="15.75" thickBot="1">
      <c r="A632" s="180">
        <v>30311055</v>
      </c>
      <c r="B632" s="181" t="s">
        <v>5140</v>
      </c>
      <c r="C632" s="182" t="s">
        <v>4920</v>
      </c>
    </row>
    <row r="633" spans="1:3" ht="16.5" thickTop="1" thickBot="1">
      <c r="A633" s="187">
        <f>D633</f>
        <v>0</v>
      </c>
      <c r="B633" s="188" t="s">
        <v>4918</v>
      </c>
      <c r="C633" s="189" t="s">
        <v>3721</v>
      </c>
    </row>
    <row r="634" spans="1:3" ht="15.75" thickTop="1">
      <c r="A634" s="174">
        <v>30312019</v>
      </c>
      <c r="B634" s="175" t="s">
        <v>5141</v>
      </c>
      <c r="C634" s="176" t="s">
        <v>4920</v>
      </c>
    </row>
    <row r="635" spans="1:3">
      <c r="A635" s="177">
        <v>30312027</v>
      </c>
      <c r="B635" s="191" t="s">
        <v>511</v>
      </c>
      <c r="C635" s="192" t="s">
        <v>4920</v>
      </c>
    </row>
    <row r="636" spans="1:3">
      <c r="A636" s="177">
        <v>30312035</v>
      </c>
      <c r="B636" s="191" t="s">
        <v>512</v>
      </c>
      <c r="C636" s="192" t="s">
        <v>4920</v>
      </c>
    </row>
    <row r="637" spans="1:3">
      <c r="A637" s="177">
        <v>30312043</v>
      </c>
      <c r="B637" s="191" t="s">
        <v>5142</v>
      </c>
      <c r="C637" s="192" t="s">
        <v>4920</v>
      </c>
    </row>
    <row r="638" spans="1:3">
      <c r="A638" s="177">
        <v>30312051</v>
      </c>
      <c r="B638" s="178" t="s">
        <v>5143</v>
      </c>
      <c r="C638" s="179" t="s">
        <v>4922</v>
      </c>
    </row>
    <row r="639" spans="1:3">
      <c r="A639" s="177">
        <v>30312060</v>
      </c>
      <c r="B639" s="191" t="s">
        <v>5144</v>
      </c>
      <c r="C639" s="192" t="s">
        <v>4920</v>
      </c>
    </row>
    <row r="640" spans="1:3">
      <c r="A640" s="177">
        <v>30312078</v>
      </c>
      <c r="B640" s="191" t="s">
        <v>5145</v>
      </c>
      <c r="C640" s="192" t="s">
        <v>4920</v>
      </c>
    </row>
    <row r="641" spans="1:3">
      <c r="A641" s="177">
        <v>30312086</v>
      </c>
      <c r="B641" s="191" t="s">
        <v>516</v>
      </c>
      <c r="C641" s="192" t="s">
        <v>4920</v>
      </c>
    </row>
    <row r="642" spans="1:3">
      <c r="A642" s="177">
        <v>30312094</v>
      </c>
      <c r="B642" s="191" t="s">
        <v>517</v>
      </c>
      <c r="C642" s="192" t="s">
        <v>4920</v>
      </c>
    </row>
    <row r="643" spans="1:3">
      <c r="A643" s="177">
        <v>30312108</v>
      </c>
      <c r="B643" s="191" t="s">
        <v>518</v>
      </c>
      <c r="C643" s="192" t="s">
        <v>4920</v>
      </c>
    </row>
    <row r="644" spans="1:3">
      <c r="A644" s="180">
        <v>30312116</v>
      </c>
      <c r="B644" s="206" t="s">
        <v>5146</v>
      </c>
      <c r="C644" s="207" t="s">
        <v>4922</v>
      </c>
    </row>
    <row r="645" spans="1:3" s="249" customFormat="1" ht="15.75" thickBot="1">
      <c r="A645" s="183">
        <v>30312132</v>
      </c>
      <c r="B645" s="206" t="s">
        <v>7173</v>
      </c>
      <c r="C645" s="192" t="s">
        <v>4920</v>
      </c>
    </row>
    <row r="646" spans="1:3" ht="16.5" thickTop="1" thickBot="1">
      <c r="A646" s="187">
        <f>D646</f>
        <v>0</v>
      </c>
      <c r="B646" s="188" t="s">
        <v>4918</v>
      </c>
      <c r="C646" s="189" t="s">
        <v>3721</v>
      </c>
    </row>
    <row r="647" spans="1:3" ht="15.75" thickTop="1">
      <c r="A647" s="174">
        <v>30313015</v>
      </c>
      <c r="B647" s="175" t="s">
        <v>519</v>
      </c>
      <c r="C647" s="176" t="s">
        <v>4920</v>
      </c>
    </row>
    <row r="648" spans="1:3">
      <c r="A648" s="177">
        <v>30313023</v>
      </c>
      <c r="B648" s="191" t="s">
        <v>520</v>
      </c>
      <c r="C648" s="192" t="s">
        <v>4920</v>
      </c>
    </row>
    <row r="649" spans="1:3">
      <c r="A649" s="177">
        <v>30313031</v>
      </c>
      <c r="B649" s="191" t="s">
        <v>521</v>
      </c>
      <c r="C649" s="192" t="s">
        <v>4920</v>
      </c>
    </row>
    <row r="650" spans="1:3">
      <c r="A650" s="177">
        <v>30313040</v>
      </c>
      <c r="B650" s="191" t="s">
        <v>522</v>
      </c>
      <c r="C650" s="192" t="s">
        <v>4920</v>
      </c>
    </row>
    <row r="651" spans="1:3">
      <c r="A651" s="177">
        <v>30313058</v>
      </c>
      <c r="B651" s="191" t="s">
        <v>523</v>
      </c>
      <c r="C651" s="192" t="s">
        <v>4920</v>
      </c>
    </row>
    <row r="652" spans="1:3">
      <c r="A652" s="177">
        <v>30313066</v>
      </c>
      <c r="B652" s="191" t="s">
        <v>524</v>
      </c>
      <c r="C652" s="192" t="s">
        <v>4920</v>
      </c>
    </row>
    <row r="653" spans="1:3" ht="15.75" thickBot="1">
      <c r="A653" s="198">
        <v>30313074</v>
      </c>
      <c r="B653" s="199" t="s">
        <v>5147</v>
      </c>
      <c r="C653" s="202" t="s">
        <v>4920</v>
      </c>
    </row>
    <row r="654" spans="1:3" ht="16.5" thickTop="1" thickBot="1">
      <c r="A654" s="168">
        <f>D654</f>
        <v>0</v>
      </c>
      <c r="B654" s="169" t="s">
        <v>4917</v>
      </c>
      <c r="C654" s="170" t="s">
        <v>3721</v>
      </c>
    </row>
    <row r="655" spans="1:3" ht="16.5" thickTop="1" thickBot="1">
      <c r="A655" s="171">
        <f>D655</f>
        <v>0</v>
      </c>
      <c r="B655" s="172" t="s">
        <v>4918</v>
      </c>
      <c r="C655" s="173" t="s">
        <v>3721</v>
      </c>
    </row>
    <row r="656" spans="1:3" ht="15.75" thickTop="1">
      <c r="A656" s="174">
        <v>30401011</v>
      </c>
      <c r="B656" s="175" t="s">
        <v>525</v>
      </c>
      <c r="C656" s="176" t="s">
        <v>4920</v>
      </c>
    </row>
    <row r="657" spans="1:3">
      <c r="A657" s="177">
        <v>30401020</v>
      </c>
      <c r="B657" s="191" t="s">
        <v>526</v>
      </c>
      <c r="C657" s="192" t="s">
        <v>4920</v>
      </c>
    </row>
    <row r="658" spans="1:3">
      <c r="A658" s="177">
        <v>30401038</v>
      </c>
      <c r="B658" s="191" t="s">
        <v>5148</v>
      </c>
      <c r="C658" s="192" t="s">
        <v>4920</v>
      </c>
    </row>
    <row r="659" spans="1:3">
      <c r="A659" s="177">
        <v>30401046</v>
      </c>
      <c r="B659" s="191" t="s">
        <v>528</v>
      </c>
      <c r="C659" s="192" t="s">
        <v>4920</v>
      </c>
    </row>
    <row r="660" spans="1:3">
      <c r="A660" s="177">
        <v>30401054</v>
      </c>
      <c r="B660" s="191" t="s">
        <v>529</v>
      </c>
      <c r="C660" s="192" t="s">
        <v>4920</v>
      </c>
    </row>
    <row r="661" spans="1:3">
      <c r="A661" s="177">
        <v>30401062</v>
      </c>
      <c r="B661" s="191" t="s">
        <v>530</v>
      </c>
      <c r="C661" s="192" t="s">
        <v>4920</v>
      </c>
    </row>
    <row r="662" spans="1:3">
      <c r="A662" s="177">
        <v>30401070</v>
      </c>
      <c r="B662" s="191" t="s">
        <v>5149</v>
      </c>
      <c r="C662" s="192" t="s">
        <v>4920</v>
      </c>
    </row>
    <row r="663" spans="1:3">
      <c r="A663" s="177">
        <v>30401089</v>
      </c>
      <c r="B663" s="191" t="s">
        <v>532</v>
      </c>
      <c r="C663" s="192" t="s">
        <v>4920</v>
      </c>
    </row>
    <row r="664" spans="1:3">
      <c r="A664" s="177">
        <v>30401097</v>
      </c>
      <c r="B664" s="191" t="s">
        <v>533</v>
      </c>
      <c r="C664" s="192" t="s">
        <v>4920</v>
      </c>
    </row>
    <row r="665" spans="1:3" ht="15.75" thickBot="1">
      <c r="A665" s="180">
        <v>30401100</v>
      </c>
      <c r="B665" s="181" t="s">
        <v>534</v>
      </c>
      <c r="C665" s="182" t="s">
        <v>4920</v>
      </c>
    </row>
    <row r="666" spans="1:3" ht="16.5" thickTop="1" thickBot="1">
      <c r="A666" s="187">
        <f>D666</f>
        <v>0</v>
      </c>
      <c r="B666" s="188" t="s">
        <v>4918</v>
      </c>
      <c r="C666" s="189" t="s">
        <v>3721</v>
      </c>
    </row>
    <row r="667" spans="1:3" ht="15.75" thickTop="1">
      <c r="A667" s="174">
        <v>30402018</v>
      </c>
      <c r="B667" s="175" t="s">
        <v>5150</v>
      </c>
      <c r="C667" s="176" t="s">
        <v>4920</v>
      </c>
    </row>
    <row r="668" spans="1:3">
      <c r="A668" s="177">
        <v>30402026</v>
      </c>
      <c r="B668" s="191" t="s">
        <v>536</v>
      </c>
      <c r="C668" s="192" t="s">
        <v>4920</v>
      </c>
    </row>
    <row r="669" spans="1:3">
      <c r="A669" s="177">
        <v>30402034</v>
      </c>
      <c r="B669" s="191" t="s">
        <v>537</v>
      </c>
      <c r="C669" s="192" t="s">
        <v>4920</v>
      </c>
    </row>
    <row r="670" spans="1:3">
      <c r="A670" s="177">
        <v>30402042</v>
      </c>
      <c r="B670" s="191" t="s">
        <v>5151</v>
      </c>
      <c r="C670" s="192" t="s">
        <v>4920</v>
      </c>
    </row>
    <row r="671" spans="1:3">
      <c r="A671" s="177">
        <v>30402050</v>
      </c>
      <c r="B671" s="191" t="s">
        <v>539</v>
      </c>
      <c r="C671" s="192" t="s">
        <v>4920</v>
      </c>
    </row>
    <row r="672" spans="1:3">
      <c r="A672" s="177">
        <v>30402069</v>
      </c>
      <c r="B672" s="191" t="s">
        <v>540</v>
      </c>
      <c r="C672" s="192" t="s">
        <v>4920</v>
      </c>
    </row>
    <row r="673" spans="1:3">
      <c r="A673" s="177">
        <v>30402077</v>
      </c>
      <c r="B673" s="191" t="s">
        <v>541</v>
      </c>
      <c r="C673" s="192" t="s">
        <v>4920</v>
      </c>
    </row>
    <row r="674" spans="1:3">
      <c r="A674" s="177">
        <v>30402085</v>
      </c>
      <c r="B674" s="191" t="s">
        <v>5152</v>
      </c>
      <c r="C674" s="192" t="s">
        <v>4920</v>
      </c>
    </row>
    <row r="675" spans="1:3" ht="15.75" thickBot="1">
      <c r="A675" s="180">
        <v>30402093</v>
      </c>
      <c r="B675" s="181" t="s">
        <v>543</v>
      </c>
      <c r="C675" s="182" t="s">
        <v>4920</v>
      </c>
    </row>
    <row r="676" spans="1:3" ht="16.5" thickTop="1" thickBot="1">
      <c r="A676" s="187">
        <f>D676</f>
        <v>0</v>
      </c>
      <c r="B676" s="188" t="s">
        <v>4918</v>
      </c>
      <c r="C676" s="189" t="s">
        <v>3721</v>
      </c>
    </row>
    <row r="677" spans="1:3" ht="15.75" thickTop="1">
      <c r="A677" s="174">
        <v>30403014</v>
      </c>
      <c r="B677" s="175" t="s">
        <v>544</v>
      </c>
      <c r="C677" s="176" t="s">
        <v>4920</v>
      </c>
    </row>
    <row r="678" spans="1:3">
      <c r="A678" s="177">
        <v>30403030</v>
      </c>
      <c r="B678" s="191" t="s">
        <v>545</v>
      </c>
      <c r="C678" s="192" t="s">
        <v>4920</v>
      </c>
    </row>
    <row r="679" spans="1:3">
      <c r="A679" s="177">
        <v>30403049</v>
      </c>
      <c r="B679" s="191" t="s">
        <v>546</v>
      </c>
      <c r="C679" s="192" t="s">
        <v>4920</v>
      </c>
    </row>
    <row r="680" spans="1:3">
      <c r="A680" s="177">
        <v>30403057</v>
      </c>
      <c r="B680" s="191" t="s">
        <v>5153</v>
      </c>
      <c r="C680" s="192" t="s">
        <v>4920</v>
      </c>
    </row>
    <row r="681" spans="1:3">
      <c r="A681" s="177">
        <v>30403065</v>
      </c>
      <c r="B681" s="191" t="s">
        <v>548</v>
      </c>
      <c r="C681" s="192" t="s">
        <v>4920</v>
      </c>
    </row>
    <row r="682" spans="1:3">
      <c r="A682" s="177">
        <v>30403073</v>
      </c>
      <c r="B682" s="191" t="s">
        <v>549</v>
      </c>
      <c r="C682" s="192" t="s">
        <v>4920</v>
      </c>
    </row>
    <row r="683" spans="1:3">
      <c r="A683" s="177">
        <v>30403081</v>
      </c>
      <c r="B683" s="191" t="s">
        <v>550</v>
      </c>
      <c r="C683" s="192" t="s">
        <v>4920</v>
      </c>
    </row>
    <row r="684" spans="1:3">
      <c r="A684" s="177">
        <v>30403090</v>
      </c>
      <c r="B684" s="191" t="s">
        <v>551</v>
      </c>
      <c r="C684" s="192" t="s">
        <v>4920</v>
      </c>
    </row>
    <row r="685" spans="1:3">
      <c r="A685" s="177">
        <v>30403103</v>
      </c>
      <c r="B685" s="191" t="s">
        <v>5154</v>
      </c>
      <c r="C685" s="192" t="s">
        <v>4920</v>
      </c>
    </row>
    <row r="686" spans="1:3">
      <c r="A686" s="177">
        <v>30403111</v>
      </c>
      <c r="B686" s="191" t="s">
        <v>554</v>
      </c>
      <c r="C686" s="192" t="s">
        <v>4920</v>
      </c>
    </row>
    <row r="687" spans="1:3">
      <c r="A687" s="177">
        <v>30403120</v>
      </c>
      <c r="B687" s="191" t="s">
        <v>555</v>
      </c>
      <c r="C687" s="192" t="s">
        <v>4920</v>
      </c>
    </row>
    <row r="688" spans="1:3">
      <c r="A688" s="177">
        <v>30403138</v>
      </c>
      <c r="B688" s="191" t="s">
        <v>556</v>
      </c>
      <c r="C688" s="192" t="s">
        <v>4920</v>
      </c>
    </row>
    <row r="689" spans="1:3">
      <c r="A689" s="177">
        <v>30403146</v>
      </c>
      <c r="B689" s="191" t="s">
        <v>557</v>
      </c>
      <c r="C689" s="192" t="s">
        <v>4920</v>
      </c>
    </row>
    <row r="690" spans="1:3">
      <c r="A690" s="177">
        <v>30403154</v>
      </c>
      <c r="B690" s="191" t="s">
        <v>558</v>
      </c>
      <c r="C690" s="192" t="s">
        <v>4920</v>
      </c>
    </row>
    <row r="691" spans="1:3" ht="15.75" thickBot="1">
      <c r="A691" s="180">
        <v>30403162</v>
      </c>
      <c r="B691" s="181" t="s">
        <v>5155</v>
      </c>
      <c r="C691" s="182" t="s">
        <v>4920</v>
      </c>
    </row>
    <row r="692" spans="1:3" ht="16.5" thickTop="1" thickBot="1">
      <c r="A692" s="187">
        <f>D692</f>
        <v>0</v>
      </c>
      <c r="B692" s="188" t="s">
        <v>4918</v>
      </c>
      <c r="C692" s="189" t="s">
        <v>3721</v>
      </c>
    </row>
    <row r="693" spans="1:3" ht="15.75" thickTop="1">
      <c r="A693" s="174">
        <v>30404010</v>
      </c>
      <c r="B693" s="175" t="s">
        <v>559</v>
      </c>
      <c r="C693" s="176" t="s">
        <v>4920</v>
      </c>
    </row>
    <row r="694" spans="1:3">
      <c r="A694" s="177">
        <v>30404029</v>
      </c>
      <c r="B694" s="191" t="s">
        <v>560</v>
      </c>
      <c r="C694" s="192" t="s">
        <v>4920</v>
      </c>
    </row>
    <row r="695" spans="1:3">
      <c r="A695" s="177">
        <v>30404037</v>
      </c>
      <c r="B695" s="191" t="s">
        <v>561</v>
      </c>
      <c r="C695" s="192" t="s">
        <v>4920</v>
      </c>
    </row>
    <row r="696" spans="1:3">
      <c r="A696" s="177">
        <v>30404045</v>
      </c>
      <c r="B696" s="191" t="s">
        <v>562</v>
      </c>
      <c r="C696" s="192" t="s">
        <v>4920</v>
      </c>
    </row>
    <row r="697" spans="1:3">
      <c r="A697" s="177">
        <v>30404053</v>
      </c>
      <c r="B697" s="191" t="s">
        <v>563</v>
      </c>
      <c r="C697" s="192" t="s">
        <v>4920</v>
      </c>
    </row>
    <row r="698" spans="1:3">
      <c r="A698" s="177">
        <v>30404061</v>
      </c>
      <c r="B698" s="191" t="s">
        <v>564</v>
      </c>
      <c r="C698" s="192" t="s">
        <v>4920</v>
      </c>
    </row>
    <row r="699" spans="1:3">
      <c r="A699" s="177">
        <v>30404070</v>
      </c>
      <c r="B699" s="178" t="s">
        <v>5156</v>
      </c>
      <c r="C699" s="179" t="s">
        <v>4922</v>
      </c>
    </row>
    <row r="700" spans="1:3">
      <c r="A700" s="177">
        <v>30404088</v>
      </c>
      <c r="B700" s="191" t="s">
        <v>565</v>
      </c>
      <c r="C700" s="192" t="s">
        <v>4920</v>
      </c>
    </row>
    <row r="701" spans="1:3">
      <c r="A701" s="177">
        <v>30404096</v>
      </c>
      <c r="B701" s="191" t="s">
        <v>566</v>
      </c>
      <c r="C701" s="192" t="s">
        <v>4920</v>
      </c>
    </row>
    <row r="702" spans="1:3">
      <c r="A702" s="177">
        <v>30404100</v>
      </c>
      <c r="B702" s="191" t="s">
        <v>567</v>
      </c>
      <c r="C702" s="192" t="s">
        <v>4920</v>
      </c>
    </row>
    <row r="703" spans="1:3">
      <c r="A703" s="177">
        <v>30404126</v>
      </c>
      <c r="B703" s="191" t="s">
        <v>568</v>
      </c>
      <c r="C703" s="192" t="s">
        <v>4920</v>
      </c>
    </row>
    <row r="704" spans="1:3">
      <c r="A704" s="177">
        <v>30404134</v>
      </c>
      <c r="B704" s="191" t="s">
        <v>569</v>
      </c>
      <c r="C704" s="192" t="s">
        <v>4920</v>
      </c>
    </row>
    <row r="705" spans="1:3" ht="15.75" thickBot="1">
      <c r="A705" s="198">
        <v>30404142</v>
      </c>
      <c r="B705" s="199" t="s">
        <v>5157</v>
      </c>
      <c r="C705" s="200" t="s">
        <v>4922</v>
      </c>
    </row>
    <row r="706" spans="1:3" ht="16.5" thickTop="1" thickBot="1">
      <c r="A706" s="168">
        <f>D706</f>
        <v>0</v>
      </c>
      <c r="B706" s="169" t="s">
        <v>4917</v>
      </c>
      <c r="C706" s="170" t="s">
        <v>3721</v>
      </c>
    </row>
    <row r="707" spans="1:3" ht="16.5" thickTop="1" thickBot="1">
      <c r="A707" s="171">
        <f>D707</f>
        <v>0</v>
      </c>
      <c r="B707" s="172" t="s">
        <v>4918</v>
      </c>
      <c r="C707" s="173" t="s">
        <v>3721</v>
      </c>
    </row>
    <row r="708" spans="1:3" ht="15.75" thickTop="1">
      <c r="A708" s="174">
        <v>30501016</v>
      </c>
      <c r="B708" s="175" t="s">
        <v>570</v>
      </c>
      <c r="C708" s="176" t="s">
        <v>4920</v>
      </c>
    </row>
    <row r="709" spans="1:3">
      <c r="A709" s="177">
        <v>30501024</v>
      </c>
      <c r="B709" s="191" t="s">
        <v>571</v>
      </c>
      <c r="C709" s="192" t="s">
        <v>4920</v>
      </c>
    </row>
    <row r="710" spans="1:3">
      <c r="A710" s="177">
        <v>30501040</v>
      </c>
      <c r="B710" s="191" t="s">
        <v>572</v>
      </c>
      <c r="C710" s="192" t="s">
        <v>4920</v>
      </c>
    </row>
    <row r="711" spans="1:3">
      <c r="A711" s="177">
        <v>30501059</v>
      </c>
      <c r="B711" s="191" t="s">
        <v>573</v>
      </c>
      <c r="C711" s="192" t="s">
        <v>4920</v>
      </c>
    </row>
    <row r="712" spans="1:3">
      <c r="A712" s="177">
        <v>30501067</v>
      </c>
      <c r="B712" s="191" t="s">
        <v>574</v>
      </c>
      <c r="C712" s="192" t="s">
        <v>4920</v>
      </c>
    </row>
    <row r="713" spans="1:3">
      <c r="A713" s="177">
        <v>30501075</v>
      </c>
      <c r="B713" s="191" t="s">
        <v>575</v>
      </c>
      <c r="C713" s="192" t="s">
        <v>4920</v>
      </c>
    </row>
    <row r="714" spans="1:3">
      <c r="A714" s="177">
        <v>30501083</v>
      </c>
      <c r="B714" s="191" t="s">
        <v>576</v>
      </c>
      <c r="C714" s="192" t="s">
        <v>4920</v>
      </c>
    </row>
    <row r="715" spans="1:3">
      <c r="A715" s="177">
        <v>30501091</v>
      </c>
      <c r="B715" s="191" t="s">
        <v>5158</v>
      </c>
      <c r="C715" s="192" t="s">
        <v>4920</v>
      </c>
    </row>
    <row r="716" spans="1:3">
      <c r="A716" s="177">
        <v>30501113</v>
      </c>
      <c r="B716" s="191" t="s">
        <v>578</v>
      </c>
      <c r="C716" s="192" t="s">
        <v>4920</v>
      </c>
    </row>
    <row r="717" spans="1:3">
      <c r="A717" s="177">
        <v>30501121</v>
      </c>
      <c r="B717" s="191" t="s">
        <v>579</v>
      </c>
      <c r="C717" s="192" t="s">
        <v>4920</v>
      </c>
    </row>
    <row r="718" spans="1:3">
      <c r="A718" s="177">
        <v>30501130</v>
      </c>
      <c r="B718" s="191" t="s">
        <v>581</v>
      </c>
      <c r="C718" s="192" t="s">
        <v>4920</v>
      </c>
    </row>
    <row r="719" spans="1:3">
      <c r="A719" s="177">
        <v>30501148</v>
      </c>
      <c r="B719" s="191" t="s">
        <v>582</v>
      </c>
      <c r="C719" s="192" t="s">
        <v>4920</v>
      </c>
    </row>
    <row r="720" spans="1:3">
      <c r="A720" s="177">
        <v>30501156</v>
      </c>
      <c r="B720" s="191" t="s">
        <v>583</v>
      </c>
      <c r="C720" s="192" t="s">
        <v>4920</v>
      </c>
    </row>
    <row r="721" spans="1:3">
      <c r="A721" s="177">
        <v>30501164</v>
      </c>
      <c r="B721" s="191" t="s">
        <v>584</v>
      </c>
      <c r="C721" s="192" t="s">
        <v>4920</v>
      </c>
    </row>
    <row r="722" spans="1:3">
      <c r="A722" s="177">
        <v>30501172</v>
      </c>
      <c r="B722" s="191" t="s">
        <v>585</v>
      </c>
      <c r="C722" s="192" t="s">
        <v>4920</v>
      </c>
    </row>
    <row r="723" spans="1:3">
      <c r="A723" s="177">
        <v>30501180</v>
      </c>
      <c r="B723" s="191" t="s">
        <v>586</v>
      </c>
      <c r="C723" s="192" t="s">
        <v>4920</v>
      </c>
    </row>
    <row r="724" spans="1:3">
      <c r="A724" s="177">
        <v>30501199</v>
      </c>
      <c r="B724" s="191" t="s">
        <v>5159</v>
      </c>
      <c r="C724" s="192" t="s">
        <v>4920</v>
      </c>
    </row>
    <row r="725" spans="1:3">
      <c r="A725" s="177">
        <v>30501202</v>
      </c>
      <c r="B725" s="191" t="s">
        <v>588</v>
      </c>
      <c r="C725" s="192" t="s">
        <v>4920</v>
      </c>
    </row>
    <row r="726" spans="1:3">
      <c r="A726" s="177">
        <v>30501210</v>
      </c>
      <c r="B726" s="191" t="s">
        <v>589</v>
      </c>
      <c r="C726" s="192" t="s">
        <v>4920</v>
      </c>
    </row>
    <row r="727" spans="1:3">
      <c r="A727" s="177">
        <v>30501229</v>
      </c>
      <c r="B727" s="191" t="s">
        <v>590</v>
      </c>
      <c r="C727" s="192" t="s">
        <v>4920</v>
      </c>
    </row>
    <row r="728" spans="1:3">
      <c r="A728" s="177">
        <v>30501237</v>
      </c>
      <c r="B728" s="191" t="s">
        <v>591</v>
      </c>
      <c r="C728" s="192" t="s">
        <v>4920</v>
      </c>
    </row>
    <row r="729" spans="1:3">
      <c r="A729" s="177">
        <v>30501245</v>
      </c>
      <c r="B729" s="191" t="s">
        <v>592</v>
      </c>
      <c r="C729" s="192" t="s">
        <v>4920</v>
      </c>
    </row>
    <row r="730" spans="1:3">
      <c r="A730" s="177">
        <v>30501253</v>
      </c>
      <c r="B730" s="191" t="s">
        <v>594</v>
      </c>
      <c r="C730" s="192" t="s">
        <v>4920</v>
      </c>
    </row>
    <row r="731" spans="1:3">
      <c r="A731" s="177">
        <v>30501261</v>
      </c>
      <c r="B731" s="191" t="s">
        <v>595</v>
      </c>
      <c r="C731" s="192" t="s">
        <v>4920</v>
      </c>
    </row>
    <row r="732" spans="1:3">
      <c r="A732" s="177">
        <v>30501270</v>
      </c>
      <c r="B732" s="191" t="s">
        <v>596</v>
      </c>
      <c r="C732" s="192" t="s">
        <v>4920</v>
      </c>
    </row>
    <row r="733" spans="1:3">
      <c r="A733" s="177">
        <v>30501288</v>
      </c>
      <c r="B733" s="191" t="s">
        <v>5160</v>
      </c>
      <c r="C733" s="192" t="s">
        <v>4920</v>
      </c>
    </row>
    <row r="734" spans="1:3">
      <c r="A734" s="177">
        <v>30501296</v>
      </c>
      <c r="B734" s="191" t="s">
        <v>598</v>
      </c>
      <c r="C734" s="192" t="s">
        <v>4920</v>
      </c>
    </row>
    <row r="735" spans="1:3">
      <c r="A735" s="177">
        <v>30501300</v>
      </c>
      <c r="B735" s="191" t="s">
        <v>599</v>
      </c>
      <c r="C735" s="192" t="s">
        <v>4920</v>
      </c>
    </row>
    <row r="736" spans="1:3">
      <c r="A736" s="177">
        <v>30501318</v>
      </c>
      <c r="B736" s="191" t="s">
        <v>600</v>
      </c>
      <c r="C736" s="192" t="s">
        <v>4920</v>
      </c>
    </row>
    <row r="737" spans="1:3">
      <c r="A737" s="177">
        <v>30501326</v>
      </c>
      <c r="B737" s="191" t="s">
        <v>601</v>
      </c>
      <c r="C737" s="192" t="s">
        <v>4920</v>
      </c>
    </row>
    <row r="738" spans="1:3">
      <c r="A738" s="177">
        <v>30501334</v>
      </c>
      <c r="B738" s="191" t="s">
        <v>602</v>
      </c>
      <c r="C738" s="192" t="s">
        <v>4920</v>
      </c>
    </row>
    <row r="739" spans="1:3">
      <c r="A739" s="177">
        <v>30501342</v>
      </c>
      <c r="B739" s="191" t="s">
        <v>603</v>
      </c>
      <c r="C739" s="192" t="s">
        <v>4920</v>
      </c>
    </row>
    <row r="740" spans="1:3">
      <c r="A740" s="177">
        <v>30501350</v>
      </c>
      <c r="B740" s="191" t="s">
        <v>604</v>
      </c>
      <c r="C740" s="192" t="s">
        <v>4920</v>
      </c>
    </row>
    <row r="741" spans="1:3">
      <c r="A741" s="177">
        <v>30501369</v>
      </c>
      <c r="B741" s="191" t="s">
        <v>605</v>
      </c>
      <c r="C741" s="192" t="s">
        <v>4920</v>
      </c>
    </row>
    <row r="742" spans="1:3">
      <c r="A742" s="177">
        <v>30501377</v>
      </c>
      <c r="B742" s="191" t="s">
        <v>606</v>
      </c>
      <c r="C742" s="192" t="s">
        <v>4920</v>
      </c>
    </row>
    <row r="743" spans="1:3">
      <c r="A743" s="177">
        <v>30501385</v>
      </c>
      <c r="B743" s="191" t="s">
        <v>607</v>
      </c>
      <c r="C743" s="192" t="s">
        <v>4920</v>
      </c>
    </row>
    <row r="744" spans="1:3">
      <c r="A744" s="177">
        <v>30501393</v>
      </c>
      <c r="B744" s="191" t="s">
        <v>608</v>
      </c>
      <c r="C744" s="192" t="s">
        <v>4920</v>
      </c>
    </row>
    <row r="745" spans="1:3">
      <c r="A745" s="177">
        <v>30501407</v>
      </c>
      <c r="B745" s="191" t="s">
        <v>609</v>
      </c>
      <c r="C745" s="192" t="s">
        <v>4920</v>
      </c>
    </row>
    <row r="746" spans="1:3">
      <c r="A746" s="177">
        <v>30501415</v>
      </c>
      <c r="B746" s="191" t="s">
        <v>610</v>
      </c>
      <c r="C746" s="192" t="s">
        <v>4920</v>
      </c>
    </row>
    <row r="747" spans="1:3">
      <c r="A747" s="177">
        <v>30501423</v>
      </c>
      <c r="B747" s="191" t="s">
        <v>611</v>
      </c>
      <c r="C747" s="192" t="s">
        <v>4920</v>
      </c>
    </row>
    <row r="748" spans="1:3">
      <c r="A748" s="177">
        <v>30501431</v>
      </c>
      <c r="B748" s="191" t="s">
        <v>612</v>
      </c>
      <c r="C748" s="192" t="s">
        <v>4920</v>
      </c>
    </row>
    <row r="749" spans="1:3">
      <c r="A749" s="177">
        <v>30501440</v>
      </c>
      <c r="B749" s="191" t="s">
        <v>613</v>
      </c>
      <c r="C749" s="192" t="s">
        <v>4920</v>
      </c>
    </row>
    <row r="750" spans="1:3">
      <c r="A750" s="177">
        <v>30501458</v>
      </c>
      <c r="B750" s="191" t="s">
        <v>614</v>
      </c>
      <c r="C750" s="192" t="s">
        <v>4920</v>
      </c>
    </row>
    <row r="751" spans="1:3">
      <c r="A751" s="177">
        <v>30501466</v>
      </c>
      <c r="B751" s="178" t="s">
        <v>5161</v>
      </c>
      <c r="C751" s="179" t="s">
        <v>4922</v>
      </c>
    </row>
    <row r="752" spans="1:3">
      <c r="A752" s="177">
        <v>30501474</v>
      </c>
      <c r="B752" s="178" t="s">
        <v>4009</v>
      </c>
      <c r="C752" s="179" t="s">
        <v>4922</v>
      </c>
    </row>
    <row r="753" spans="1:3">
      <c r="A753" s="177">
        <v>30501482</v>
      </c>
      <c r="B753" s="191" t="s">
        <v>580</v>
      </c>
      <c r="C753" s="192" t="s">
        <v>4920</v>
      </c>
    </row>
    <row r="754" spans="1:3">
      <c r="A754" s="177">
        <v>30501490</v>
      </c>
      <c r="B754" s="191" t="s">
        <v>593</v>
      </c>
      <c r="C754" s="192" t="s">
        <v>4920</v>
      </c>
    </row>
    <row r="755" spans="1:3">
      <c r="A755" s="177">
        <v>30501504</v>
      </c>
      <c r="B755" s="178" t="s">
        <v>5162</v>
      </c>
      <c r="C755" s="179" t="s">
        <v>4922</v>
      </c>
    </row>
    <row r="756" spans="1:3">
      <c r="A756" s="177">
        <v>30501512</v>
      </c>
      <c r="B756" s="178" t="s">
        <v>5163</v>
      </c>
      <c r="C756" s="179" t="s">
        <v>4922</v>
      </c>
    </row>
    <row r="757" spans="1:3">
      <c r="A757" s="177">
        <v>30501520</v>
      </c>
      <c r="B757" s="178" t="s">
        <v>5164</v>
      </c>
      <c r="C757" s="179" t="s">
        <v>4922</v>
      </c>
    </row>
    <row r="758" spans="1:3">
      <c r="A758" s="177">
        <v>30501539</v>
      </c>
      <c r="B758" s="178" t="s">
        <v>5165</v>
      </c>
      <c r="C758" s="179" t="s">
        <v>4922</v>
      </c>
    </row>
    <row r="759" spans="1:3" ht="15.75" thickBot="1">
      <c r="A759" s="198">
        <v>30501547</v>
      </c>
      <c r="B759" s="199" t="s">
        <v>5166</v>
      </c>
      <c r="C759" s="202" t="s">
        <v>4920</v>
      </c>
    </row>
    <row r="760" spans="1:3" ht="16.5" thickTop="1" thickBot="1">
      <c r="A760" s="187">
        <f>D760</f>
        <v>0</v>
      </c>
      <c r="B760" s="188" t="s">
        <v>4918</v>
      </c>
      <c r="C760" s="189" t="s">
        <v>3721</v>
      </c>
    </row>
    <row r="761" spans="1:3" ht="15.75" thickTop="1">
      <c r="A761" s="174">
        <v>30502012</v>
      </c>
      <c r="B761" s="175" t="s">
        <v>5167</v>
      </c>
      <c r="C761" s="176" t="s">
        <v>4920</v>
      </c>
    </row>
    <row r="762" spans="1:3">
      <c r="A762" s="177">
        <v>30502020</v>
      </c>
      <c r="B762" s="191" t="s">
        <v>616</v>
      </c>
      <c r="C762" s="192" t="s">
        <v>4920</v>
      </c>
    </row>
    <row r="763" spans="1:3">
      <c r="A763" s="177">
        <v>30502039</v>
      </c>
      <c r="B763" s="191" t="s">
        <v>617</v>
      </c>
      <c r="C763" s="192" t="s">
        <v>4920</v>
      </c>
    </row>
    <row r="764" spans="1:3">
      <c r="A764" s="177">
        <v>30502047</v>
      </c>
      <c r="B764" s="191" t="s">
        <v>5168</v>
      </c>
      <c r="C764" s="192" t="s">
        <v>4920</v>
      </c>
    </row>
    <row r="765" spans="1:3">
      <c r="A765" s="177">
        <v>30502063</v>
      </c>
      <c r="B765" s="191" t="s">
        <v>619</v>
      </c>
      <c r="C765" s="192" t="s">
        <v>4920</v>
      </c>
    </row>
    <row r="766" spans="1:3">
      <c r="A766" s="177">
        <v>30502071</v>
      </c>
      <c r="B766" s="191" t="s">
        <v>620</v>
      </c>
      <c r="C766" s="192" t="s">
        <v>4920</v>
      </c>
    </row>
    <row r="767" spans="1:3">
      <c r="A767" s="177">
        <v>30502080</v>
      </c>
      <c r="B767" s="191" t="s">
        <v>621</v>
      </c>
      <c r="C767" s="192" t="s">
        <v>4920</v>
      </c>
    </row>
    <row r="768" spans="1:3">
      <c r="A768" s="177">
        <v>30502098</v>
      </c>
      <c r="B768" s="191" t="s">
        <v>5169</v>
      </c>
      <c r="C768" s="192" t="s">
        <v>4920</v>
      </c>
    </row>
    <row r="769" spans="1:3">
      <c r="A769" s="177">
        <v>30502101</v>
      </c>
      <c r="B769" s="191" t="s">
        <v>5170</v>
      </c>
      <c r="C769" s="192" t="s">
        <v>4920</v>
      </c>
    </row>
    <row r="770" spans="1:3">
      <c r="A770" s="177">
        <v>30502110</v>
      </c>
      <c r="B770" s="191" t="s">
        <v>624</v>
      </c>
      <c r="C770" s="192" t="s">
        <v>4920</v>
      </c>
    </row>
    <row r="771" spans="1:3">
      <c r="A771" s="177">
        <v>30502128</v>
      </c>
      <c r="B771" s="191" t="s">
        <v>625</v>
      </c>
      <c r="C771" s="192" t="s">
        <v>4920</v>
      </c>
    </row>
    <row r="772" spans="1:3">
      <c r="A772" s="177">
        <v>30502136</v>
      </c>
      <c r="B772" s="191" t="s">
        <v>626</v>
      </c>
      <c r="C772" s="192" t="s">
        <v>4920</v>
      </c>
    </row>
    <row r="773" spans="1:3">
      <c r="A773" s="177">
        <v>30502144</v>
      </c>
      <c r="B773" s="191" t="s">
        <v>627</v>
      </c>
      <c r="C773" s="192" t="s">
        <v>4920</v>
      </c>
    </row>
    <row r="774" spans="1:3">
      <c r="A774" s="177">
        <v>30502152</v>
      </c>
      <c r="B774" s="191" t="s">
        <v>628</v>
      </c>
      <c r="C774" s="192" t="s">
        <v>4920</v>
      </c>
    </row>
    <row r="775" spans="1:3">
      <c r="A775" s="177">
        <v>30502160</v>
      </c>
      <c r="B775" s="191" t="s">
        <v>629</v>
      </c>
      <c r="C775" s="192" t="s">
        <v>4920</v>
      </c>
    </row>
    <row r="776" spans="1:3">
      <c r="A776" s="177">
        <v>30502179</v>
      </c>
      <c r="B776" s="191" t="s">
        <v>630</v>
      </c>
      <c r="C776" s="192" t="s">
        <v>4920</v>
      </c>
    </row>
    <row r="777" spans="1:3">
      <c r="A777" s="177">
        <v>30502187</v>
      </c>
      <c r="B777" s="191" t="s">
        <v>5171</v>
      </c>
      <c r="C777" s="192" t="s">
        <v>4920</v>
      </c>
    </row>
    <row r="778" spans="1:3">
      <c r="A778" s="177">
        <v>30502195</v>
      </c>
      <c r="B778" s="191" t="s">
        <v>5172</v>
      </c>
      <c r="C778" s="192" t="s">
        <v>4920</v>
      </c>
    </row>
    <row r="779" spans="1:3">
      <c r="A779" s="177">
        <v>30502209</v>
      </c>
      <c r="B779" s="191" t="s">
        <v>635</v>
      </c>
      <c r="C779" s="192" t="s">
        <v>4920</v>
      </c>
    </row>
    <row r="780" spans="1:3">
      <c r="A780" s="177">
        <v>30502217</v>
      </c>
      <c r="B780" s="191" t="s">
        <v>633</v>
      </c>
      <c r="C780" s="192" t="s">
        <v>4920</v>
      </c>
    </row>
    <row r="781" spans="1:3">
      <c r="A781" s="177">
        <v>30502225</v>
      </c>
      <c r="B781" s="191" t="s">
        <v>634</v>
      </c>
      <c r="C781" s="192" t="s">
        <v>4920</v>
      </c>
    </row>
    <row r="782" spans="1:3">
      <c r="A782" s="177">
        <v>30502233</v>
      </c>
      <c r="B782" s="191" t="s">
        <v>637</v>
      </c>
      <c r="C782" s="192" t="s">
        <v>4920</v>
      </c>
    </row>
    <row r="783" spans="1:3">
      <c r="A783" s="177">
        <v>30502241</v>
      </c>
      <c r="B783" s="191" t="s">
        <v>638</v>
      </c>
      <c r="C783" s="192" t="s">
        <v>4920</v>
      </c>
    </row>
    <row r="784" spans="1:3">
      <c r="A784" s="177">
        <v>30502250</v>
      </c>
      <c r="B784" s="191" t="s">
        <v>639</v>
      </c>
      <c r="C784" s="192" t="s">
        <v>4920</v>
      </c>
    </row>
    <row r="785" spans="1:3">
      <c r="A785" s="177">
        <v>30502268</v>
      </c>
      <c r="B785" s="191" t="s">
        <v>640</v>
      </c>
      <c r="C785" s="192" t="s">
        <v>4920</v>
      </c>
    </row>
    <row r="786" spans="1:3">
      <c r="A786" s="177">
        <v>30502276</v>
      </c>
      <c r="B786" s="191" t="s">
        <v>641</v>
      </c>
      <c r="C786" s="192" t="s">
        <v>4920</v>
      </c>
    </row>
    <row r="787" spans="1:3">
      <c r="A787" s="177">
        <v>30502284</v>
      </c>
      <c r="B787" s="178" t="s">
        <v>5173</v>
      </c>
      <c r="C787" s="179" t="s">
        <v>4922</v>
      </c>
    </row>
    <row r="788" spans="1:3">
      <c r="A788" s="177">
        <v>30502292</v>
      </c>
      <c r="B788" s="178" t="s">
        <v>5174</v>
      </c>
      <c r="C788" s="179" t="s">
        <v>4922</v>
      </c>
    </row>
    <row r="789" spans="1:3">
      <c r="A789" s="177">
        <v>30502306</v>
      </c>
      <c r="B789" s="178" t="s">
        <v>5175</v>
      </c>
      <c r="C789" s="179" t="s">
        <v>4922</v>
      </c>
    </row>
    <row r="790" spans="1:3">
      <c r="A790" s="177">
        <v>30502314</v>
      </c>
      <c r="B790" s="178" t="s">
        <v>4763</v>
      </c>
      <c r="C790" s="192" t="s">
        <v>4920</v>
      </c>
    </row>
    <row r="791" spans="1:3">
      <c r="A791" s="177">
        <v>30502322</v>
      </c>
      <c r="B791" s="191" t="s">
        <v>636</v>
      </c>
      <c r="C791" s="192" t="s">
        <v>4920</v>
      </c>
    </row>
    <row r="792" spans="1:3">
      <c r="A792" s="177">
        <v>30502349</v>
      </c>
      <c r="B792" s="191" t="s">
        <v>5176</v>
      </c>
      <c r="C792" s="192" t="s">
        <v>4920</v>
      </c>
    </row>
    <row r="793" spans="1:3" ht="15.75" thickBot="1">
      <c r="A793" s="180">
        <v>30502357</v>
      </c>
      <c r="B793" s="181" t="s">
        <v>5177</v>
      </c>
      <c r="C793" s="182" t="s">
        <v>4920</v>
      </c>
    </row>
    <row r="794" spans="1:3" ht="16.5" thickTop="1" thickBot="1">
      <c r="A794" s="168">
        <f>D794</f>
        <v>0</v>
      </c>
      <c r="B794" s="169" t="s">
        <v>4917</v>
      </c>
      <c r="C794" s="170" t="s">
        <v>3721</v>
      </c>
    </row>
    <row r="795" spans="1:3" ht="16.5" thickTop="1" thickBot="1">
      <c r="A795" s="171">
        <f>D795</f>
        <v>0</v>
      </c>
      <c r="B795" s="172" t="s">
        <v>4918</v>
      </c>
      <c r="C795" s="173" t="s">
        <v>3721</v>
      </c>
    </row>
    <row r="796" spans="1:3" ht="15.75" thickTop="1">
      <c r="A796" s="174">
        <v>30601010</v>
      </c>
      <c r="B796" s="175" t="s">
        <v>643</v>
      </c>
      <c r="C796" s="176" t="s">
        <v>4920</v>
      </c>
    </row>
    <row r="797" spans="1:3">
      <c r="A797" s="177">
        <v>30601029</v>
      </c>
      <c r="B797" s="191" t="s">
        <v>5178</v>
      </c>
      <c r="C797" s="192" t="s">
        <v>4920</v>
      </c>
    </row>
    <row r="798" spans="1:3">
      <c r="A798" s="177">
        <v>30601037</v>
      </c>
      <c r="B798" s="191" t="s">
        <v>645</v>
      </c>
      <c r="C798" s="192" t="s">
        <v>4920</v>
      </c>
    </row>
    <row r="799" spans="1:3">
      <c r="A799" s="177">
        <v>30601045</v>
      </c>
      <c r="B799" s="191" t="s">
        <v>646</v>
      </c>
      <c r="C799" s="192" t="s">
        <v>4920</v>
      </c>
    </row>
    <row r="800" spans="1:3">
      <c r="A800" s="177">
        <v>30601053</v>
      </c>
      <c r="B800" s="191" t="s">
        <v>647</v>
      </c>
      <c r="C800" s="192" t="s">
        <v>4920</v>
      </c>
    </row>
    <row r="801" spans="1:3">
      <c r="A801" s="177">
        <v>30601070</v>
      </c>
      <c r="B801" s="191" t="s">
        <v>5179</v>
      </c>
      <c r="C801" s="192" t="s">
        <v>4920</v>
      </c>
    </row>
    <row r="802" spans="1:3">
      <c r="A802" s="177">
        <v>30601088</v>
      </c>
      <c r="B802" s="191" t="s">
        <v>653</v>
      </c>
      <c r="C802" s="192" t="s">
        <v>4920</v>
      </c>
    </row>
    <row r="803" spans="1:3">
      <c r="A803" s="177">
        <v>30601096</v>
      </c>
      <c r="B803" s="191" t="s">
        <v>655</v>
      </c>
      <c r="C803" s="192" t="s">
        <v>4920</v>
      </c>
    </row>
    <row r="804" spans="1:3">
      <c r="A804" s="177">
        <v>30601100</v>
      </c>
      <c r="B804" s="191" t="s">
        <v>656</v>
      </c>
      <c r="C804" s="192" t="s">
        <v>4920</v>
      </c>
    </row>
    <row r="805" spans="1:3">
      <c r="A805" s="177">
        <v>30601118</v>
      </c>
      <c r="B805" s="191" t="s">
        <v>657</v>
      </c>
      <c r="C805" s="192" t="s">
        <v>4920</v>
      </c>
    </row>
    <row r="806" spans="1:3">
      <c r="A806" s="177">
        <v>30601126</v>
      </c>
      <c r="B806" s="191" t="s">
        <v>658</v>
      </c>
      <c r="C806" s="192" t="s">
        <v>4920</v>
      </c>
    </row>
    <row r="807" spans="1:3">
      <c r="A807" s="177">
        <v>30601134</v>
      </c>
      <c r="B807" s="191" t="s">
        <v>659</v>
      </c>
      <c r="C807" s="192" t="s">
        <v>4920</v>
      </c>
    </row>
    <row r="808" spans="1:3">
      <c r="A808" s="177">
        <v>30601142</v>
      </c>
      <c r="B808" s="191" t="s">
        <v>661</v>
      </c>
      <c r="C808" s="192" t="s">
        <v>4920</v>
      </c>
    </row>
    <row r="809" spans="1:3">
      <c r="A809" s="177">
        <v>30601150</v>
      </c>
      <c r="B809" s="191" t="s">
        <v>662</v>
      </c>
      <c r="C809" s="192" t="s">
        <v>4920</v>
      </c>
    </row>
    <row r="810" spans="1:3">
      <c r="A810" s="177">
        <v>30601169</v>
      </c>
      <c r="B810" s="191" t="s">
        <v>663</v>
      </c>
      <c r="C810" s="192" t="s">
        <v>4920</v>
      </c>
    </row>
    <row r="811" spans="1:3">
      <c r="A811" s="177">
        <v>30601177</v>
      </c>
      <c r="B811" s="191" t="s">
        <v>664</v>
      </c>
      <c r="C811" s="192" t="s">
        <v>4920</v>
      </c>
    </row>
    <row r="812" spans="1:3">
      <c r="A812" s="177">
        <v>30601185</v>
      </c>
      <c r="B812" s="191" t="s">
        <v>665</v>
      </c>
      <c r="C812" s="192" t="s">
        <v>4920</v>
      </c>
    </row>
    <row r="813" spans="1:3">
      <c r="A813" s="177">
        <v>30601193</v>
      </c>
      <c r="B813" s="191" t="s">
        <v>666</v>
      </c>
      <c r="C813" s="192" t="s">
        <v>4920</v>
      </c>
    </row>
    <row r="814" spans="1:3">
      <c r="A814" s="177">
        <v>30601207</v>
      </c>
      <c r="B814" s="191" t="s">
        <v>667</v>
      </c>
      <c r="C814" s="192" t="s">
        <v>4920</v>
      </c>
    </row>
    <row r="815" spans="1:3">
      <c r="A815" s="177">
        <v>30601215</v>
      </c>
      <c r="B815" s="191" t="s">
        <v>668</v>
      </c>
      <c r="C815" s="192" t="s">
        <v>4920</v>
      </c>
    </row>
    <row r="816" spans="1:3">
      <c r="A816" s="177">
        <v>30601223</v>
      </c>
      <c r="B816" s="191" t="s">
        <v>642</v>
      </c>
      <c r="C816" s="192" t="s">
        <v>4920</v>
      </c>
    </row>
    <row r="817" spans="1:3">
      <c r="A817" s="177">
        <v>30601231</v>
      </c>
      <c r="B817" s="191" t="s">
        <v>649</v>
      </c>
      <c r="C817" s="192" t="s">
        <v>4920</v>
      </c>
    </row>
    <row r="818" spans="1:3">
      <c r="A818" s="177">
        <v>30601240</v>
      </c>
      <c r="B818" s="191" t="s">
        <v>650</v>
      </c>
      <c r="C818" s="192" t="s">
        <v>4920</v>
      </c>
    </row>
    <row r="819" spans="1:3">
      <c r="A819" s="177">
        <v>30601258</v>
      </c>
      <c r="B819" s="191" t="s">
        <v>652</v>
      </c>
      <c r="C819" s="192" t="s">
        <v>4920</v>
      </c>
    </row>
    <row r="820" spans="1:3">
      <c r="A820" s="177">
        <v>30601266</v>
      </c>
      <c r="B820" s="191" t="s">
        <v>654</v>
      </c>
      <c r="C820" s="192" t="s">
        <v>4920</v>
      </c>
    </row>
    <row r="821" spans="1:3">
      <c r="A821" s="177">
        <v>30601274</v>
      </c>
      <c r="B821" s="178" t="s">
        <v>5180</v>
      </c>
      <c r="C821" s="179" t="s">
        <v>4922</v>
      </c>
    </row>
    <row r="822" spans="1:3">
      <c r="A822" s="177">
        <v>30601282</v>
      </c>
      <c r="B822" s="178" t="s">
        <v>5181</v>
      </c>
      <c r="C822" s="179" t="s">
        <v>4922</v>
      </c>
    </row>
    <row r="823" spans="1:3">
      <c r="A823" s="177">
        <v>30601290</v>
      </c>
      <c r="B823" s="191" t="s">
        <v>660</v>
      </c>
      <c r="C823" s="192" t="s">
        <v>4920</v>
      </c>
    </row>
    <row r="824" spans="1:3">
      <c r="A824" s="177">
        <v>30601304</v>
      </c>
      <c r="B824" s="191" t="s">
        <v>648</v>
      </c>
      <c r="C824" s="192" t="s">
        <v>4920</v>
      </c>
    </row>
    <row r="825" spans="1:3" ht="15.75" thickBot="1">
      <c r="A825" s="198">
        <v>30601312</v>
      </c>
      <c r="B825" s="199" t="s">
        <v>4048</v>
      </c>
      <c r="C825" s="202" t="s">
        <v>4920</v>
      </c>
    </row>
    <row r="826" spans="1:3" ht="16.5" thickTop="1" thickBot="1">
      <c r="A826" s="187">
        <f>D826</f>
        <v>0</v>
      </c>
      <c r="B826" s="188" t="s">
        <v>4918</v>
      </c>
      <c r="C826" s="189" t="s">
        <v>3721</v>
      </c>
    </row>
    <row r="827" spans="1:3" ht="15.75" thickTop="1">
      <c r="A827" s="174">
        <v>30602017</v>
      </c>
      <c r="B827" s="175" t="s">
        <v>669</v>
      </c>
      <c r="C827" s="176" t="s">
        <v>4920</v>
      </c>
    </row>
    <row r="828" spans="1:3">
      <c r="A828" s="177">
        <v>30602025</v>
      </c>
      <c r="B828" s="191" t="s">
        <v>671</v>
      </c>
      <c r="C828" s="192" t="s">
        <v>4920</v>
      </c>
    </row>
    <row r="829" spans="1:3">
      <c r="A829" s="177">
        <v>30602033</v>
      </c>
      <c r="B829" s="191" t="s">
        <v>672</v>
      </c>
      <c r="C829" s="192" t="s">
        <v>4920</v>
      </c>
    </row>
    <row r="830" spans="1:3">
      <c r="A830" s="177">
        <v>30602041</v>
      </c>
      <c r="B830" s="191" t="s">
        <v>5182</v>
      </c>
      <c r="C830" s="192" t="s">
        <v>4920</v>
      </c>
    </row>
    <row r="831" spans="1:3">
      <c r="A831" s="177">
        <v>30602050</v>
      </c>
      <c r="B831" s="191" t="s">
        <v>674</v>
      </c>
      <c r="C831" s="192" t="s">
        <v>4920</v>
      </c>
    </row>
    <row r="832" spans="1:3">
      <c r="A832" s="177">
        <v>30602068</v>
      </c>
      <c r="B832" s="191" t="s">
        <v>675</v>
      </c>
      <c r="C832" s="192" t="s">
        <v>4920</v>
      </c>
    </row>
    <row r="833" spans="1:3">
      <c r="A833" s="177">
        <v>30602076</v>
      </c>
      <c r="B833" s="191" t="s">
        <v>676</v>
      </c>
      <c r="C833" s="192" t="s">
        <v>4920</v>
      </c>
    </row>
    <row r="834" spans="1:3">
      <c r="A834" s="177">
        <v>30602084</v>
      </c>
      <c r="B834" s="191" t="s">
        <v>677</v>
      </c>
      <c r="C834" s="192" t="s">
        <v>4920</v>
      </c>
    </row>
    <row r="835" spans="1:3">
      <c r="A835" s="177">
        <v>30602092</v>
      </c>
      <c r="B835" s="191" t="s">
        <v>5183</v>
      </c>
      <c r="C835" s="192" t="s">
        <v>4920</v>
      </c>
    </row>
    <row r="836" spans="1:3">
      <c r="A836" s="177">
        <v>30602106</v>
      </c>
      <c r="B836" s="191" t="s">
        <v>679</v>
      </c>
      <c r="C836" s="192" t="s">
        <v>4920</v>
      </c>
    </row>
    <row r="837" spans="1:3">
      <c r="A837" s="177">
        <v>30602114</v>
      </c>
      <c r="B837" s="191" t="s">
        <v>5184</v>
      </c>
      <c r="C837" s="192" t="s">
        <v>4920</v>
      </c>
    </row>
    <row r="838" spans="1:3">
      <c r="A838" s="177">
        <v>30602122</v>
      </c>
      <c r="B838" s="178" t="s">
        <v>5185</v>
      </c>
      <c r="C838" s="179" t="s">
        <v>4922</v>
      </c>
    </row>
    <row r="839" spans="1:3">
      <c r="A839" s="177">
        <v>30602130</v>
      </c>
      <c r="B839" s="191" t="s">
        <v>681</v>
      </c>
      <c r="C839" s="192" t="s">
        <v>4920</v>
      </c>
    </row>
    <row r="840" spans="1:3">
      <c r="A840" s="177">
        <v>30602149</v>
      </c>
      <c r="B840" s="191" t="s">
        <v>683</v>
      </c>
      <c r="C840" s="192" t="s">
        <v>4920</v>
      </c>
    </row>
    <row r="841" spans="1:3">
      <c r="A841" s="177">
        <v>30602157</v>
      </c>
      <c r="B841" s="191" t="s">
        <v>684</v>
      </c>
      <c r="C841" s="192" t="s">
        <v>4920</v>
      </c>
    </row>
    <row r="842" spans="1:3">
      <c r="A842" s="177">
        <v>30602165</v>
      </c>
      <c r="B842" s="191" t="s">
        <v>685</v>
      </c>
      <c r="C842" s="192" t="s">
        <v>4920</v>
      </c>
    </row>
    <row r="843" spans="1:3">
      <c r="A843" s="177">
        <v>30602173</v>
      </c>
      <c r="B843" s="191" t="s">
        <v>686</v>
      </c>
      <c r="C843" s="192" t="s">
        <v>4920</v>
      </c>
    </row>
    <row r="844" spans="1:3">
      <c r="A844" s="177">
        <v>30602181</v>
      </c>
      <c r="B844" s="191" t="s">
        <v>5186</v>
      </c>
      <c r="C844" s="192" t="s">
        <v>4920</v>
      </c>
    </row>
    <row r="845" spans="1:3">
      <c r="A845" s="177">
        <v>30602190</v>
      </c>
      <c r="B845" s="191" t="s">
        <v>689</v>
      </c>
      <c r="C845" s="192" t="s">
        <v>4920</v>
      </c>
    </row>
    <row r="846" spans="1:3">
      <c r="A846" s="177">
        <v>30602203</v>
      </c>
      <c r="B846" s="191" t="s">
        <v>5187</v>
      </c>
      <c r="C846" s="192" t="s">
        <v>4920</v>
      </c>
    </row>
    <row r="847" spans="1:3">
      <c r="A847" s="177">
        <v>30602211</v>
      </c>
      <c r="B847" s="191" t="s">
        <v>691</v>
      </c>
      <c r="C847" s="192" t="s">
        <v>4920</v>
      </c>
    </row>
    <row r="848" spans="1:3">
      <c r="A848" s="177">
        <v>30602238</v>
      </c>
      <c r="B848" s="191" t="s">
        <v>692</v>
      </c>
      <c r="C848" s="192" t="s">
        <v>4920</v>
      </c>
    </row>
    <row r="849" spans="1:3">
      <c r="A849" s="177">
        <v>30602246</v>
      </c>
      <c r="B849" s="191" t="s">
        <v>693</v>
      </c>
      <c r="C849" s="192" t="s">
        <v>4920</v>
      </c>
    </row>
    <row r="850" spans="1:3">
      <c r="A850" s="177">
        <v>30602254</v>
      </c>
      <c r="B850" s="191" t="s">
        <v>694</v>
      </c>
      <c r="C850" s="192" t="s">
        <v>4920</v>
      </c>
    </row>
    <row r="851" spans="1:3">
      <c r="A851" s="177">
        <v>30602262</v>
      </c>
      <c r="B851" s="191" t="s">
        <v>690</v>
      </c>
      <c r="C851" s="192" t="s">
        <v>4920</v>
      </c>
    </row>
    <row r="852" spans="1:3">
      <c r="A852" s="177">
        <v>30602289</v>
      </c>
      <c r="B852" s="191" t="s">
        <v>5188</v>
      </c>
      <c r="C852" s="192" t="s">
        <v>4920</v>
      </c>
    </row>
    <row r="853" spans="1:3">
      <c r="A853" s="177">
        <v>30602297</v>
      </c>
      <c r="B853" s="191" t="s">
        <v>696</v>
      </c>
      <c r="C853" s="192" t="s">
        <v>4920</v>
      </c>
    </row>
    <row r="854" spans="1:3">
      <c r="A854" s="177">
        <v>30602300</v>
      </c>
      <c r="B854" s="191" t="s">
        <v>697</v>
      </c>
      <c r="C854" s="192" t="s">
        <v>4920</v>
      </c>
    </row>
    <row r="855" spans="1:3">
      <c r="A855" s="177">
        <v>30602319</v>
      </c>
      <c r="B855" s="191" t="s">
        <v>5189</v>
      </c>
      <c r="C855" s="192" t="s">
        <v>4920</v>
      </c>
    </row>
    <row r="856" spans="1:3">
      <c r="A856" s="177">
        <v>30602327</v>
      </c>
      <c r="B856" s="191" t="s">
        <v>5190</v>
      </c>
      <c r="C856" s="192" t="s">
        <v>4920</v>
      </c>
    </row>
    <row r="857" spans="1:3">
      <c r="A857" s="177">
        <v>30602335</v>
      </c>
      <c r="B857" s="191" t="s">
        <v>670</v>
      </c>
      <c r="C857" s="192" t="s">
        <v>4920</v>
      </c>
    </row>
    <row r="858" spans="1:3" ht="15.75" thickBot="1">
      <c r="A858" s="180">
        <v>30602343</v>
      </c>
      <c r="B858" s="181" t="s">
        <v>682</v>
      </c>
      <c r="C858" s="182" t="s">
        <v>4920</v>
      </c>
    </row>
    <row r="859" spans="1:3" ht="16.5" thickTop="1" thickBot="1">
      <c r="A859" s="168">
        <f>D859</f>
        <v>0</v>
      </c>
      <c r="B859" s="169" t="s">
        <v>4917</v>
      </c>
      <c r="C859" s="170" t="s">
        <v>3721</v>
      </c>
    </row>
    <row r="860" spans="1:3" ht="16.5" thickTop="1" thickBot="1">
      <c r="A860" s="171">
        <f>D860</f>
        <v>0</v>
      </c>
      <c r="B860" s="172" t="s">
        <v>4918</v>
      </c>
      <c r="C860" s="173" t="s">
        <v>3721</v>
      </c>
    </row>
    <row r="861" spans="1:3" ht="15.75" thickTop="1">
      <c r="A861" s="174">
        <v>30701015</v>
      </c>
      <c r="B861" s="175" t="s">
        <v>5191</v>
      </c>
      <c r="C861" s="176" t="s">
        <v>4920</v>
      </c>
    </row>
    <row r="862" spans="1:3">
      <c r="A862" s="177">
        <v>30701023</v>
      </c>
      <c r="B862" s="191" t="s">
        <v>5192</v>
      </c>
      <c r="C862" s="192" t="s">
        <v>4920</v>
      </c>
    </row>
    <row r="863" spans="1:3">
      <c r="A863" s="177">
        <v>30701031</v>
      </c>
      <c r="B863" s="191" t="s">
        <v>5193</v>
      </c>
      <c r="C863" s="192" t="s">
        <v>4920</v>
      </c>
    </row>
    <row r="864" spans="1:3">
      <c r="A864" s="177">
        <v>30701040</v>
      </c>
      <c r="B864" s="191" t="s">
        <v>5194</v>
      </c>
      <c r="C864" s="192" t="s">
        <v>4920</v>
      </c>
    </row>
    <row r="865" spans="1:3">
      <c r="A865" s="177">
        <v>30701058</v>
      </c>
      <c r="B865" s="191" t="s">
        <v>5195</v>
      </c>
      <c r="C865" s="192" t="s">
        <v>4920</v>
      </c>
    </row>
    <row r="866" spans="1:3">
      <c r="A866" s="177">
        <v>30701066</v>
      </c>
      <c r="B866" s="191" t="s">
        <v>5196</v>
      </c>
      <c r="C866" s="192" t="s">
        <v>4920</v>
      </c>
    </row>
    <row r="867" spans="1:3">
      <c r="A867" s="177">
        <v>30701074</v>
      </c>
      <c r="B867" s="191" t="s">
        <v>5197</v>
      </c>
      <c r="C867" s="192" t="s">
        <v>4920</v>
      </c>
    </row>
    <row r="868" spans="1:3">
      <c r="A868" s="177">
        <v>30701082</v>
      </c>
      <c r="B868" s="191" t="s">
        <v>5198</v>
      </c>
      <c r="C868" s="192" t="s">
        <v>4920</v>
      </c>
    </row>
    <row r="869" spans="1:3">
      <c r="A869" s="177">
        <v>30701090</v>
      </c>
      <c r="B869" s="191" t="s">
        <v>5199</v>
      </c>
      <c r="C869" s="192" t="s">
        <v>4920</v>
      </c>
    </row>
    <row r="870" spans="1:3">
      <c r="A870" s="177">
        <v>30701104</v>
      </c>
      <c r="B870" s="191" t="s">
        <v>5200</v>
      </c>
      <c r="C870" s="192" t="s">
        <v>4920</v>
      </c>
    </row>
    <row r="871" spans="1:3">
      <c r="A871" s="177">
        <v>30701112</v>
      </c>
      <c r="B871" s="191" t="s">
        <v>5201</v>
      </c>
      <c r="C871" s="192" t="s">
        <v>4920</v>
      </c>
    </row>
    <row r="872" spans="1:3">
      <c r="A872" s="177">
        <v>30701120</v>
      </c>
      <c r="B872" s="191" t="s">
        <v>5202</v>
      </c>
      <c r="C872" s="192" t="s">
        <v>4920</v>
      </c>
    </row>
    <row r="873" spans="1:3">
      <c r="A873" s="177">
        <v>30701139</v>
      </c>
      <c r="B873" s="191" t="s">
        <v>5203</v>
      </c>
      <c r="C873" s="192" t="s">
        <v>4920</v>
      </c>
    </row>
    <row r="874" spans="1:3">
      <c r="A874" s="177">
        <v>30701147</v>
      </c>
      <c r="B874" s="191" t="s">
        <v>5204</v>
      </c>
      <c r="C874" s="192" t="s">
        <v>4920</v>
      </c>
    </row>
    <row r="875" spans="1:3">
      <c r="A875" s="177">
        <v>30701155</v>
      </c>
      <c r="B875" s="191" t="s">
        <v>714</v>
      </c>
      <c r="C875" s="192" t="s">
        <v>4920</v>
      </c>
    </row>
    <row r="876" spans="1:3">
      <c r="A876" s="177">
        <v>30701163</v>
      </c>
      <c r="B876" s="191" t="s">
        <v>715</v>
      </c>
      <c r="C876" s="192" t="s">
        <v>4920</v>
      </c>
    </row>
    <row r="877" spans="1:3">
      <c r="A877" s="177">
        <v>30701171</v>
      </c>
      <c r="B877" s="191" t="s">
        <v>716</v>
      </c>
      <c r="C877" s="192" t="s">
        <v>4920</v>
      </c>
    </row>
    <row r="878" spans="1:3">
      <c r="A878" s="177">
        <v>30701180</v>
      </c>
      <c r="B878" s="191" t="s">
        <v>5205</v>
      </c>
      <c r="C878" s="192" t="s">
        <v>4920</v>
      </c>
    </row>
    <row r="879" spans="1:3">
      <c r="A879" s="177">
        <v>30701198</v>
      </c>
      <c r="B879" s="191" t="s">
        <v>718</v>
      </c>
      <c r="C879" s="192" t="s">
        <v>4920</v>
      </c>
    </row>
    <row r="880" spans="1:3">
      <c r="A880" s="177">
        <v>30701201</v>
      </c>
      <c r="B880" s="191" t="s">
        <v>5206</v>
      </c>
      <c r="C880" s="192" t="s">
        <v>4920</v>
      </c>
    </row>
    <row r="881" spans="1:3" ht="15.75" thickBot="1">
      <c r="A881" s="180">
        <v>30701210</v>
      </c>
      <c r="B881" s="181" t="s">
        <v>727</v>
      </c>
      <c r="C881" s="182" t="s">
        <v>4920</v>
      </c>
    </row>
    <row r="882" spans="1:3" ht="16.5" thickTop="1" thickBot="1">
      <c r="A882" s="187">
        <f>D882</f>
        <v>0</v>
      </c>
      <c r="B882" s="188" t="s">
        <v>4918</v>
      </c>
      <c r="C882" s="189" t="s">
        <v>3721</v>
      </c>
    </row>
    <row r="883" spans="1:3" ht="15.75" thickTop="1">
      <c r="A883" s="174">
        <v>30702011</v>
      </c>
      <c r="B883" s="175" t="s">
        <v>5207</v>
      </c>
      <c r="C883" s="176" t="s">
        <v>4920</v>
      </c>
    </row>
    <row r="884" spans="1:3">
      <c r="A884" s="177">
        <v>30702020</v>
      </c>
      <c r="B884" s="191" t="s">
        <v>5208</v>
      </c>
      <c r="C884" s="192" t="s">
        <v>4920</v>
      </c>
    </row>
    <row r="885" spans="1:3">
      <c r="A885" s="177">
        <v>30702038</v>
      </c>
      <c r="B885" s="191" t="s">
        <v>721</v>
      </c>
      <c r="C885" s="192" t="s">
        <v>4920</v>
      </c>
    </row>
    <row r="886" spans="1:3">
      <c r="A886" s="177">
        <v>30702046</v>
      </c>
      <c r="B886" s="191" t="s">
        <v>5209</v>
      </c>
      <c r="C886" s="192" t="s">
        <v>4920</v>
      </c>
    </row>
    <row r="887" spans="1:3">
      <c r="A887" s="177">
        <v>30702054</v>
      </c>
      <c r="B887" s="191" t="s">
        <v>5210</v>
      </c>
      <c r="C887" s="192" t="s">
        <v>4920</v>
      </c>
    </row>
    <row r="888" spans="1:3">
      <c r="A888" s="177">
        <v>30702062</v>
      </c>
      <c r="B888" s="191" t="s">
        <v>5211</v>
      </c>
      <c r="C888" s="192" t="s">
        <v>4920</v>
      </c>
    </row>
    <row r="889" spans="1:3">
      <c r="A889" s="177">
        <v>30702070</v>
      </c>
      <c r="B889" s="191" t="s">
        <v>725</v>
      </c>
      <c r="C889" s="192" t="s">
        <v>4920</v>
      </c>
    </row>
    <row r="890" spans="1:3" ht="15.75" thickBot="1">
      <c r="A890" s="180">
        <v>30702089</v>
      </c>
      <c r="B890" s="181" t="s">
        <v>5212</v>
      </c>
      <c r="C890" s="182" t="s">
        <v>4920</v>
      </c>
    </row>
    <row r="891" spans="1:3" ht="16.5" thickTop="1" thickBot="1">
      <c r="A891" s="187">
        <f>D891</f>
        <v>0</v>
      </c>
      <c r="B891" s="188" t="s">
        <v>4918</v>
      </c>
      <c r="C891" s="189" t="s">
        <v>3721</v>
      </c>
    </row>
    <row r="892" spans="1:3" ht="15.75" thickTop="1">
      <c r="A892" s="174">
        <v>30703018</v>
      </c>
      <c r="B892" s="175" t="s">
        <v>729</v>
      </c>
      <c r="C892" s="176" t="s">
        <v>4920</v>
      </c>
    </row>
    <row r="893" spans="1:3">
      <c r="A893" s="177">
        <v>30703026</v>
      </c>
      <c r="B893" s="191" t="s">
        <v>5213</v>
      </c>
      <c r="C893" s="192" t="s">
        <v>4920</v>
      </c>
    </row>
    <row r="894" spans="1:3">
      <c r="A894" s="177">
        <v>30703034</v>
      </c>
      <c r="B894" s="191" t="s">
        <v>5214</v>
      </c>
      <c r="C894" s="192" t="s">
        <v>4920</v>
      </c>
    </row>
    <row r="895" spans="1:3">
      <c r="A895" s="177">
        <v>30703042</v>
      </c>
      <c r="B895" s="191" t="s">
        <v>5215</v>
      </c>
      <c r="C895" s="192" t="s">
        <v>4920</v>
      </c>
    </row>
    <row r="896" spans="1:3">
      <c r="A896" s="177">
        <v>30703050</v>
      </c>
      <c r="B896" s="191" t="s">
        <v>5207</v>
      </c>
      <c r="C896" s="192" t="s">
        <v>4920</v>
      </c>
    </row>
    <row r="897" spans="1:3">
      <c r="A897" s="177">
        <v>30703069</v>
      </c>
      <c r="B897" s="191" t="s">
        <v>733</v>
      </c>
      <c r="C897" s="192" t="s">
        <v>4920</v>
      </c>
    </row>
    <row r="898" spans="1:3">
      <c r="A898" s="177">
        <v>30703077</v>
      </c>
      <c r="B898" s="191" t="s">
        <v>5216</v>
      </c>
      <c r="C898" s="192" t="s">
        <v>4920</v>
      </c>
    </row>
    <row r="899" spans="1:3" ht="33.75">
      <c r="A899" s="177">
        <v>30703085</v>
      </c>
      <c r="B899" s="191" t="s">
        <v>5217</v>
      </c>
      <c r="C899" s="192" t="s">
        <v>4920</v>
      </c>
    </row>
    <row r="900" spans="1:3">
      <c r="A900" s="177">
        <v>30703093</v>
      </c>
      <c r="B900" s="191" t="s">
        <v>736</v>
      </c>
      <c r="C900" s="192" t="s">
        <v>4920</v>
      </c>
    </row>
    <row r="901" spans="1:3">
      <c r="A901" s="177">
        <v>30703107</v>
      </c>
      <c r="B901" s="191" t="s">
        <v>5218</v>
      </c>
      <c r="C901" s="192" t="s">
        <v>4920</v>
      </c>
    </row>
    <row r="902" spans="1:3">
      <c r="A902" s="177">
        <v>30703115</v>
      </c>
      <c r="B902" s="191" t="s">
        <v>5219</v>
      </c>
      <c r="C902" s="192" t="s">
        <v>4920</v>
      </c>
    </row>
    <row r="903" spans="1:3">
      <c r="A903" s="177">
        <v>30703123</v>
      </c>
      <c r="B903" s="191" t="s">
        <v>5210</v>
      </c>
      <c r="C903" s="192" t="s">
        <v>4920</v>
      </c>
    </row>
    <row r="904" spans="1:3">
      <c r="A904" s="177">
        <v>30703131</v>
      </c>
      <c r="B904" s="191" t="s">
        <v>5220</v>
      </c>
      <c r="C904" s="192" t="s">
        <v>4920</v>
      </c>
    </row>
    <row r="905" spans="1:3">
      <c r="A905" s="177">
        <v>30703140</v>
      </c>
      <c r="B905" s="191" t="s">
        <v>5221</v>
      </c>
      <c r="C905" s="192" t="s">
        <v>4920</v>
      </c>
    </row>
    <row r="906" spans="1:3">
      <c r="A906" s="177">
        <v>30703158</v>
      </c>
      <c r="B906" s="191" t="s">
        <v>741</v>
      </c>
      <c r="C906" s="192" t="s">
        <v>4920</v>
      </c>
    </row>
    <row r="907" spans="1:3">
      <c r="A907" s="177">
        <v>30703166</v>
      </c>
      <c r="B907" s="191" t="s">
        <v>5211</v>
      </c>
      <c r="C907" s="192" t="s">
        <v>4920</v>
      </c>
    </row>
    <row r="908" spans="1:3">
      <c r="A908" s="177">
        <v>30703174</v>
      </c>
      <c r="B908" s="191" t="s">
        <v>742</v>
      </c>
      <c r="C908" s="192" t="s">
        <v>4920</v>
      </c>
    </row>
    <row r="909" spans="1:3" ht="15.75" thickBot="1">
      <c r="A909" s="180">
        <v>30703182</v>
      </c>
      <c r="B909" s="181" t="s">
        <v>725</v>
      </c>
      <c r="C909" s="182" t="s">
        <v>4920</v>
      </c>
    </row>
    <row r="910" spans="1:3" ht="16.5" thickTop="1" thickBot="1">
      <c r="A910" s="187">
        <f>D910</f>
        <v>0</v>
      </c>
      <c r="B910" s="188" t="s">
        <v>4918</v>
      </c>
      <c r="C910" s="189" t="s">
        <v>3721</v>
      </c>
    </row>
    <row r="911" spans="1:3" ht="15.75" thickTop="1">
      <c r="A911" s="174">
        <v>30704014</v>
      </c>
      <c r="B911" s="175" t="s">
        <v>5222</v>
      </c>
      <c r="C911" s="176" t="s">
        <v>4920</v>
      </c>
    </row>
    <row r="912" spans="1:3">
      <c r="A912" s="177">
        <v>30704022</v>
      </c>
      <c r="B912" s="191" t="s">
        <v>5223</v>
      </c>
      <c r="C912" s="192" t="s">
        <v>4920</v>
      </c>
    </row>
    <row r="913" spans="1:3">
      <c r="A913" s="177">
        <v>30704030</v>
      </c>
      <c r="B913" s="191" t="s">
        <v>745</v>
      </c>
      <c r="C913" s="192" t="s">
        <v>4920</v>
      </c>
    </row>
    <row r="914" spans="1:3">
      <c r="A914" s="177">
        <v>30704049</v>
      </c>
      <c r="B914" s="191" t="s">
        <v>5224</v>
      </c>
      <c r="C914" s="192" t="s">
        <v>4920</v>
      </c>
    </row>
    <row r="915" spans="1:3">
      <c r="A915" s="177">
        <v>30704057</v>
      </c>
      <c r="B915" s="191" t="s">
        <v>5225</v>
      </c>
      <c r="C915" s="192" t="s">
        <v>4920</v>
      </c>
    </row>
    <row r="916" spans="1:3">
      <c r="A916" s="177">
        <v>30704065</v>
      </c>
      <c r="B916" s="191" t="s">
        <v>5226</v>
      </c>
      <c r="C916" s="192" t="s">
        <v>4920</v>
      </c>
    </row>
    <row r="917" spans="1:3">
      <c r="A917" s="177">
        <v>30704073</v>
      </c>
      <c r="B917" s="191" t="s">
        <v>749</v>
      </c>
      <c r="C917" s="192" t="s">
        <v>4920</v>
      </c>
    </row>
    <row r="918" spans="1:3" ht="15.75" thickBot="1">
      <c r="A918" s="180">
        <v>30704081</v>
      </c>
      <c r="B918" s="181" t="s">
        <v>750</v>
      </c>
      <c r="C918" s="182" t="s">
        <v>4920</v>
      </c>
    </row>
    <row r="919" spans="1:3" ht="16.5" thickTop="1" thickBot="1">
      <c r="A919" s="187">
        <f>D919</f>
        <v>0</v>
      </c>
      <c r="B919" s="188" t="s">
        <v>4918</v>
      </c>
      <c r="C919" s="189" t="s">
        <v>3721</v>
      </c>
    </row>
    <row r="920" spans="1:3" ht="23.25" thickTop="1">
      <c r="A920" s="174">
        <v>30705010</v>
      </c>
      <c r="B920" s="175" t="s">
        <v>5227</v>
      </c>
      <c r="C920" s="176" t="s">
        <v>4920</v>
      </c>
    </row>
    <row r="921" spans="1:3" ht="22.5">
      <c r="A921" s="177">
        <v>30705029</v>
      </c>
      <c r="B921" s="191" t="s">
        <v>5228</v>
      </c>
      <c r="C921" s="192" t="s">
        <v>4920</v>
      </c>
    </row>
    <row r="922" spans="1:3" ht="22.5">
      <c r="A922" s="177">
        <v>30705037</v>
      </c>
      <c r="B922" s="191" t="s">
        <v>753</v>
      </c>
      <c r="C922" s="192" t="s">
        <v>4920</v>
      </c>
    </row>
    <row r="923" spans="1:3" ht="22.5">
      <c r="A923" s="177">
        <v>30705045</v>
      </c>
      <c r="B923" s="191" t="s">
        <v>5229</v>
      </c>
      <c r="C923" s="192" t="s">
        <v>4920</v>
      </c>
    </row>
    <row r="924" spans="1:3">
      <c r="A924" s="177">
        <v>30705053</v>
      </c>
      <c r="B924" s="191" t="s">
        <v>755</v>
      </c>
      <c r="C924" s="192" t="s">
        <v>4920</v>
      </c>
    </row>
    <row r="925" spans="1:3" ht="22.5">
      <c r="A925" s="177">
        <v>30705061</v>
      </c>
      <c r="B925" s="191" t="s">
        <v>5230</v>
      </c>
      <c r="C925" s="192" t="s">
        <v>4920</v>
      </c>
    </row>
    <row r="926" spans="1:3" ht="22.5">
      <c r="A926" s="177">
        <v>30705070</v>
      </c>
      <c r="B926" s="191" t="s">
        <v>757</v>
      </c>
      <c r="C926" s="192" t="s">
        <v>4920</v>
      </c>
    </row>
    <row r="927" spans="1:3" ht="15.75" thickBot="1">
      <c r="A927" s="180">
        <v>30705100</v>
      </c>
      <c r="B927" s="181" t="s">
        <v>5231</v>
      </c>
      <c r="C927" s="182" t="s">
        <v>4920</v>
      </c>
    </row>
    <row r="928" spans="1:3" ht="16.5" thickTop="1" thickBot="1">
      <c r="A928" s="187">
        <f>D928</f>
        <v>0</v>
      </c>
      <c r="B928" s="188" t="s">
        <v>4918</v>
      </c>
      <c r="C928" s="189" t="s">
        <v>3721</v>
      </c>
    </row>
    <row r="929" spans="1:3" ht="15.75" thickTop="1">
      <c r="A929" s="174">
        <v>30706017</v>
      </c>
      <c r="B929" s="175" t="s">
        <v>759</v>
      </c>
      <c r="C929" s="176" t="s">
        <v>4920</v>
      </c>
    </row>
    <row r="930" spans="1:3">
      <c r="A930" s="177">
        <v>30706025</v>
      </c>
      <c r="B930" s="191" t="s">
        <v>5232</v>
      </c>
      <c r="C930" s="192" t="s">
        <v>4920</v>
      </c>
    </row>
    <row r="931" spans="1:3" ht="15.75" thickBot="1">
      <c r="A931" s="180">
        <v>30706033</v>
      </c>
      <c r="B931" s="181" t="s">
        <v>761</v>
      </c>
      <c r="C931" s="182" t="s">
        <v>4920</v>
      </c>
    </row>
    <row r="932" spans="1:3" ht="16.5" thickTop="1" thickBot="1">
      <c r="A932" s="187">
        <f>D932</f>
        <v>0</v>
      </c>
      <c r="B932" s="188" t="s">
        <v>4918</v>
      </c>
      <c r="C932" s="189" t="s">
        <v>3721</v>
      </c>
    </row>
    <row r="933" spans="1:3" ht="15.75" thickTop="1">
      <c r="A933" s="174">
        <v>30707013</v>
      </c>
      <c r="B933" s="175" t="s">
        <v>762</v>
      </c>
      <c r="C933" s="176" t="s">
        <v>4920</v>
      </c>
    </row>
    <row r="934" spans="1:3">
      <c r="A934" s="177">
        <v>30707021</v>
      </c>
      <c r="B934" s="191" t="s">
        <v>763</v>
      </c>
      <c r="C934" s="192" t="s">
        <v>4920</v>
      </c>
    </row>
    <row r="935" spans="1:3">
      <c r="A935" s="177">
        <v>30707030</v>
      </c>
      <c r="B935" s="191" t="s">
        <v>764</v>
      </c>
      <c r="C935" s="192" t="s">
        <v>4920</v>
      </c>
    </row>
    <row r="936" spans="1:3">
      <c r="A936" s="177">
        <v>30707048</v>
      </c>
      <c r="B936" s="191" t="s">
        <v>766</v>
      </c>
      <c r="C936" s="192" t="s">
        <v>4920</v>
      </c>
    </row>
    <row r="937" spans="1:3">
      <c r="A937" s="177">
        <v>30707056</v>
      </c>
      <c r="B937" s="191" t="s">
        <v>767</v>
      </c>
      <c r="C937" s="192" t="s">
        <v>4920</v>
      </c>
    </row>
    <row r="938" spans="1:3" ht="15.75" thickBot="1">
      <c r="A938" s="180">
        <v>30707064</v>
      </c>
      <c r="B938" s="181" t="s">
        <v>765</v>
      </c>
      <c r="C938" s="182" t="s">
        <v>4920</v>
      </c>
    </row>
    <row r="939" spans="1:3" ht="16.5" thickTop="1" thickBot="1">
      <c r="A939" s="187">
        <f>D939</f>
        <v>0</v>
      </c>
      <c r="B939" s="188" t="s">
        <v>4918</v>
      </c>
      <c r="C939" s="189" t="s">
        <v>3721</v>
      </c>
    </row>
    <row r="940" spans="1:3" ht="15.75" thickTop="1">
      <c r="A940" s="174">
        <v>30709016</v>
      </c>
      <c r="B940" s="175" t="s">
        <v>768</v>
      </c>
      <c r="C940" s="176" t="s">
        <v>4920</v>
      </c>
    </row>
    <row r="941" spans="1:3">
      <c r="A941" s="177">
        <v>30709024</v>
      </c>
      <c r="B941" s="191" t="s">
        <v>5233</v>
      </c>
      <c r="C941" s="192" t="s">
        <v>4920</v>
      </c>
    </row>
    <row r="942" spans="1:3" ht="15.75" thickBot="1">
      <c r="A942" s="180">
        <v>30709032</v>
      </c>
      <c r="B942" s="181" t="s">
        <v>770</v>
      </c>
      <c r="C942" s="182" t="s">
        <v>4920</v>
      </c>
    </row>
    <row r="943" spans="1:3" ht="16.5" thickTop="1" thickBot="1">
      <c r="A943" s="187">
        <f>D943</f>
        <v>0</v>
      </c>
      <c r="B943" s="188" t="s">
        <v>4918</v>
      </c>
      <c r="C943" s="189" t="s">
        <v>3721</v>
      </c>
    </row>
    <row r="944" spans="1:3" ht="15.75" thickTop="1">
      <c r="A944" s="174">
        <v>30710014</v>
      </c>
      <c r="B944" s="175" t="s">
        <v>5234</v>
      </c>
      <c r="C944" s="176" t="s">
        <v>4920</v>
      </c>
    </row>
    <row r="945" spans="1:3">
      <c r="A945" s="177">
        <v>30710022</v>
      </c>
      <c r="B945" s="191" t="s">
        <v>5235</v>
      </c>
      <c r="C945" s="192" t="s">
        <v>4920</v>
      </c>
    </row>
    <row r="946" spans="1:3">
      <c r="A946" s="177">
        <v>30710030</v>
      </c>
      <c r="B946" s="191" t="s">
        <v>5236</v>
      </c>
      <c r="C946" s="192" t="s">
        <v>4920</v>
      </c>
    </row>
    <row r="947" spans="1:3">
      <c r="A947" s="177">
        <v>30710049</v>
      </c>
      <c r="B947" s="191" t="s">
        <v>5237</v>
      </c>
      <c r="C947" s="192" t="s">
        <v>4920</v>
      </c>
    </row>
    <row r="948" spans="1:3" ht="15.75" thickBot="1">
      <c r="A948" s="180">
        <v>30710057</v>
      </c>
      <c r="B948" s="181" t="s">
        <v>5238</v>
      </c>
      <c r="C948" s="182" t="s">
        <v>4920</v>
      </c>
    </row>
    <row r="949" spans="1:3" ht="16.5" thickTop="1" thickBot="1">
      <c r="A949" s="187">
        <f>D949</f>
        <v>0</v>
      </c>
      <c r="B949" s="188" t="s">
        <v>4918</v>
      </c>
      <c r="C949" s="189" t="s">
        <v>3721</v>
      </c>
    </row>
    <row r="950" spans="1:3" ht="15.75" thickTop="1">
      <c r="A950" s="174">
        <v>30711010</v>
      </c>
      <c r="B950" s="175" t="s">
        <v>776</v>
      </c>
      <c r="C950" s="176" t="s">
        <v>4920</v>
      </c>
    </row>
    <row r="951" spans="1:3">
      <c r="A951" s="177">
        <v>30711029</v>
      </c>
      <c r="B951" s="191" t="s">
        <v>5239</v>
      </c>
      <c r="C951" s="192" t="s">
        <v>4920</v>
      </c>
    </row>
    <row r="952" spans="1:3" ht="15.75" thickBot="1">
      <c r="A952" s="180">
        <v>30711037</v>
      </c>
      <c r="B952" s="181" t="s">
        <v>5240</v>
      </c>
      <c r="C952" s="182" t="s">
        <v>4920</v>
      </c>
    </row>
    <row r="953" spans="1:3" ht="16.5" thickTop="1" thickBot="1">
      <c r="A953" s="187">
        <f>D953</f>
        <v>0</v>
      </c>
      <c r="B953" s="188" t="s">
        <v>4918</v>
      </c>
      <c r="C953" s="189" t="s">
        <v>3721</v>
      </c>
    </row>
    <row r="954" spans="1:3" ht="15.75" thickTop="1">
      <c r="A954" s="174">
        <v>30712017</v>
      </c>
      <c r="B954" s="175" t="s">
        <v>779</v>
      </c>
      <c r="C954" s="176" t="s">
        <v>4920</v>
      </c>
    </row>
    <row r="955" spans="1:3">
      <c r="A955" s="177">
        <v>30712025</v>
      </c>
      <c r="B955" s="191" t="s">
        <v>780</v>
      </c>
      <c r="C955" s="192" t="s">
        <v>4920</v>
      </c>
    </row>
    <row r="956" spans="1:3">
      <c r="A956" s="177">
        <v>30712033</v>
      </c>
      <c r="B956" s="191" t="s">
        <v>781</v>
      </c>
      <c r="C956" s="192" t="s">
        <v>4920</v>
      </c>
    </row>
    <row r="957" spans="1:3">
      <c r="A957" s="177">
        <v>30712041</v>
      </c>
      <c r="B957" s="191" t="s">
        <v>782</v>
      </c>
      <c r="C957" s="192" t="s">
        <v>4920</v>
      </c>
    </row>
    <row r="958" spans="1:3">
      <c r="A958" s="177">
        <v>30712050</v>
      </c>
      <c r="B958" s="191" t="s">
        <v>783</v>
      </c>
      <c r="C958" s="192" t="s">
        <v>4920</v>
      </c>
    </row>
    <row r="959" spans="1:3">
      <c r="A959" s="177">
        <v>30712068</v>
      </c>
      <c r="B959" s="191" t="s">
        <v>784</v>
      </c>
      <c r="C959" s="192" t="s">
        <v>4920</v>
      </c>
    </row>
    <row r="960" spans="1:3">
      <c r="A960" s="177">
        <v>30712076</v>
      </c>
      <c r="B960" s="191" t="s">
        <v>785</v>
      </c>
      <c r="C960" s="192" t="s">
        <v>4920</v>
      </c>
    </row>
    <row r="961" spans="1:3">
      <c r="A961" s="177">
        <v>30712084</v>
      </c>
      <c r="B961" s="191" t="s">
        <v>786</v>
      </c>
      <c r="C961" s="192" t="s">
        <v>4920</v>
      </c>
    </row>
    <row r="962" spans="1:3">
      <c r="A962" s="177">
        <v>30712092</v>
      </c>
      <c r="B962" s="191" t="s">
        <v>787</v>
      </c>
      <c r="C962" s="192" t="s">
        <v>4920</v>
      </c>
    </row>
    <row r="963" spans="1:3">
      <c r="A963" s="177">
        <v>30712106</v>
      </c>
      <c r="B963" s="191" t="s">
        <v>788</v>
      </c>
      <c r="C963" s="192" t="s">
        <v>4920</v>
      </c>
    </row>
    <row r="964" spans="1:3">
      <c r="A964" s="177">
        <v>30712114</v>
      </c>
      <c r="B964" s="191" t="s">
        <v>789</v>
      </c>
      <c r="C964" s="192" t="s">
        <v>4920</v>
      </c>
    </row>
    <row r="965" spans="1:3">
      <c r="A965" s="177">
        <v>30712122</v>
      </c>
      <c r="B965" s="191" t="s">
        <v>5241</v>
      </c>
      <c r="C965" s="192" t="s">
        <v>4920</v>
      </c>
    </row>
    <row r="966" spans="1:3">
      <c r="A966" s="177">
        <v>30712130</v>
      </c>
      <c r="B966" s="191" t="s">
        <v>791</v>
      </c>
      <c r="C966" s="192" t="s">
        <v>4920</v>
      </c>
    </row>
    <row r="967" spans="1:3" ht="15.75" thickBot="1">
      <c r="A967" s="180">
        <v>30712149</v>
      </c>
      <c r="B967" s="181" t="s">
        <v>792</v>
      </c>
      <c r="C967" s="182" t="s">
        <v>4920</v>
      </c>
    </row>
    <row r="968" spans="1:3" ht="16.5" thickTop="1" thickBot="1">
      <c r="A968" s="187">
        <f>D968</f>
        <v>0</v>
      </c>
      <c r="B968" s="188" t="s">
        <v>4918</v>
      </c>
      <c r="C968" s="189" t="s">
        <v>3721</v>
      </c>
    </row>
    <row r="969" spans="1:3" ht="15.75" thickTop="1">
      <c r="A969" s="174">
        <v>30713021</v>
      </c>
      <c r="B969" s="175" t="s">
        <v>794</v>
      </c>
      <c r="C969" s="176" t="s">
        <v>4920</v>
      </c>
    </row>
    <row r="970" spans="1:3">
      <c r="A970" s="177">
        <v>30713030</v>
      </c>
      <c r="B970" s="191" t="s">
        <v>795</v>
      </c>
      <c r="C970" s="192" t="s">
        <v>4920</v>
      </c>
    </row>
    <row r="971" spans="1:3">
      <c r="A971" s="177">
        <v>30713048</v>
      </c>
      <c r="B971" s="191" t="s">
        <v>796</v>
      </c>
      <c r="C971" s="192" t="s">
        <v>4920</v>
      </c>
    </row>
    <row r="972" spans="1:3">
      <c r="A972" s="177">
        <v>30713064</v>
      </c>
      <c r="B972" s="191" t="s">
        <v>797</v>
      </c>
      <c r="C972" s="192" t="s">
        <v>4920</v>
      </c>
    </row>
    <row r="973" spans="1:3">
      <c r="A973" s="177">
        <v>30713072</v>
      </c>
      <c r="B973" s="191" t="s">
        <v>800</v>
      </c>
      <c r="C973" s="192" t="s">
        <v>4920</v>
      </c>
    </row>
    <row r="974" spans="1:3">
      <c r="A974" s="177">
        <v>30713137</v>
      </c>
      <c r="B974" s="191" t="s">
        <v>5242</v>
      </c>
      <c r="C974" s="192" t="s">
        <v>4920</v>
      </c>
    </row>
    <row r="975" spans="1:3" ht="22.5">
      <c r="A975" s="177">
        <v>30713145</v>
      </c>
      <c r="B975" s="191" t="s">
        <v>5243</v>
      </c>
      <c r="C975" s="192" t="s">
        <v>4920</v>
      </c>
    </row>
    <row r="976" spans="1:3" ht="15.75" thickBot="1">
      <c r="A976" s="180">
        <v>30713153</v>
      </c>
      <c r="B976" s="181" t="s">
        <v>793</v>
      </c>
      <c r="C976" s="182" t="s">
        <v>4920</v>
      </c>
    </row>
    <row r="977" spans="1:3" ht="16.5" thickTop="1" thickBot="1">
      <c r="A977" s="187">
        <f>D977</f>
        <v>0</v>
      </c>
      <c r="B977" s="188" t="s">
        <v>4918</v>
      </c>
      <c r="C977" s="189" t="s">
        <v>3721</v>
      </c>
    </row>
    <row r="978" spans="1:3" ht="15.75" thickTop="1">
      <c r="A978" s="174">
        <v>30714010</v>
      </c>
      <c r="B978" s="175" t="s">
        <v>801</v>
      </c>
      <c r="C978" s="176" t="s">
        <v>4920</v>
      </c>
    </row>
    <row r="979" spans="1:3">
      <c r="A979" s="177">
        <v>30714028</v>
      </c>
      <c r="B979" s="191" t="s">
        <v>803</v>
      </c>
      <c r="C979" s="192" t="s">
        <v>4920</v>
      </c>
    </row>
    <row r="980" spans="1:3" ht="15.75" thickBot="1">
      <c r="A980" s="180">
        <v>30714036</v>
      </c>
      <c r="B980" s="181" t="s">
        <v>802</v>
      </c>
      <c r="C980" s="182" t="s">
        <v>4920</v>
      </c>
    </row>
    <row r="981" spans="1:3" ht="16.5" thickTop="1" thickBot="1">
      <c r="A981" s="187">
        <f>D981</f>
        <v>0</v>
      </c>
      <c r="B981" s="188" t="s">
        <v>4918</v>
      </c>
      <c r="C981" s="189" t="s">
        <v>3721</v>
      </c>
    </row>
    <row r="982" spans="1:3" ht="15.75" thickTop="1">
      <c r="A982" s="174">
        <v>30715016</v>
      </c>
      <c r="B982" s="175" t="s">
        <v>4847</v>
      </c>
      <c r="C982" s="176" t="s">
        <v>4920</v>
      </c>
    </row>
    <row r="983" spans="1:3">
      <c r="A983" s="177">
        <v>30715024</v>
      </c>
      <c r="B983" s="191" t="s">
        <v>805</v>
      </c>
      <c r="C983" s="192" t="s">
        <v>4920</v>
      </c>
    </row>
    <row r="984" spans="1:3">
      <c r="A984" s="177">
        <v>30715032</v>
      </c>
      <c r="B984" s="191" t="s">
        <v>806</v>
      </c>
      <c r="C984" s="192" t="s">
        <v>4920</v>
      </c>
    </row>
    <row r="985" spans="1:3">
      <c r="A985" s="177">
        <v>30715040</v>
      </c>
      <c r="B985" s="191" t="s">
        <v>807</v>
      </c>
      <c r="C985" s="192" t="s">
        <v>4920</v>
      </c>
    </row>
    <row r="986" spans="1:3">
      <c r="A986" s="177">
        <v>30715059</v>
      </c>
      <c r="B986" s="178" t="s">
        <v>5244</v>
      </c>
      <c r="C986" s="179" t="s">
        <v>4922</v>
      </c>
    </row>
    <row r="987" spans="1:3">
      <c r="A987" s="177">
        <v>30715067</v>
      </c>
      <c r="B987" s="191" t="s">
        <v>808</v>
      </c>
      <c r="C987" s="192" t="s">
        <v>4920</v>
      </c>
    </row>
    <row r="988" spans="1:3">
      <c r="A988" s="177">
        <v>30715075</v>
      </c>
      <c r="B988" s="191" t="s">
        <v>809</v>
      </c>
      <c r="C988" s="192" t="s">
        <v>4920</v>
      </c>
    </row>
    <row r="989" spans="1:3">
      <c r="A989" s="177">
        <v>30715083</v>
      </c>
      <c r="B989" s="191" t="s">
        <v>810</v>
      </c>
      <c r="C989" s="192" t="s">
        <v>4920</v>
      </c>
    </row>
    <row r="990" spans="1:3">
      <c r="A990" s="177">
        <v>30715091</v>
      </c>
      <c r="B990" s="191" t="s">
        <v>811</v>
      </c>
      <c r="C990" s="192" t="s">
        <v>4920</v>
      </c>
    </row>
    <row r="991" spans="1:3">
      <c r="A991" s="177">
        <v>30715105</v>
      </c>
      <c r="B991" s="191" t="s">
        <v>812</v>
      </c>
      <c r="C991" s="192" t="s">
        <v>4920</v>
      </c>
    </row>
    <row r="992" spans="1:3">
      <c r="A992" s="177">
        <v>30715113</v>
      </c>
      <c r="B992" s="191" t="s">
        <v>813</v>
      </c>
      <c r="C992" s="192" t="s">
        <v>4920</v>
      </c>
    </row>
    <row r="993" spans="1:3">
      <c r="A993" s="177">
        <v>30715121</v>
      </c>
      <c r="B993" s="191" t="s">
        <v>4848</v>
      </c>
      <c r="C993" s="192" t="s">
        <v>4920</v>
      </c>
    </row>
    <row r="994" spans="1:3">
      <c r="A994" s="177">
        <v>30715130</v>
      </c>
      <c r="B994" s="191" t="s">
        <v>815</v>
      </c>
      <c r="C994" s="192" t="s">
        <v>4920</v>
      </c>
    </row>
    <row r="995" spans="1:3">
      <c r="A995" s="177">
        <v>30715148</v>
      </c>
      <c r="B995" s="191" t="s">
        <v>816</v>
      </c>
      <c r="C995" s="192" t="s">
        <v>4920</v>
      </c>
    </row>
    <row r="996" spans="1:3">
      <c r="A996" s="177">
        <v>30715156</v>
      </c>
      <c r="B996" s="191" t="s">
        <v>817</v>
      </c>
      <c r="C996" s="192" t="s">
        <v>4920</v>
      </c>
    </row>
    <row r="997" spans="1:3">
      <c r="A997" s="177">
        <v>30715164</v>
      </c>
      <c r="B997" s="191" t="s">
        <v>818</v>
      </c>
      <c r="C997" s="192" t="s">
        <v>4920</v>
      </c>
    </row>
    <row r="998" spans="1:3">
      <c r="A998" s="177">
        <v>30715172</v>
      </c>
      <c r="B998" s="191" t="s">
        <v>819</v>
      </c>
      <c r="C998" s="192" t="s">
        <v>4920</v>
      </c>
    </row>
    <row r="999" spans="1:3">
      <c r="A999" s="177">
        <v>30715180</v>
      </c>
      <c r="B999" s="191" t="s">
        <v>821</v>
      </c>
      <c r="C999" s="192" t="s">
        <v>4920</v>
      </c>
    </row>
    <row r="1000" spans="1:3">
      <c r="A1000" s="177">
        <v>30715199</v>
      </c>
      <c r="B1000" s="191" t="s">
        <v>822</v>
      </c>
      <c r="C1000" s="192" t="s">
        <v>4920</v>
      </c>
    </row>
    <row r="1001" spans="1:3">
      <c r="A1001" s="177">
        <v>30715202</v>
      </c>
      <c r="B1001" s="191" t="s">
        <v>3989</v>
      </c>
      <c r="C1001" s="192" t="s">
        <v>4920</v>
      </c>
    </row>
    <row r="1002" spans="1:3">
      <c r="A1002" s="177">
        <v>30715210</v>
      </c>
      <c r="B1002" s="191" t="s">
        <v>823</v>
      </c>
      <c r="C1002" s="192" t="s">
        <v>4920</v>
      </c>
    </row>
    <row r="1003" spans="1:3">
      <c r="A1003" s="177">
        <v>30715229</v>
      </c>
      <c r="B1003" s="191" t="s">
        <v>824</v>
      </c>
      <c r="C1003" s="192" t="s">
        <v>4920</v>
      </c>
    </row>
    <row r="1004" spans="1:3">
      <c r="A1004" s="177">
        <v>30715237</v>
      </c>
      <c r="B1004" s="191" t="s">
        <v>825</v>
      </c>
      <c r="C1004" s="192" t="s">
        <v>4920</v>
      </c>
    </row>
    <row r="1005" spans="1:3">
      <c r="A1005" s="177">
        <v>30715245</v>
      </c>
      <c r="B1005" s="191" t="s">
        <v>826</v>
      </c>
      <c r="C1005" s="192" t="s">
        <v>4920</v>
      </c>
    </row>
    <row r="1006" spans="1:3">
      <c r="A1006" s="177">
        <v>30715253</v>
      </c>
      <c r="B1006" s="191" t="s">
        <v>827</v>
      </c>
      <c r="C1006" s="192" t="s">
        <v>4920</v>
      </c>
    </row>
    <row r="1007" spans="1:3">
      <c r="A1007" s="177">
        <v>30715261</v>
      </c>
      <c r="B1007" s="191" t="s">
        <v>5245</v>
      </c>
      <c r="C1007" s="192" t="s">
        <v>4920</v>
      </c>
    </row>
    <row r="1008" spans="1:3">
      <c r="A1008" s="177">
        <v>30715270</v>
      </c>
      <c r="B1008" s="191" t="s">
        <v>5246</v>
      </c>
      <c r="C1008" s="192" t="s">
        <v>4920</v>
      </c>
    </row>
    <row r="1009" spans="1:3">
      <c r="A1009" s="177">
        <v>30715288</v>
      </c>
      <c r="B1009" s="191" t="s">
        <v>830</v>
      </c>
      <c r="C1009" s="192" t="s">
        <v>4920</v>
      </c>
    </row>
    <row r="1010" spans="1:3">
      <c r="A1010" s="177">
        <v>30715296</v>
      </c>
      <c r="B1010" s="191" t="s">
        <v>831</v>
      </c>
      <c r="C1010" s="192" t="s">
        <v>4920</v>
      </c>
    </row>
    <row r="1011" spans="1:3">
      <c r="A1011" s="177">
        <v>30715300</v>
      </c>
      <c r="B1011" s="191" t="s">
        <v>832</v>
      </c>
      <c r="C1011" s="192" t="s">
        <v>4920</v>
      </c>
    </row>
    <row r="1012" spans="1:3">
      <c r="A1012" s="177">
        <v>30715318</v>
      </c>
      <c r="B1012" s="191" t="s">
        <v>833</v>
      </c>
      <c r="C1012" s="192" t="s">
        <v>4920</v>
      </c>
    </row>
    <row r="1013" spans="1:3">
      <c r="A1013" s="177">
        <v>30715326</v>
      </c>
      <c r="B1013" s="191" t="s">
        <v>834</v>
      </c>
      <c r="C1013" s="192" t="s">
        <v>4920</v>
      </c>
    </row>
    <row r="1014" spans="1:3">
      <c r="A1014" s="177">
        <v>30715334</v>
      </c>
      <c r="B1014" s="191" t="s">
        <v>5247</v>
      </c>
      <c r="C1014" s="192" t="s">
        <v>4920</v>
      </c>
    </row>
    <row r="1015" spans="1:3">
      <c r="A1015" s="177">
        <v>30715342</v>
      </c>
      <c r="B1015" s="191" t="s">
        <v>836</v>
      </c>
      <c r="C1015" s="192" t="s">
        <v>4920</v>
      </c>
    </row>
    <row r="1016" spans="1:3" ht="22.5">
      <c r="A1016" s="177">
        <v>30715350</v>
      </c>
      <c r="B1016" s="191" t="s">
        <v>837</v>
      </c>
      <c r="C1016" s="192" t="s">
        <v>4920</v>
      </c>
    </row>
    <row r="1017" spans="1:3">
      <c r="A1017" s="177">
        <v>30715369</v>
      </c>
      <c r="B1017" s="191" t="s">
        <v>838</v>
      </c>
      <c r="C1017" s="192" t="s">
        <v>4920</v>
      </c>
    </row>
    <row r="1018" spans="1:3">
      <c r="A1018" s="177">
        <v>30715377</v>
      </c>
      <c r="B1018" s="178" t="s">
        <v>5248</v>
      </c>
      <c r="C1018" s="179" t="s">
        <v>4922</v>
      </c>
    </row>
    <row r="1019" spans="1:3">
      <c r="A1019" s="177">
        <v>30715385</v>
      </c>
      <c r="B1019" s="191" t="s">
        <v>839</v>
      </c>
      <c r="C1019" s="192" t="s">
        <v>4920</v>
      </c>
    </row>
    <row r="1020" spans="1:3">
      <c r="A1020" s="177">
        <v>30715393</v>
      </c>
      <c r="B1020" s="191" t="s">
        <v>820</v>
      </c>
      <c r="C1020" s="192" t="s">
        <v>4920</v>
      </c>
    </row>
    <row r="1021" spans="1:3">
      <c r="A1021" s="193">
        <v>30715407</v>
      </c>
      <c r="B1021" s="194" t="s">
        <v>5249</v>
      </c>
      <c r="C1021" s="195" t="s">
        <v>4920</v>
      </c>
    </row>
    <row r="1022" spans="1:3" ht="15.75" thickBot="1">
      <c r="A1022" s="198">
        <v>30715423</v>
      </c>
      <c r="B1022" s="199" t="s">
        <v>5250</v>
      </c>
      <c r="C1022" s="202" t="s">
        <v>4920</v>
      </c>
    </row>
    <row r="1023" spans="1:3" ht="16.5" thickTop="1" thickBot="1">
      <c r="A1023" s="187">
        <f>D1023</f>
        <v>0</v>
      </c>
      <c r="B1023" s="188" t="s">
        <v>4918</v>
      </c>
      <c r="C1023" s="189" t="s">
        <v>3721</v>
      </c>
    </row>
    <row r="1024" spans="1:3" ht="15.75" thickTop="1">
      <c r="A1024" s="174">
        <v>30717019</v>
      </c>
      <c r="B1024" s="175" t="s">
        <v>840</v>
      </c>
      <c r="C1024" s="176" t="s">
        <v>4920</v>
      </c>
    </row>
    <row r="1025" spans="1:3">
      <c r="A1025" s="177">
        <v>30717027</v>
      </c>
      <c r="B1025" s="191" t="s">
        <v>841</v>
      </c>
      <c r="C1025" s="192" t="s">
        <v>4920</v>
      </c>
    </row>
    <row r="1026" spans="1:3">
      <c r="A1026" s="177">
        <v>30717035</v>
      </c>
      <c r="B1026" s="191" t="s">
        <v>842</v>
      </c>
      <c r="C1026" s="192" t="s">
        <v>4920</v>
      </c>
    </row>
    <row r="1027" spans="1:3">
      <c r="A1027" s="177">
        <v>30717043</v>
      </c>
      <c r="B1027" s="191" t="s">
        <v>843</v>
      </c>
      <c r="C1027" s="192" t="s">
        <v>4920</v>
      </c>
    </row>
    <row r="1028" spans="1:3">
      <c r="A1028" s="177">
        <v>30717051</v>
      </c>
      <c r="B1028" s="191" t="s">
        <v>844</v>
      </c>
      <c r="C1028" s="192" t="s">
        <v>4920</v>
      </c>
    </row>
    <row r="1029" spans="1:3">
      <c r="A1029" s="177">
        <v>30717060</v>
      </c>
      <c r="B1029" s="191" t="s">
        <v>845</v>
      </c>
      <c r="C1029" s="192" t="s">
        <v>4920</v>
      </c>
    </row>
    <row r="1030" spans="1:3">
      <c r="A1030" s="177">
        <v>30717078</v>
      </c>
      <c r="B1030" s="191" t="s">
        <v>846</v>
      </c>
      <c r="C1030" s="192" t="s">
        <v>4920</v>
      </c>
    </row>
    <row r="1031" spans="1:3">
      <c r="A1031" s="177">
        <v>30717086</v>
      </c>
      <c r="B1031" s="191" t="s">
        <v>847</v>
      </c>
      <c r="C1031" s="192" t="s">
        <v>4920</v>
      </c>
    </row>
    <row r="1032" spans="1:3" ht="22.5">
      <c r="A1032" s="177">
        <v>30717094</v>
      </c>
      <c r="B1032" s="191" t="s">
        <v>5251</v>
      </c>
      <c r="C1032" s="192" t="s">
        <v>4920</v>
      </c>
    </row>
    <row r="1033" spans="1:3" ht="22.5">
      <c r="A1033" s="177">
        <v>30717108</v>
      </c>
      <c r="B1033" s="191" t="s">
        <v>5252</v>
      </c>
      <c r="C1033" s="192" t="s">
        <v>4920</v>
      </c>
    </row>
    <row r="1034" spans="1:3" ht="22.5">
      <c r="A1034" s="177">
        <v>30717116</v>
      </c>
      <c r="B1034" s="191" t="s">
        <v>5253</v>
      </c>
      <c r="C1034" s="192" t="s">
        <v>4920</v>
      </c>
    </row>
    <row r="1035" spans="1:3">
      <c r="A1035" s="177">
        <v>30717124</v>
      </c>
      <c r="B1035" s="191" t="s">
        <v>851</v>
      </c>
      <c r="C1035" s="192" t="s">
        <v>4920</v>
      </c>
    </row>
    <row r="1036" spans="1:3">
      <c r="A1036" s="177">
        <v>30717132</v>
      </c>
      <c r="B1036" s="191" t="s">
        <v>852</v>
      </c>
      <c r="C1036" s="192" t="s">
        <v>4920</v>
      </c>
    </row>
    <row r="1037" spans="1:3">
      <c r="A1037" s="177">
        <v>30717140</v>
      </c>
      <c r="B1037" s="191" t="s">
        <v>853</v>
      </c>
      <c r="C1037" s="192" t="s">
        <v>4920</v>
      </c>
    </row>
    <row r="1038" spans="1:3">
      <c r="A1038" s="177">
        <v>30717159</v>
      </c>
      <c r="B1038" s="191" t="s">
        <v>854</v>
      </c>
      <c r="C1038" s="192" t="s">
        <v>4920</v>
      </c>
    </row>
    <row r="1039" spans="1:3">
      <c r="A1039" s="177">
        <v>30717167</v>
      </c>
      <c r="B1039" s="191" t="s">
        <v>855</v>
      </c>
      <c r="C1039" s="192" t="s">
        <v>4920</v>
      </c>
    </row>
    <row r="1040" spans="1:3" ht="15.75" thickBot="1">
      <c r="A1040" s="198">
        <v>30717175</v>
      </c>
      <c r="B1040" s="199" t="s">
        <v>5254</v>
      </c>
      <c r="C1040" s="202" t="s">
        <v>4920</v>
      </c>
    </row>
    <row r="1041" spans="1:3" ht="16.5" thickTop="1" thickBot="1">
      <c r="A1041" s="187">
        <f>D1041</f>
        <v>0</v>
      </c>
      <c r="B1041" s="188" t="s">
        <v>4918</v>
      </c>
      <c r="C1041" s="189" t="s">
        <v>3721</v>
      </c>
    </row>
    <row r="1042" spans="1:3" ht="15.75" thickTop="1">
      <c r="A1042" s="174">
        <v>30718015</v>
      </c>
      <c r="B1042" s="175" t="s">
        <v>856</v>
      </c>
      <c r="C1042" s="176" t="s">
        <v>4920</v>
      </c>
    </row>
    <row r="1043" spans="1:3">
      <c r="A1043" s="177">
        <v>30718023</v>
      </c>
      <c r="B1043" s="191" t="s">
        <v>857</v>
      </c>
      <c r="C1043" s="192" t="s">
        <v>4920</v>
      </c>
    </row>
    <row r="1044" spans="1:3">
      <c r="A1044" s="177">
        <v>30718031</v>
      </c>
      <c r="B1044" s="191" t="s">
        <v>858</v>
      </c>
      <c r="C1044" s="192" t="s">
        <v>4920</v>
      </c>
    </row>
    <row r="1045" spans="1:3">
      <c r="A1045" s="177">
        <v>30718040</v>
      </c>
      <c r="B1045" s="191" t="s">
        <v>859</v>
      </c>
      <c r="C1045" s="192" t="s">
        <v>4920</v>
      </c>
    </row>
    <row r="1046" spans="1:3">
      <c r="A1046" s="177">
        <v>30718058</v>
      </c>
      <c r="B1046" s="191" t="s">
        <v>860</v>
      </c>
      <c r="C1046" s="192" t="s">
        <v>4920</v>
      </c>
    </row>
    <row r="1047" spans="1:3">
      <c r="A1047" s="177">
        <v>30718066</v>
      </c>
      <c r="B1047" s="191" t="s">
        <v>861</v>
      </c>
      <c r="C1047" s="192" t="s">
        <v>4920</v>
      </c>
    </row>
    <row r="1048" spans="1:3">
      <c r="A1048" s="177">
        <v>30718074</v>
      </c>
      <c r="B1048" s="191" t="s">
        <v>5255</v>
      </c>
      <c r="C1048" s="192" t="s">
        <v>4920</v>
      </c>
    </row>
    <row r="1049" spans="1:3">
      <c r="A1049" s="177">
        <v>30718082</v>
      </c>
      <c r="B1049" s="191" t="s">
        <v>863</v>
      </c>
      <c r="C1049" s="192" t="s">
        <v>4920</v>
      </c>
    </row>
    <row r="1050" spans="1:3">
      <c r="A1050" s="177">
        <v>30718090</v>
      </c>
      <c r="B1050" s="191" t="s">
        <v>5256</v>
      </c>
      <c r="C1050" s="192" t="s">
        <v>4920</v>
      </c>
    </row>
    <row r="1051" spans="1:3" ht="15.75" thickBot="1">
      <c r="A1051" s="198">
        <v>30718104</v>
      </c>
      <c r="B1051" s="199" t="s">
        <v>5257</v>
      </c>
      <c r="C1051" s="202" t="s">
        <v>4920</v>
      </c>
    </row>
    <row r="1052" spans="1:3" ht="16.5" thickTop="1" thickBot="1">
      <c r="A1052" s="187">
        <f>D1052</f>
        <v>0</v>
      </c>
      <c r="B1052" s="188" t="s">
        <v>4918</v>
      </c>
      <c r="C1052" s="189" t="s">
        <v>3721</v>
      </c>
    </row>
    <row r="1053" spans="1:3" ht="15.75" thickTop="1">
      <c r="A1053" s="174">
        <v>30719011</v>
      </c>
      <c r="B1053" s="175" t="s">
        <v>5258</v>
      </c>
      <c r="C1053" s="176" t="s">
        <v>4920</v>
      </c>
    </row>
    <row r="1054" spans="1:3">
      <c r="A1054" s="177">
        <v>30719020</v>
      </c>
      <c r="B1054" s="191" t="s">
        <v>5259</v>
      </c>
      <c r="C1054" s="192" t="s">
        <v>4920</v>
      </c>
    </row>
    <row r="1055" spans="1:3">
      <c r="A1055" s="177">
        <v>30719038</v>
      </c>
      <c r="B1055" s="191" t="s">
        <v>5260</v>
      </c>
      <c r="C1055" s="192" t="s">
        <v>4920</v>
      </c>
    </row>
    <row r="1056" spans="1:3">
      <c r="A1056" s="177">
        <v>30719046</v>
      </c>
      <c r="B1056" s="191" t="s">
        <v>869</v>
      </c>
      <c r="C1056" s="192" t="s">
        <v>4920</v>
      </c>
    </row>
    <row r="1057" spans="1:3">
      <c r="A1057" s="177">
        <v>30719054</v>
      </c>
      <c r="B1057" s="191" t="s">
        <v>870</v>
      </c>
      <c r="C1057" s="192" t="s">
        <v>4920</v>
      </c>
    </row>
    <row r="1058" spans="1:3">
      <c r="A1058" s="177">
        <v>30719062</v>
      </c>
      <c r="B1058" s="191" t="s">
        <v>871</v>
      </c>
      <c r="C1058" s="192" t="s">
        <v>4920</v>
      </c>
    </row>
    <row r="1059" spans="1:3">
      <c r="A1059" s="177">
        <v>30719070</v>
      </c>
      <c r="B1059" s="191" t="s">
        <v>872</v>
      </c>
      <c r="C1059" s="192" t="s">
        <v>4920</v>
      </c>
    </row>
    <row r="1060" spans="1:3">
      <c r="A1060" s="177">
        <v>30719089</v>
      </c>
      <c r="B1060" s="191" t="s">
        <v>873</v>
      </c>
      <c r="C1060" s="192" t="s">
        <v>4920</v>
      </c>
    </row>
    <row r="1061" spans="1:3">
      <c r="A1061" s="177">
        <v>30719097</v>
      </c>
      <c r="B1061" s="191" t="s">
        <v>5261</v>
      </c>
      <c r="C1061" s="192" t="s">
        <v>4920</v>
      </c>
    </row>
    <row r="1062" spans="1:3">
      <c r="A1062" s="177">
        <v>30719100</v>
      </c>
      <c r="B1062" s="191" t="s">
        <v>875</v>
      </c>
      <c r="C1062" s="192" t="s">
        <v>4920</v>
      </c>
    </row>
    <row r="1063" spans="1:3">
      <c r="A1063" s="177">
        <v>30719119</v>
      </c>
      <c r="B1063" s="191" t="s">
        <v>5262</v>
      </c>
      <c r="C1063" s="192" t="s">
        <v>4920</v>
      </c>
    </row>
    <row r="1064" spans="1:3">
      <c r="A1064" s="177">
        <v>30719127</v>
      </c>
      <c r="B1064" s="191" t="s">
        <v>5263</v>
      </c>
      <c r="C1064" s="192" t="s">
        <v>4920</v>
      </c>
    </row>
    <row r="1065" spans="1:3" ht="15.75" thickBot="1">
      <c r="A1065" s="180">
        <v>30719135</v>
      </c>
      <c r="B1065" s="181" t="s">
        <v>866</v>
      </c>
      <c r="C1065" s="182" t="s">
        <v>4920</v>
      </c>
    </row>
    <row r="1066" spans="1:3" ht="16.5" thickTop="1" thickBot="1">
      <c r="A1066" s="187">
        <f>D1066</f>
        <v>0</v>
      </c>
      <c r="B1066" s="188" t="s">
        <v>4918</v>
      </c>
      <c r="C1066" s="189" t="s">
        <v>3721</v>
      </c>
    </row>
    <row r="1067" spans="1:3" ht="15.75" thickTop="1">
      <c r="A1067" s="174">
        <v>30720010</v>
      </c>
      <c r="B1067" s="175" t="s">
        <v>878</v>
      </c>
      <c r="C1067" s="176" t="s">
        <v>4920</v>
      </c>
    </row>
    <row r="1068" spans="1:3">
      <c r="A1068" s="177">
        <v>30720028</v>
      </c>
      <c r="B1068" s="191" t="s">
        <v>879</v>
      </c>
      <c r="C1068" s="192" t="s">
        <v>4920</v>
      </c>
    </row>
    <row r="1069" spans="1:3">
      <c r="A1069" s="177">
        <v>30720036</v>
      </c>
      <c r="B1069" s="191" t="s">
        <v>880</v>
      </c>
      <c r="C1069" s="192" t="s">
        <v>4920</v>
      </c>
    </row>
    <row r="1070" spans="1:3">
      <c r="A1070" s="177">
        <v>30720044</v>
      </c>
      <c r="B1070" s="191" t="s">
        <v>881</v>
      </c>
      <c r="C1070" s="192" t="s">
        <v>4920</v>
      </c>
    </row>
    <row r="1071" spans="1:3">
      <c r="A1071" s="177">
        <v>30720052</v>
      </c>
      <c r="B1071" s="191" t="s">
        <v>882</v>
      </c>
      <c r="C1071" s="192" t="s">
        <v>4920</v>
      </c>
    </row>
    <row r="1072" spans="1:3">
      <c r="A1072" s="177">
        <v>30720060</v>
      </c>
      <c r="B1072" s="191" t="s">
        <v>883</v>
      </c>
      <c r="C1072" s="192" t="s">
        <v>4920</v>
      </c>
    </row>
    <row r="1073" spans="1:3">
      <c r="A1073" s="177">
        <v>30720079</v>
      </c>
      <c r="B1073" s="191" t="s">
        <v>884</v>
      </c>
      <c r="C1073" s="192" t="s">
        <v>4920</v>
      </c>
    </row>
    <row r="1074" spans="1:3">
      <c r="A1074" s="177">
        <v>30720087</v>
      </c>
      <c r="B1074" s="191" t="s">
        <v>885</v>
      </c>
      <c r="C1074" s="192" t="s">
        <v>4920</v>
      </c>
    </row>
    <row r="1075" spans="1:3">
      <c r="A1075" s="177">
        <v>30720095</v>
      </c>
      <c r="B1075" s="191" t="s">
        <v>5264</v>
      </c>
      <c r="C1075" s="192" t="s">
        <v>4920</v>
      </c>
    </row>
    <row r="1076" spans="1:3">
      <c r="A1076" s="177">
        <v>30720109</v>
      </c>
      <c r="B1076" s="191" t="s">
        <v>887</v>
      </c>
      <c r="C1076" s="192" t="s">
        <v>4920</v>
      </c>
    </row>
    <row r="1077" spans="1:3">
      <c r="A1077" s="177">
        <v>30720117</v>
      </c>
      <c r="B1077" s="191" t="s">
        <v>888</v>
      </c>
      <c r="C1077" s="192" t="s">
        <v>4920</v>
      </c>
    </row>
    <row r="1078" spans="1:3">
      <c r="A1078" s="177">
        <v>30720125</v>
      </c>
      <c r="B1078" s="191" t="s">
        <v>889</v>
      </c>
      <c r="C1078" s="192" t="s">
        <v>4920</v>
      </c>
    </row>
    <row r="1079" spans="1:3">
      <c r="A1079" s="177">
        <v>30720133</v>
      </c>
      <c r="B1079" s="191" t="s">
        <v>5265</v>
      </c>
      <c r="C1079" s="192" t="s">
        <v>4920</v>
      </c>
    </row>
    <row r="1080" spans="1:3">
      <c r="A1080" s="177">
        <v>30720141</v>
      </c>
      <c r="B1080" s="191" t="s">
        <v>5266</v>
      </c>
      <c r="C1080" s="192" t="s">
        <v>4920</v>
      </c>
    </row>
    <row r="1081" spans="1:3">
      <c r="A1081" s="177">
        <v>30720150</v>
      </c>
      <c r="B1081" s="191" t="s">
        <v>892</v>
      </c>
      <c r="C1081" s="192" t="s">
        <v>4920</v>
      </c>
    </row>
    <row r="1082" spans="1:3">
      <c r="A1082" s="177">
        <v>30720168</v>
      </c>
      <c r="B1082" s="191" t="s">
        <v>893</v>
      </c>
      <c r="C1082" s="192" t="s">
        <v>4920</v>
      </c>
    </row>
    <row r="1083" spans="1:3" ht="15.75" thickBot="1">
      <c r="A1083" s="180">
        <v>30720176</v>
      </c>
      <c r="B1083" s="181" t="s">
        <v>894</v>
      </c>
      <c r="C1083" s="182" t="s">
        <v>4920</v>
      </c>
    </row>
    <row r="1084" spans="1:3" ht="16.5" thickTop="1" thickBot="1">
      <c r="A1084" s="187">
        <f>D1084</f>
        <v>0</v>
      </c>
      <c r="B1084" s="188" t="s">
        <v>4918</v>
      </c>
      <c r="C1084" s="189" t="s">
        <v>3721</v>
      </c>
    </row>
    <row r="1085" spans="1:3" ht="15.75" thickTop="1">
      <c r="A1085" s="174">
        <v>30721016</v>
      </c>
      <c r="B1085" s="175" t="s">
        <v>895</v>
      </c>
      <c r="C1085" s="176" t="s">
        <v>4920</v>
      </c>
    </row>
    <row r="1086" spans="1:3">
      <c r="A1086" s="177">
        <v>30721024</v>
      </c>
      <c r="B1086" s="191" t="s">
        <v>896</v>
      </c>
      <c r="C1086" s="192" t="s">
        <v>4920</v>
      </c>
    </row>
    <row r="1087" spans="1:3">
      <c r="A1087" s="177">
        <v>30721032</v>
      </c>
      <c r="B1087" s="191" t="s">
        <v>898</v>
      </c>
      <c r="C1087" s="192" t="s">
        <v>4920</v>
      </c>
    </row>
    <row r="1088" spans="1:3">
      <c r="A1088" s="177">
        <v>30721040</v>
      </c>
      <c r="B1088" s="191" t="s">
        <v>897</v>
      </c>
      <c r="C1088" s="192" t="s">
        <v>4920</v>
      </c>
    </row>
    <row r="1089" spans="1:3">
      <c r="A1089" s="177">
        <v>30721059</v>
      </c>
      <c r="B1089" s="191" t="s">
        <v>899</v>
      </c>
      <c r="C1089" s="192" t="s">
        <v>4920</v>
      </c>
    </row>
    <row r="1090" spans="1:3">
      <c r="A1090" s="177">
        <v>30721067</v>
      </c>
      <c r="B1090" s="191" t="s">
        <v>900</v>
      </c>
      <c r="C1090" s="192" t="s">
        <v>4920</v>
      </c>
    </row>
    <row r="1091" spans="1:3">
      <c r="A1091" s="177">
        <v>30721075</v>
      </c>
      <c r="B1091" s="191" t="s">
        <v>901</v>
      </c>
      <c r="C1091" s="192" t="s">
        <v>4920</v>
      </c>
    </row>
    <row r="1092" spans="1:3">
      <c r="A1092" s="177">
        <v>30721083</v>
      </c>
      <c r="B1092" s="191" t="s">
        <v>5267</v>
      </c>
      <c r="C1092" s="192" t="s">
        <v>4920</v>
      </c>
    </row>
    <row r="1093" spans="1:3">
      <c r="A1093" s="177">
        <v>30721091</v>
      </c>
      <c r="B1093" s="191" t="s">
        <v>903</v>
      </c>
      <c r="C1093" s="192" t="s">
        <v>4920</v>
      </c>
    </row>
    <row r="1094" spans="1:3">
      <c r="A1094" s="177">
        <v>30721105</v>
      </c>
      <c r="B1094" s="191" t="s">
        <v>904</v>
      </c>
      <c r="C1094" s="192" t="s">
        <v>4920</v>
      </c>
    </row>
    <row r="1095" spans="1:3">
      <c r="A1095" s="177">
        <v>30721113</v>
      </c>
      <c r="B1095" s="191" t="s">
        <v>905</v>
      </c>
      <c r="C1095" s="192" t="s">
        <v>4920</v>
      </c>
    </row>
    <row r="1096" spans="1:3">
      <c r="A1096" s="177">
        <v>30721121</v>
      </c>
      <c r="B1096" s="191" t="s">
        <v>906</v>
      </c>
      <c r="C1096" s="192" t="s">
        <v>4920</v>
      </c>
    </row>
    <row r="1097" spans="1:3">
      <c r="A1097" s="177">
        <v>30721130</v>
      </c>
      <c r="B1097" s="191" t="s">
        <v>5268</v>
      </c>
      <c r="C1097" s="192" t="s">
        <v>4920</v>
      </c>
    </row>
    <row r="1098" spans="1:3">
      <c r="A1098" s="177">
        <v>30721148</v>
      </c>
      <c r="B1098" s="191" t="s">
        <v>907</v>
      </c>
      <c r="C1098" s="192" t="s">
        <v>4920</v>
      </c>
    </row>
    <row r="1099" spans="1:3">
      <c r="A1099" s="177">
        <v>30721156</v>
      </c>
      <c r="B1099" s="191" t="s">
        <v>909</v>
      </c>
      <c r="C1099" s="192" t="s">
        <v>4920</v>
      </c>
    </row>
    <row r="1100" spans="1:3">
      <c r="A1100" s="177">
        <v>30721164</v>
      </c>
      <c r="B1100" s="191" t="s">
        <v>5269</v>
      </c>
      <c r="C1100" s="192" t="s">
        <v>4920</v>
      </c>
    </row>
    <row r="1101" spans="1:3">
      <c r="A1101" s="177">
        <v>30721172</v>
      </c>
      <c r="B1101" s="191" t="s">
        <v>5270</v>
      </c>
      <c r="C1101" s="192" t="s">
        <v>4920</v>
      </c>
    </row>
    <row r="1102" spans="1:3">
      <c r="A1102" s="177">
        <v>30721180</v>
      </c>
      <c r="B1102" s="191" t="s">
        <v>912</v>
      </c>
      <c r="C1102" s="192" t="s">
        <v>4920</v>
      </c>
    </row>
    <row r="1103" spans="1:3">
      <c r="A1103" s="177">
        <v>30721199</v>
      </c>
      <c r="B1103" s="191" t="s">
        <v>913</v>
      </c>
      <c r="C1103" s="192" t="s">
        <v>4920</v>
      </c>
    </row>
    <row r="1104" spans="1:3">
      <c r="A1104" s="177">
        <v>30721202</v>
      </c>
      <c r="B1104" s="191" t="s">
        <v>914</v>
      </c>
      <c r="C1104" s="192" t="s">
        <v>4920</v>
      </c>
    </row>
    <row r="1105" spans="1:3">
      <c r="A1105" s="177">
        <v>30721210</v>
      </c>
      <c r="B1105" s="191" t="s">
        <v>5271</v>
      </c>
      <c r="C1105" s="192" t="s">
        <v>4920</v>
      </c>
    </row>
    <row r="1106" spans="1:3">
      <c r="A1106" s="177">
        <v>30721229</v>
      </c>
      <c r="B1106" s="191" t="s">
        <v>917</v>
      </c>
      <c r="C1106" s="192" t="s">
        <v>4920</v>
      </c>
    </row>
    <row r="1107" spans="1:3">
      <c r="A1107" s="177">
        <v>30721237</v>
      </c>
      <c r="B1107" s="191" t="s">
        <v>916</v>
      </c>
      <c r="C1107" s="192" t="s">
        <v>4920</v>
      </c>
    </row>
    <row r="1108" spans="1:3">
      <c r="A1108" s="177">
        <v>30721245</v>
      </c>
      <c r="B1108" s="191" t="s">
        <v>918</v>
      </c>
      <c r="C1108" s="192" t="s">
        <v>4920</v>
      </c>
    </row>
    <row r="1109" spans="1:3" ht="15.75" thickBot="1">
      <c r="A1109" s="180">
        <v>30721253</v>
      </c>
      <c r="B1109" s="181" t="s">
        <v>919</v>
      </c>
      <c r="C1109" s="182" t="s">
        <v>4920</v>
      </c>
    </row>
    <row r="1110" spans="1:3" ht="16.5" thickTop="1" thickBot="1">
      <c r="A1110" s="187">
        <f>D1110</f>
        <v>0</v>
      </c>
      <c r="B1110" s="188" t="s">
        <v>4918</v>
      </c>
      <c r="C1110" s="189" t="s">
        <v>3721</v>
      </c>
    </row>
    <row r="1111" spans="1:3" ht="23.25" thickTop="1">
      <c r="A1111" s="174">
        <v>30722012</v>
      </c>
      <c r="B1111" s="175" t="s">
        <v>920</v>
      </c>
      <c r="C1111" s="176" t="s">
        <v>4920</v>
      </c>
    </row>
    <row r="1112" spans="1:3">
      <c r="A1112" s="177">
        <v>30722039</v>
      </c>
      <c r="B1112" s="191" t="s">
        <v>921</v>
      </c>
      <c r="C1112" s="192" t="s">
        <v>4920</v>
      </c>
    </row>
    <row r="1113" spans="1:3">
      <c r="A1113" s="177">
        <v>30722047</v>
      </c>
      <c r="B1113" s="191" t="s">
        <v>922</v>
      </c>
      <c r="C1113" s="192" t="s">
        <v>4920</v>
      </c>
    </row>
    <row r="1114" spans="1:3">
      <c r="A1114" s="177">
        <v>30722055</v>
      </c>
      <c r="B1114" s="191" t="s">
        <v>923</v>
      </c>
      <c r="C1114" s="192" t="s">
        <v>4920</v>
      </c>
    </row>
    <row r="1115" spans="1:3">
      <c r="A1115" s="177">
        <v>30722063</v>
      </c>
      <c r="B1115" s="191" t="s">
        <v>924</v>
      </c>
      <c r="C1115" s="192" t="s">
        <v>4920</v>
      </c>
    </row>
    <row r="1116" spans="1:3">
      <c r="A1116" s="177">
        <v>30722071</v>
      </c>
      <c r="B1116" s="191" t="s">
        <v>925</v>
      </c>
      <c r="C1116" s="192" t="s">
        <v>4920</v>
      </c>
    </row>
    <row r="1117" spans="1:3">
      <c r="A1117" s="177">
        <v>30722080</v>
      </c>
      <c r="B1117" s="191" t="s">
        <v>926</v>
      </c>
      <c r="C1117" s="192" t="s">
        <v>4920</v>
      </c>
    </row>
    <row r="1118" spans="1:3">
      <c r="A1118" s="177">
        <v>30722098</v>
      </c>
      <c r="B1118" s="191" t="s">
        <v>927</v>
      </c>
      <c r="C1118" s="192" t="s">
        <v>4920</v>
      </c>
    </row>
    <row r="1119" spans="1:3">
      <c r="A1119" s="177">
        <v>30722101</v>
      </c>
      <c r="B1119" s="191" t="s">
        <v>928</v>
      </c>
      <c r="C1119" s="192" t="s">
        <v>4920</v>
      </c>
    </row>
    <row r="1120" spans="1:3">
      <c r="A1120" s="177">
        <v>30722110</v>
      </c>
      <c r="B1120" s="191" t="s">
        <v>929</v>
      </c>
      <c r="C1120" s="192" t="s">
        <v>4920</v>
      </c>
    </row>
    <row r="1121" spans="1:3">
      <c r="A1121" s="177">
        <v>30722128</v>
      </c>
      <c r="B1121" s="191" t="s">
        <v>930</v>
      </c>
      <c r="C1121" s="192" t="s">
        <v>4920</v>
      </c>
    </row>
    <row r="1122" spans="1:3">
      <c r="A1122" s="177">
        <v>30722136</v>
      </c>
      <c r="B1122" s="191" t="s">
        <v>931</v>
      </c>
      <c r="C1122" s="192" t="s">
        <v>4920</v>
      </c>
    </row>
    <row r="1123" spans="1:3">
      <c r="A1123" s="177">
        <v>30722144</v>
      </c>
      <c r="B1123" s="191" t="s">
        <v>932</v>
      </c>
      <c r="C1123" s="192" t="s">
        <v>4920</v>
      </c>
    </row>
    <row r="1124" spans="1:3">
      <c r="A1124" s="177">
        <v>30722152</v>
      </c>
      <c r="B1124" s="191" t="s">
        <v>933</v>
      </c>
      <c r="C1124" s="192" t="s">
        <v>4920</v>
      </c>
    </row>
    <row r="1125" spans="1:3">
      <c r="A1125" s="177">
        <v>30722160</v>
      </c>
      <c r="B1125" s="191" t="s">
        <v>934</v>
      </c>
      <c r="C1125" s="192" t="s">
        <v>4920</v>
      </c>
    </row>
    <row r="1126" spans="1:3">
      <c r="A1126" s="177">
        <v>30722179</v>
      </c>
      <c r="B1126" s="191" t="s">
        <v>935</v>
      </c>
      <c r="C1126" s="192" t="s">
        <v>4920</v>
      </c>
    </row>
    <row r="1127" spans="1:3">
      <c r="A1127" s="177">
        <v>30722209</v>
      </c>
      <c r="B1127" s="191" t="s">
        <v>936</v>
      </c>
      <c r="C1127" s="192" t="s">
        <v>4920</v>
      </c>
    </row>
    <row r="1128" spans="1:3">
      <c r="A1128" s="177">
        <v>30722217</v>
      </c>
      <c r="B1128" s="191" t="s">
        <v>937</v>
      </c>
      <c r="C1128" s="192" t="s">
        <v>4920</v>
      </c>
    </row>
    <row r="1129" spans="1:3">
      <c r="A1129" s="177">
        <v>30722225</v>
      </c>
      <c r="B1129" s="191" t="s">
        <v>938</v>
      </c>
      <c r="C1129" s="192" t="s">
        <v>4920</v>
      </c>
    </row>
    <row r="1130" spans="1:3">
      <c r="A1130" s="177">
        <v>30722233</v>
      </c>
      <c r="B1130" s="191" t="s">
        <v>939</v>
      </c>
      <c r="C1130" s="192" t="s">
        <v>4920</v>
      </c>
    </row>
    <row r="1131" spans="1:3">
      <c r="A1131" s="177">
        <v>30722241</v>
      </c>
      <c r="B1131" s="191" t="s">
        <v>940</v>
      </c>
      <c r="C1131" s="192" t="s">
        <v>4920</v>
      </c>
    </row>
    <row r="1132" spans="1:3">
      <c r="A1132" s="177">
        <v>30722250</v>
      </c>
      <c r="B1132" s="191" t="s">
        <v>941</v>
      </c>
      <c r="C1132" s="192" t="s">
        <v>4920</v>
      </c>
    </row>
    <row r="1133" spans="1:3">
      <c r="A1133" s="177">
        <v>30722268</v>
      </c>
      <c r="B1133" s="191" t="s">
        <v>942</v>
      </c>
      <c r="C1133" s="192" t="s">
        <v>4920</v>
      </c>
    </row>
    <row r="1134" spans="1:3">
      <c r="A1134" s="177">
        <v>30722276</v>
      </c>
      <c r="B1134" s="191" t="s">
        <v>943</v>
      </c>
      <c r="C1134" s="192" t="s">
        <v>4920</v>
      </c>
    </row>
    <row r="1135" spans="1:3">
      <c r="A1135" s="177">
        <v>30722284</v>
      </c>
      <c r="B1135" s="191" t="s">
        <v>944</v>
      </c>
      <c r="C1135" s="192" t="s">
        <v>4920</v>
      </c>
    </row>
    <row r="1136" spans="1:3">
      <c r="A1136" s="177">
        <v>30722292</v>
      </c>
      <c r="B1136" s="191" t="s">
        <v>945</v>
      </c>
      <c r="C1136" s="192" t="s">
        <v>4920</v>
      </c>
    </row>
    <row r="1137" spans="1:3">
      <c r="A1137" s="177">
        <v>30722306</v>
      </c>
      <c r="B1137" s="191" t="s">
        <v>946</v>
      </c>
      <c r="C1137" s="192" t="s">
        <v>4920</v>
      </c>
    </row>
    <row r="1138" spans="1:3">
      <c r="A1138" s="177">
        <v>30722314</v>
      </c>
      <c r="B1138" s="191" t="s">
        <v>947</v>
      </c>
      <c r="C1138" s="192" t="s">
        <v>4920</v>
      </c>
    </row>
    <row r="1139" spans="1:3">
      <c r="A1139" s="177">
        <v>30722322</v>
      </c>
      <c r="B1139" s="191" t="s">
        <v>948</v>
      </c>
      <c r="C1139" s="192" t="s">
        <v>4920</v>
      </c>
    </row>
    <row r="1140" spans="1:3">
      <c r="A1140" s="177">
        <v>30722330</v>
      </c>
      <c r="B1140" s="191" t="s">
        <v>949</v>
      </c>
      <c r="C1140" s="192" t="s">
        <v>4920</v>
      </c>
    </row>
    <row r="1141" spans="1:3">
      <c r="A1141" s="177">
        <v>30722349</v>
      </c>
      <c r="B1141" s="191" t="s">
        <v>4849</v>
      </c>
      <c r="C1141" s="192" t="s">
        <v>4920</v>
      </c>
    </row>
    <row r="1142" spans="1:3">
      <c r="A1142" s="177">
        <v>30722357</v>
      </c>
      <c r="B1142" s="191" t="s">
        <v>950</v>
      </c>
      <c r="C1142" s="192" t="s">
        <v>4920</v>
      </c>
    </row>
    <row r="1143" spans="1:3">
      <c r="A1143" s="177">
        <v>30722365</v>
      </c>
      <c r="B1143" s="191" t="s">
        <v>951</v>
      </c>
      <c r="C1143" s="192" t="s">
        <v>4920</v>
      </c>
    </row>
    <row r="1144" spans="1:3">
      <c r="A1144" s="177">
        <v>30722373</v>
      </c>
      <c r="B1144" s="191" t="s">
        <v>953</v>
      </c>
      <c r="C1144" s="192" t="s">
        <v>4920</v>
      </c>
    </row>
    <row r="1145" spans="1:3">
      <c r="A1145" s="177">
        <v>30722381</v>
      </c>
      <c r="B1145" s="191" t="s">
        <v>5272</v>
      </c>
      <c r="C1145" s="192" t="s">
        <v>4920</v>
      </c>
    </row>
    <row r="1146" spans="1:3">
      <c r="A1146" s="177">
        <v>30722390</v>
      </c>
      <c r="B1146" s="191" t="s">
        <v>955</v>
      </c>
      <c r="C1146" s="192" t="s">
        <v>4920</v>
      </c>
    </row>
    <row r="1147" spans="1:3">
      <c r="A1147" s="177">
        <v>30722403</v>
      </c>
      <c r="B1147" s="191" t="s">
        <v>956</v>
      </c>
      <c r="C1147" s="192" t="s">
        <v>4920</v>
      </c>
    </row>
    <row r="1148" spans="1:3">
      <c r="A1148" s="177">
        <v>30722411</v>
      </c>
      <c r="B1148" s="191" t="s">
        <v>5273</v>
      </c>
      <c r="C1148" s="192" t="s">
        <v>4920</v>
      </c>
    </row>
    <row r="1149" spans="1:3">
      <c r="A1149" s="177">
        <v>30722420</v>
      </c>
      <c r="B1149" s="191" t="s">
        <v>5274</v>
      </c>
      <c r="C1149" s="192" t="s">
        <v>4920</v>
      </c>
    </row>
    <row r="1150" spans="1:3">
      <c r="A1150" s="177">
        <v>30722438</v>
      </c>
      <c r="B1150" s="191" t="s">
        <v>959</v>
      </c>
      <c r="C1150" s="192" t="s">
        <v>4920</v>
      </c>
    </row>
    <row r="1151" spans="1:3">
      <c r="A1151" s="177">
        <v>30722446</v>
      </c>
      <c r="B1151" s="191" t="s">
        <v>960</v>
      </c>
      <c r="C1151" s="192" t="s">
        <v>4920</v>
      </c>
    </row>
    <row r="1152" spans="1:3">
      <c r="A1152" s="177">
        <v>30722454</v>
      </c>
      <c r="B1152" s="191" t="s">
        <v>961</v>
      </c>
      <c r="C1152" s="192" t="s">
        <v>4920</v>
      </c>
    </row>
    <row r="1153" spans="1:3">
      <c r="A1153" s="177">
        <v>30722462</v>
      </c>
      <c r="B1153" s="191" t="s">
        <v>962</v>
      </c>
      <c r="C1153" s="192" t="s">
        <v>4920</v>
      </c>
    </row>
    <row r="1154" spans="1:3">
      <c r="A1154" s="177">
        <v>30722470</v>
      </c>
      <c r="B1154" s="191" t="s">
        <v>963</v>
      </c>
      <c r="C1154" s="192" t="s">
        <v>4920</v>
      </c>
    </row>
    <row r="1155" spans="1:3">
      <c r="A1155" s="177">
        <v>30722489</v>
      </c>
      <c r="B1155" s="191" t="s">
        <v>964</v>
      </c>
      <c r="C1155" s="192" t="s">
        <v>4920</v>
      </c>
    </row>
    <row r="1156" spans="1:3">
      <c r="A1156" s="177">
        <v>30722497</v>
      </c>
      <c r="B1156" s="191" t="s">
        <v>965</v>
      </c>
      <c r="C1156" s="192" t="s">
        <v>4920</v>
      </c>
    </row>
    <row r="1157" spans="1:3">
      <c r="A1157" s="177">
        <v>30722500</v>
      </c>
      <c r="B1157" s="191" t="s">
        <v>966</v>
      </c>
      <c r="C1157" s="192" t="s">
        <v>4920</v>
      </c>
    </row>
    <row r="1158" spans="1:3">
      <c r="A1158" s="177">
        <v>30722519</v>
      </c>
      <c r="B1158" s="191" t="s">
        <v>967</v>
      </c>
      <c r="C1158" s="192" t="s">
        <v>4920</v>
      </c>
    </row>
    <row r="1159" spans="1:3">
      <c r="A1159" s="177">
        <v>30722527</v>
      </c>
      <c r="B1159" s="191" t="s">
        <v>968</v>
      </c>
      <c r="C1159" s="192" t="s">
        <v>4920</v>
      </c>
    </row>
    <row r="1160" spans="1:3">
      <c r="A1160" s="177">
        <v>30722535</v>
      </c>
      <c r="B1160" s="191" t="s">
        <v>969</v>
      </c>
      <c r="C1160" s="192" t="s">
        <v>4920</v>
      </c>
    </row>
    <row r="1161" spans="1:3">
      <c r="A1161" s="177">
        <v>30722543</v>
      </c>
      <c r="B1161" s="191" t="s">
        <v>970</v>
      </c>
      <c r="C1161" s="192" t="s">
        <v>4920</v>
      </c>
    </row>
    <row r="1162" spans="1:3">
      <c r="A1162" s="177">
        <v>30722551</v>
      </c>
      <c r="B1162" s="191" t="s">
        <v>971</v>
      </c>
      <c r="C1162" s="192" t="s">
        <v>4920</v>
      </c>
    </row>
    <row r="1163" spans="1:3">
      <c r="A1163" s="177">
        <v>30722560</v>
      </c>
      <c r="B1163" s="191" t="s">
        <v>972</v>
      </c>
      <c r="C1163" s="192" t="s">
        <v>4920</v>
      </c>
    </row>
    <row r="1164" spans="1:3">
      <c r="A1164" s="177">
        <v>30722578</v>
      </c>
      <c r="B1164" s="191" t="s">
        <v>973</v>
      </c>
      <c r="C1164" s="192" t="s">
        <v>4920</v>
      </c>
    </row>
    <row r="1165" spans="1:3">
      <c r="A1165" s="177">
        <v>30722586</v>
      </c>
      <c r="B1165" s="191" t="s">
        <v>974</v>
      </c>
      <c r="C1165" s="192" t="s">
        <v>4920</v>
      </c>
    </row>
    <row r="1166" spans="1:3">
      <c r="A1166" s="177">
        <v>30722594</v>
      </c>
      <c r="B1166" s="191" t="s">
        <v>975</v>
      </c>
      <c r="C1166" s="192" t="s">
        <v>4920</v>
      </c>
    </row>
    <row r="1167" spans="1:3">
      <c r="A1167" s="177">
        <v>30722608</v>
      </c>
      <c r="B1167" s="191" t="s">
        <v>976</v>
      </c>
      <c r="C1167" s="192" t="s">
        <v>4920</v>
      </c>
    </row>
    <row r="1168" spans="1:3">
      <c r="A1168" s="177">
        <v>30722616</v>
      </c>
      <c r="B1168" s="191" t="s">
        <v>977</v>
      </c>
      <c r="C1168" s="192" t="s">
        <v>4920</v>
      </c>
    </row>
    <row r="1169" spans="1:3">
      <c r="A1169" s="177">
        <v>30722624</v>
      </c>
      <c r="B1169" s="191" t="s">
        <v>978</v>
      </c>
      <c r="C1169" s="192" t="s">
        <v>4920</v>
      </c>
    </row>
    <row r="1170" spans="1:3">
      <c r="A1170" s="177">
        <v>30722632</v>
      </c>
      <c r="B1170" s="191" t="s">
        <v>979</v>
      </c>
      <c r="C1170" s="192" t="s">
        <v>4920</v>
      </c>
    </row>
    <row r="1171" spans="1:3">
      <c r="A1171" s="177">
        <v>30722640</v>
      </c>
      <c r="B1171" s="191" t="s">
        <v>980</v>
      </c>
      <c r="C1171" s="192" t="s">
        <v>4920</v>
      </c>
    </row>
    <row r="1172" spans="1:3">
      <c r="A1172" s="177">
        <v>30722659</v>
      </c>
      <c r="B1172" s="191" t="s">
        <v>981</v>
      </c>
      <c r="C1172" s="192" t="s">
        <v>4920</v>
      </c>
    </row>
    <row r="1173" spans="1:3">
      <c r="A1173" s="177">
        <v>30722667</v>
      </c>
      <c r="B1173" s="191" t="s">
        <v>5275</v>
      </c>
      <c r="C1173" s="192" t="s">
        <v>4920</v>
      </c>
    </row>
    <row r="1174" spans="1:3">
      <c r="A1174" s="177">
        <v>30722675</v>
      </c>
      <c r="B1174" s="191" t="s">
        <v>983</v>
      </c>
      <c r="C1174" s="192" t="s">
        <v>4920</v>
      </c>
    </row>
    <row r="1175" spans="1:3">
      <c r="A1175" s="177">
        <v>30722683</v>
      </c>
      <c r="B1175" s="191" t="s">
        <v>984</v>
      </c>
      <c r="C1175" s="192" t="s">
        <v>4920</v>
      </c>
    </row>
    <row r="1176" spans="1:3">
      <c r="A1176" s="177">
        <v>30722691</v>
      </c>
      <c r="B1176" s="191" t="s">
        <v>985</v>
      </c>
      <c r="C1176" s="192" t="s">
        <v>4920</v>
      </c>
    </row>
    <row r="1177" spans="1:3">
      <c r="A1177" s="177">
        <v>30722705</v>
      </c>
      <c r="B1177" s="191" t="s">
        <v>986</v>
      </c>
      <c r="C1177" s="192" t="s">
        <v>4920</v>
      </c>
    </row>
    <row r="1178" spans="1:3">
      <c r="A1178" s="177">
        <v>30722713</v>
      </c>
      <c r="B1178" s="191" t="s">
        <v>987</v>
      </c>
      <c r="C1178" s="192" t="s">
        <v>4920</v>
      </c>
    </row>
    <row r="1179" spans="1:3">
      <c r="A1179" s="177">
        <v>30722721</v>
      </c>
      <c r="B1179" s="191" t="s">
        <v>988</v>
      </c>
      <c r="C1179" s="192" t="s">
        <v>4920</v>
      </c>
    </row>
    <row r="1180" spans="1:3">
      <c r="A1180" s="177">
        <v>30722730</v>
      </c>
      <c r="B1180" s="191" t="s">
        <v>989</v>
      </c>
      <c r="C1180" s="192" t="s">
        <v>4920</v>
      </c>
    </row>
    <row r="1181" spans="1:3">
      <c r="A1181" s="177">
        <v>30722748</v>
      </c>
      <c r="B1181" s="191" t="s">
        <v>990</v>
      </c>
      <c r="C1181" s="192" t="s">
        <v>4920</v>
      </c>
    </row>
    <row r="1182" spans="1:3">
      <c r="A1182" s="177">
        <v>30722756</v>
      </c>
      <c r="B1182" s="191" t="s">
        <v>5276</v>
      </c>
      <c r="C1182" s="192" t="s">
        <v>4920</v>
      </c>
    </row>
    <row r="1183" spans="1:3">
      <c r="A1183" s="177">
        <v>30722764</v>
      </c>
      <c r="B1183" s="191" t="s">
        <v>992</v>
      </c>
      <c r="C1183" s="192" t="s">
        <v>4920</v>
      </c>
    </row>
    <row r="1184" spans="1:3">
      <c r="A1184" s="177">
        <v>30722772</v>
      </c>
      <c r="B1184" s="191" t="s">
        <v>993</v>
      </c>
      <c r="C1184" s="192" t="s">
        <v>4920</v>
      </c>
    </row>
    <row r="1185" spans="1:3">
      <c r="A1185" s="177">
        <v>30722780</v>
      </c>
      <c r="B1185" s="191" t="s">
        <v>994</v>
      </c>
      <c r="C1185" s="192" t="s">
        <v>4920</v>
      </c>
    </row>
    <row r="1186" spans="1:3">
      <c r="A1186" s="177">
        <v>30722799</v>
      </c>
      <c r="B1186" s="191" t="s">
        <v>5277</v>
      </c>
      <c r="C1186" s="192" t="s">
        <v>4920</v>
      </c>
    </row>
    <row r="1187" spans="1:3">
      <c r="A1187" s="177">
        <v>30722802</v>
      </c>
      <c r="B1187" s="191" t="s">
        <v>996</v>
      </c>
      <c r="C1187" s="192" t="s">
        <v>4920</v>
      </c>
    </row>
    <row r="1188" spans="1:3">
      <c r="A1188" s="177">
        <v>30722810</v>
      </c>
      <c r="B1188" s="191" t="s">
        <v>997</v>
      </c>
      <c r="C1188" s="192" t="s">
        <v>4920</v>
      </c>
    </row>
    <row r="1189" spans="1:3">
      <c r="A1189" s="177">
        <v>30722829</v>
      </c>
      <c r="B1189" s="191" t="s">
        <v>998</v>
      </c>
      <c r="C1189" s="192" t="s">
        <v>4920</v>
      </c>
    </row>
    <row r="1190" spans="1:3">
      <c r="A1190" s="177">
        <v>30722845</v>
      </c>
      <c r="B1190" s="191" t="s">
        <v>999</v>
      </c>
      <c r="C1190" s="192" t="s">
        <v>4920</v>
      </c>
    </row>
    <row r="1191" spans="1:3">
      <c r="A1191" s="177">
        <v>30722853</v>
      </c>
      <c r="B1191" s="191" t="s">
        <v>1000</v>
      </c>
      <c r="C1191" s="192" t="s">
        <v>4920</v>
      </c>
    </row>
    <row r="1192" spans="1:3">
      <c r="A1192" s="177">
        <v>30722861</v>
      </c>
      <c r="B1192" s="191" t="s">
        <v>1001</v>
      </c>
      <c r="C1192" s="192" t="s">
        <v>4920</v>
      </c>
    </row>
    <row r="1193" spans="1:3">
      <c r="A1193" s="177">
        <v>30722870</v>
      </c>
      <c r="B1193" s="191" t="s">
        <v>1002</v>
      </c>
      <c r="C1193" s="192" t="s">
        <v>4920</v>
      </c>
    </row>
    <row r="1194" spans="1:3" ht="22.5">
      <c r="A1194" s="177">
        <v>30722888</v>
      </c>
      <c r="B1194" s="191" t="s">
        <v>1003</v>
      </c>
      <c r="C1194" s="192" t="s">
        <v>4920</v>
      </c>
    </row>
    <row r="1195" spans="1:3" ht="15.75" thickBot="1">
      <c r="A1195" s="198">
        <v>30722900</v>
      </c>
      <c r="B1195" s="199" t="s">
        <v>4061</v>
      </c>
      <c r="C1195" s="202" t="s">
        <v>4920</v>
      </c>
    </row>
    <row r="1196" spans="1:3" ht="16.5" thickTop="1" thickBot="1">
      <c r="A1196" s="187">
        <f>D1196</f>
        <v>0</v>
      </c>
      <c r="B1196" s="188" t="s">
        <v>4918</v>
      </c>
      <c r="C1196" s="189" t="s">
        <v>3721</v>
      </c>
    </row>
    <row r="1197" spans="1:3" ht="15.75" thickTop="1">
      <c r="A1197" s="174">
        <v>30723019</v>
      </c>
      <c r="B1197" s="175" t="s">
        <v>1004</v>
      </c>
      <c r="C1197" s="176" t="s">
        <v>4920</v>
      </c>
    </row>
    <row r="1198" spans="1:3">
      <c r="A1198" s="177">
        <v>30723027</v>
      </c>
      <c r="B1198" s="191" t="s">
        <v>1005</v>
      </c>
      <c r="C1198" s="192" t="s">
        <v>4920</v>
      </c>
    </row>
    <row r="1199" spans="1:3">
      <c r="A1199" s="177">
        <v>30723035</v>
      </c>
      <c r="B1199" s="191" t="s">
        <v>1006</v>
      </c>
      <c r="C1199" s="192" t="s">
        <v>4920</v>
      </c>
    </row>
    <row r="1200" spans="1:3">
      <c r="A1200" s="177">
        <v>30723043</v>
      </c>
      <c r="B1200" s="191" t="s">
        <v>1007</v>
      </c>
      <c r="C1200" s="192" t="s">
        <v>4920</v>
      </c>
    </row>
    <row r="1201" spans="1:3">
      <c r="A1201" s="177">
        <v>30723051</v>
      </c>
      <c r="B1201" s="191" t="s">
        <v>1009</v>
      </c>
      <c r="C1201" s="192" t="s">
        <v>4920</v>
      </c>
    </row>
    <row r="1202" spans="1:3">
      <c r="A1202" s="177">
        <v>30723060</v>
      </c>
      <c r="B1202" s="191" t="s">
        <v>1008</v>
      </c>
      <c r="C1202" s="192" t="s">
        <v>4920</v>
      </c>
    </row>
    <row r="1203" spans="1:3">
      <c r="A1203" s="177">
        <v>30723078</v>
      </c>
      <c r="B1203" s="191" t="s">
        <v>1010</v>
      </c>
      <c r="C1203" s="192" t="s">
        <v>4920</v>
      </c>
    </row>
    <row r="1204" spans="1:3">
      <c r="A1204" s="177">
        <v>30723086</v>
      </c>
      <c r="B1204" s="191" t="s">
        <v>1011</v>
      </c>
      <c r="C1204" s="192" t="s">
        <v>4920</v>
      </c>
    </row>
    <row r="1205" spans="1:3">
      <c r="A1205" s="193">
        <v>30723094</v>
      </c>
      <c r="B1205" s="194" t="s">
        <v>5278</v>
      </c>
      <c r="C1205" s="195" t="s">
        <v>4920</v>
      </c>
    </row>
    <row r="1206" spans="1:3">
      <c r="A1206" s="193">
        <v>30723108</v>
      </c>
      <c r="B1206" s="194" t="s">
        <v>5279</v>
      </c>
      <c r="C1206" s="195" t="s">
        <v>4920</v>
      </c>
    </row>
    <row r="1207" spans="1:3">
      <c r="A1207" s="193">
        <v>30723116</v>
      </c>
      <c r="B1207" s="194" t="s">
        <v>5280</v>
      </c>
      <c r="C1207" s="195" t="s">
        <v>4920</v>
      </c>
    </row>
    <row r="1208" spans="1:3" ht="15.75" thickBot="1">
      <c r="A1208" s="198">
        <v>30723124</v>
      </c>
      <c r="B1208" s="199" t="s">
        <v>5281</v>
      </c>
      <c r="C1208" s="202" t="s">
        <v>4920</v>
      </c>
    </row>
    <row r="1209" spans="1:3" ht="16.5" thickTop="1" thickBot="1">
      <c r="A1209" s="187">
        <f>D1209</f>
        <v>0</v>
      </c>
      <c r="B1209" s="188" t="s">
        <v>4918</v>
      </c>
      <c r="C1209" s="189" t="s">
        <v>3721</v>
      </c>
    </row>
    <row r="1210" spans="1:3" ht="15.75" thickTop="1">
      <c r="A1210" s="174">
        <v>30724015</v>
      </c>
      <c r="B1210" s="175" t="s">
        <v>1012</v>
      </c>
      <c r="C1210" s="176" t="s">
        <v>4920</v>
      </c>
    </row>
    <row r="1211" spans="1:3">
      <c r="A1211" s="177">
        <v>30724023</v>
      </c>
      <c r="B1211" s="191" t="s">
        <v>1013</v>
      </c>
      <c r="C1211" s="192" t="s">
        <v>4920</v>
      </c>
    </row>
    <row r="1212" spans="1:3">
      <c r="A1212" s="177">
        <v>30724031</v>
      </c>
      <c r="B1212" s="191" t="s">
        <v>1014</v>
      </c>
      <c r="C1212" s="192" t="s">
        <v>4920</v>
      </c>
    </row>
    <row r="1213" spans="1:3">
      <c r="A1213" s="177">
        <v>30724040</v>
      </c>
      <c r="B1213" s="191" t="s">
        <v>1015</v>
      </c>
      <c r="C1213" s="192" t="s">
        <v>4920</v>
      </c>
    </row>
    <row r="1214" spans="1:3">
      <c r="A1214" s="177">
        <v>30724058</v>
      </c>
      <c r="B1214" s="191" t="s">
        <v>1016</v>
      </c>
      <c r="C1214" s="192" t="s">
        <v>4920</v>
      </c>
    </row>
    <row r="1215" spans="1:3">
      <c r="A1215" s="177">
        <v>30724066</v>
      </c>
      <c r="B1215" s="191" t="s">
        <v>1017</v>
      </c>
      <c r="C1215" s="192" t="s">
        <v>4920</v>
      </c>
    </row>
    <row r="1216" spans="1:3">
      <c r="A1216" s="177">
        <v>30724074</v>
      </c>
      <c r="B1216" s="191" t="s">
        <v>1018</v>
      </c>
      <c r="C1216" s="192" t="s">
        <v>4920</v>
      </c>
    </row>
    <row r="1217" spans="1:3">
      <c r="A1217" s="177">
        <v>30724082</v>
      </c>
      <c r="B1217" s="191" t="s">
        <v>1019</v>
      </c>
      <c r="C1217" s="192" t="s">
        <v>4920</v>
      </c>
    </row>
    <row r="1218" spans="1:3" ht="22.5">
      <c r="A1218" s="177">
        <v>30724090</v>
      </c>
      <c r="B1218" s="191" t="s">
        <v>1021</v>
      </c>
      <c r="C1218" s="192" t="s">
        <v>4920</v>
      </c>
    </row>
    <row r="1219" spans="1:3">
      <c r="A1219" s="177">
        <v>30724104</v>
      </c>
      <c r="B1219" s="191" t="s">
        <v>1020</v>
      </c>
      <c r="C1219" s="192" t="s">
        <v>4920</v>
      </c>
    </row>
    <row r="1220" spans="1:3">
      <c r="A1220" s="177">
        <v>30724112</v>
      </c>
      <c r="B1220" s="191" t="s">
        <v>1022</v>
      </c>
      <c r="C1220" s="192" t="s">
        <v>4920</v>
      </c>
    </row>
    <row r="1221" spans="1:3">
      <c r="A1221" s="177">
        <v>30724120</v>
      </c>
      <c r="B1221" s="191" t="s">
        <v>1023</v>
      </c>
      <c r="C1221" s="192" t="s">
        <v>4920</v>
      </c>
    </row>
    <row r="1222" spans="1:3">
      <c r="A1222" s="177">
        <v>30724139</v>
      </c>
      <c r="B1222" s="191" t="s">
        <v>5282</v>
      </c>
      <c r="C1222" s="192" t="s">
        <v>4920</v>
      </c>
    </row>
    <row r="1223" spans="1:3">
      <c r="A1223" s="177">
        <v>30724147</v>
      </c>
      <c r="B1223" s="191" t="s">
        <v>1025</v>
      </c>
      <c r="C1223" s="192" t="s">
        <v>4920</v>
      </c>
    </row>
    <row r="1224" spans="1:3">
      <c r="A1224" s="177">
        <v>30724155</v>
      </c>
      <c r="B1224" s="191" t="s">
        <v>1027</v>
      </c>
      <c r="C1224" s="192" t="s">
        <v>4920</v>
      </c>
    </row>
    <row r="1225" spans="1:3">
      <c r="A1225" s="177">
        <v>30724163</v>
      </c>
      <c r="B1225" s="191" t="s">
        <v>1026</v>
      </c>
      <c r="C1225" s="192" t="s">
        <v>4920</v>
      </c>
    </row>
    <row r="1226" spans="1:3">
      <c r="A1226" s="177">
        <v>30724171</v>
      </c>
      <c r="B1226" s="191" t="s">
        <v>1028</v>
      </c>
      <c r="C1226" s="192" t="s">
        <v>4920</v>
      </c>
    </row>
    <row r="1227" spans="1:3">
      <c r="A1227" s="177">
        <v>30724180</v>
      </c>
      <c r="B1227" s="191" t="s">
        <v>1029</v>
      </c>
      <c r="C1227" s="192" t="s">
        <v>4920</v>
      </c>
    </row>
    <row r="1228" spans="1:3">
      <c r="A1228" s="177">
        <v>30724198</v>
      </c>
      <c r="B1228" s="191" t="s">
        <v>1030</v>
      </c>
      <c r="C1228" s="192" t="s">
        <v>4920</v>
      </c>
    </row>
    <row r="1229" spans="1:3">
      <c r="A1229" s="177">
        <v>30724201</v>
      </c>
      <c r="B1229" s="191" t="s">
        <v>1031</v>
      </c>
      <c r="C1229" s="192" t="s">
        <v>4920</v>
      </c>
    </row>
    <row r="1230" spans="1:3">
      <c r="A1230" s="177">
        <v>30724210</v>
      </c>
      <c r="B1230" s="191" t="s">
        <v>1032</v>
      </c>
      <c r="C1230" s="192" t="s">
        <v>4920</v>
      </c>
    </row>
    <row r="1231" spans="1:3">
      <c r="A1231" s="177">
        <v>30724228</v>
      </c>
      <c r="B1231" s="191" t="s">
        <v>1033</v>
      </c>
      <c r="C1231" s="192" t="s">
        <v>4920</v>
      </c>
    </row>
    <row r="1232" spans="1:3" ht="22.5">
      <c r="A1232" s="177">
        <v>30724236</v>
      </c>
      <c r="B1232" s="191" t="s">
        <v>1034</v>
      </c>
      <c r="C1232" s="192" t="s">
        <v>4920</v>
      </c>
    </row>
    <row r="1233" spans="1:3">
      <c r="A1233" s="177">
        <v>30724244</v>
      </c>
      <c r="B1233" s="191" t="s">
        <v>1035</v>
      </c>
      <c r="C1233" s="192" t="s">
        <v>4920</v>
      </c>
    </row>
    <row r="1234" spans="1:3">
      <c r="A1234" s="177">
        <v>30724252</v>
      </c>
      <c r="B1234" s="191" t="s">
        <v>1036</v>
      </c>
      <c r="C1234" s="192" t="s">
        <v>4920</v>
      </c>
    </row>
    <row r="1235" spans="1:3">
      <c r="A1235" s="177">
        <v>30724260</v>
      </c>
      <c r="B1235" s="191" t="s">
        <v>1037</v>
      </c>
      <c r="C1235" s="192" t="s">
        <v>4920</v>
      </c>
    </row>
    <row r="1236" spans="1:3">
      <c r="A1236" s="177">
        <v>30724279</v>
      </c>
      <c r="B1236" s="191" t="s">
        <v>1038</v>
      </c>
      <c r="C1236" s="192" t="s">
        <v>4920</v>
      </c>
    </row>
    <row r="1237" spans="1:3" ht="23.25" thickBot="1">
      <c r="A1237" s="180">
        <v>30724287</v>
      </c>
      <c r="B1237" s="181" t="s">
        <v>1039</v>
      </c>
      <c r="C1237" s="182" t="s">
        <v>4920</v>
      </c>
    </row>
    <row r="1238" spans="1:3" ht="16.5" thickTop="1" thickBot="1">
      <c r="A1238" s="187">
        <f>D1238</f>
        <v>0</v>
      </c>
      <c r="B1238" s="188" t="s">
        <v>4918</v>
      </c>
      <c r="C1238" s="189" t="s">
        <v>3721</v>
      </c>
    </row>
    <row r="1239" spans="1:3" ht="15.75" thickTop="1">
      <c r="A1239" s="174">
        <v>30725011</v>
      </c>
      <c r="B1239" s="175" t="s">
        <v>1040</v>
      </c>
      <c r="C1239" s="176" t="s">
        <v>4920</v>
      </c>
    </row>
    <row r="1240" spans="1:3">
      <c r="A1240" s="177">
        <v>30725020</v>
      </c>
      <c r="B1240" s="191" t="s">
        <v>1041</v>
      </c>
      <c r="C1240" s="192" t="s">
        <v>4920</v>
      </c>
    </row>
    <row r="1241" spans="1:3">
      <c r="A1241" s="177">
        <v>30725038</v>
      </c>
      <c r="B1241" s="191" t="s">
        <v>1042</v>
      </c>
      <c r="C1241" s="192" t="s">
        <v>4920</v>
      </c>
    </row>
    <row r="1242" spans="1:3">
      <c r="A1242" s="177">
        <v>30725046</v>
      </c>
      <c r="B1242" s="191" t="s">
        <v>1043</v>
      </c>
      <c r="C1242" s="192" t="s">
        <v>4920</v>
      </c>
    </row>
    <row r="1243" spans="1:3">
      <c r="A1243" s="177">
        <v>30725054</v>
      </c>
      <c r="B1243" s="191" t="s">
        <v>1044</v>
      </c>
      <c r="C1243" s="192" t="s">
        <v>4920</v>
      </c>
    </row>
    <row r="1244" spans="1:3">
      <c r="A1244" s="177">
        <v>30725062</v>
      </c>
      <c r="B1244" s="191" t="s">
        <v>1045</v>
      </c>
      <c r="C1244" s="192" t="s">
        <v>4920</v>
      </c>
    </row>
    <row r="1245" spans="1:3">
      <c r="A1245" s="177">
        <v>30725070</v>
      </c>
      <c r="B1245" s="191" t="s">
        <v>1046</v>
      </c>
      <c r="C1245" s="192" t="s">
        <v>4920</v>
      </c>
    </row>
    <row r="1246" spans="1:3">
      <c r="A1246" s="177">
        <v>30725089</v>
      </c>
      <c r="B1246" s="191" t="s">
        <v>1047</v>
      </c>
      <c r="C1246" s="192" t="s">
        <v>4920</v>
      </c>
    </row>
    <row r="1247" spans="1:3">
      <c r="A1247" s="177">
        <v>30725097</v>
      </c>
      <c r="B1247" s="191" t="s">
        <v>1048</v>
      </c>
      <c r="C1247" s="192" t="s">
        <v>4920</v>
      </c>
    </row>
    <row r="1248" spans="1:3">
      <c r="A1248" s="177">
        <v>30725100</v>
      </c>
      <c r="B1248" s="191" t="s">
        <v>5283</v>
      </c>
      <c r="C1248" s="192" t="s">
        <v>4920</v>
      </c>
    </row>
    <row r="1249" spans="1:3">
      <c r="A1249" s="177">
        <v>30725119</v>
      </c>
      <c r="B1249" s="191" t="s">
        <v>1050</v>
      </c>
      <c r="C1249" s="192" t="s">
        <v>4920</v>
      </c>
    </row>
    <row r="1250" spans="1:3">
      <c r="A1250" s="177">
        <v>30725127</v>
      </c>
      <c r="B1250" s="191" t="s">
        <v>1051</v>
      </c>
      <c r="C1250" s="192" t="s">
        <v>4920</v>
      </c>
    </row>
    <row r="1251" spans="1:3" ht="22.5">
      <c r="A1251" s="177">
        <v>30725135</v>
      </c>
      <c r="B1251" s="191" t="s">
        <v>1052</v>
      </c>
      <c r="C1251" s="192" t="s">
        <v>4920</v>
      </c>
    </row>
    <row r="1252" spans="1:3">
      <c r="A1252" s="177">
        <v>30725143</v>
      </c>
      <c r="B1252" s="191" t="s">
        <v>1053</v>
      </c>
      <c r="C1252" s="192" t="s">
        <v>4920</v>
      </c>
    </row>
    <row r="1253" spans="1:3">
      <c r="A1253" s="177">
        <v>30725151</v>
      </c>
      <c r="B1253" s="191" t="s">
        <v>1054</v>
      </c>
      <c r="C1253" s="192" t="s">
        <v>4920</v>
      </c>
    </row>
    <row r="1254" spans="1:3">
      <c r="A1254" s="177">
        <v>30725160</v>
      </c>
      <c r="B1254" s="191" t="s">
        <v>894</v>
      </c>
      <c r="C1254" s="192" t="s">
        <v>4920</v>
      </c>
    </row>
    <row r="1255" spans="1:3">
      <c r="A1255" s="193">
        <v>30725178</v>
      </c>
      <c r="B1255" s="194" t="s">
        <v>4063</v>
      </c>
      <c r="C1255" s="195" t="s">
        <v>4920</v>
      </c>
    </row>
    <row r="1256" spans="1:3">
      <c r="A1256" s="193">
        <v>30725186</v>
      </c>
      <c r="B1256" s="194" t="s">
        <v>4062</v>
      </c>
      <c r="C1256" s="195" t="s">
        <v>4920</v>
      </c>
    </row>
    <row r="1257" spans="1:3">
      <c r="A1257" s="193">
        <v>30725194</v>
      </c>
      <c r="B1257" s="194" t="s">
        <v>5284</v>
      </c>
      <c r="C1257" s="195" t="s">
        <v>4920</v>
      </c>
    </row>
    <row r="1258" spans="1:3" ht="15.75" thickBot="1">
      <c r="A1258" s="198">
        <v>30725208</v>
      </c>
      <c r="B1258" s="199" t="s">
        <v>4049</v>
      </c>
      <c r="C1258" s="202" t="s">
        <v>4920</v>
      </c>
    </row>
    <row r="1259" spans="1:3" ht="16.5" thickTop="1" thickBot="1">
      <c r="A1259" s="187">
        <f>D1259</f>
        <v>0</v>
      </c>
      <c r="B1259" s="188" t="s">
        <v>4918</v>
      </c>
      <c r="C1259" s="189" t="s">
        <v>3721</v>
      </c>
    </row>
    <row r="1260" spans="1:3" ht="15.75" thickTop="1">
      <c r="A1260" s="174">
        <v>30726018</v>
      </c>
      <c r="B1260" s="175" t="s">
        <v>1055</v>
      </c>
      <c r="C1260" s="176" t="s">
        <v>4920</v>
      </c>
    </row>
    <row r="1261" spans="1:3">
      <c r="A1261" s="177">
        <v>30726026</v>
      </c>
      <c r="B1261" s="191" t="s">
        <v>1056</v>
      </c>
      <c r="C1261" s="192" t="s">
        <v>4920</v>
      </c>
    </row>
    <row r="1262" spans="1:3">
      <c r="A1262" s="177">
        <v>30726034</v>
      </c>
      <c r="B1262" s="191" t="s">
        <v>1057</v>
      </c>
      <c r="C1262" s="192" t="s">
        <v>4920</v>
      </c>
    </row>
    <row r="1263" spans="1:3">
      <c r="A1263" s="177">
        <v>30726042</v>
      </c>
      <c r="B1263" s="191" t="s">
        <v>902</v>
      </c>
      <c r="C1263" s="192" t="s">
        <v>4920</v>
      </c>
    </row>
    <row r="1264" spans="1:3">
      <c r="A1264" s="177">
        <v>30726050</v>
      </c>
      <c r="B1264" s="191" t="s">
        <v>1058</v>
      </c>
      <c r="C1264" s="192" t="s">
        <v>4920</v>
      </c>
    </row>
    <row r="1265" spans="1:3">
      <c r="A1265" s="177">
        <v>30726069</v>
      </c>
      <c r="B1265" s="191" t="s">
        <v>1059</v>
      </c>
      <c r="C1265" s="192" t="s">
        <v>4920</v>
      </c>
    </row>
    <row r="1266" spans="1:3">
      <c r="A1266" s="177">
        <v>30726077</v>
      </c>
      <c r="B1266" s="191" t="s">
        <v>1060</v>
      </c>
      <c r="C1266" s="192" t="s">
        <v>4920</v>
      </c>
    </row>
    <row r="1267" spans="1:3">
      <c r="A1267" s="177">
        <v>30726085</v>
      </c>
      <c r="B1267" s="191" t="s">
        <v>1061</v>
      </c>
      <c r="C1267" s="192" t="s">
        <v>4920</v>
      </c>
    </row>
    <row r="1268" spans="1:3">
      <c r="A1268" s="177">
        <v>30726093</v>
      </c>
      <c r="B1268" s="191" t="s">
        <v>1063</v>
      </c>
      <c r="C1268" s="192" t="s">
        <v>4920</v>
      </c>
    </row>
    <row r="1269" spans="1:3">
      <c r="A1269" s="177">
        <v>30726107</v>
      </c>
      <c r="B1269" s="191" t="s">
        <v>1062</v>
      </c>
      <c r="C1269" s="192" t="s">
        <v>4920</v>
      </c>
    </row>
    <row r="1270" spans="1:3">
      <c r="A1270" s="177">
        <v>30726115</v>
      </c>
      <c r="B1270" s="191" t="s">
        <v>1064</v>
      </c>
      <c r="C1270" s="192" t="s">
        <v>4920</v>
      </c>
    </row>
    <row r="1271" spans="1:3">
      <c r="A1271" s="177">
        <v>30726123</v>
      </c>
      <c r="B1271" s="191" t="s">
        <v>1065</v>
      </c>
      <c r="C1271" s="192" t="s">
        <v>4920</v>
      </c>
    </row>
    <row r="1272" spans="1:3">
      <c r="A1272" s="177">
        <v>30726131</v>
      </c>
      <c r="B1272" s="191" t="s">
        <v>1066</v>
      </c>
      <c r="C1272" s="192" t="s">
        <v>4920</v>
      </c>
    </row>
    <row r="1273" spans="1:3">
      <c r="A1273" s="177">
        <v>30726140</v>
      </c>
      <c r="B1273" s="191" t="s">
        <v>1067</v>
      </c>
      <c r="C1273" s="192" t="s">
        <v>4920</v>
      </c>
    </row>
    <row r="1274" spans="1:3">
      <c r="A1274" s="177">
        <v>30726158</v>
      </c>
      <c r="B1274" s="191" t="s">
        <v>1068</v>
      </c>
      <c r="C1274" s="192" t="s">
        <v>4920</v>
      </c>
    </row>
    <row r="1275" spans="1:3" ht="22.5">
      <c r="A1275" s="177">
        <v>30726166</v>
      </c>
      <c r="B1275" s="191" t="s">
        <v>5285</v>
      </c>
      <c r="C1275" s="192" t="s">
        <v>4920</v>
      </c>
    </row>
    <row r="1276" spans="1:3">
      <c r="A1276" s="177">
        <v>30726174</v>
      </c>
      <c r="B1276" s="191" t="s">
        <v>1071</v>
      </c>
      <c r="C1276" s="192" t="s">
        <v>4920</v>
      </c>
    </row>
    <row r="1277" spans="1:3">
      <c r="A1277" s="177">
        <v>30726182</v>
      </c>
      <c r="B1277" s="191" t="s">
        <v>1070</v>
      </c>
      <c r="C1277" s="192" t="s">
        <v>4920</v>
      </c>
    </row>
    <row r="1278" spans="1:3">
      <c r="A1278" s="177">
        <v>30726190</v>
      </c>
      <c r="B1278" s="191" t="s">
        <v>1072</v>
      </c>
      <c r="C1278" s="192" t="s">
        <v>4920</v>
      </c>
    </row>
    <row r="1279" spans="1:3">
      <c r="A1279" s="177">
        <v>30726204</v>
      </c>
      <c r="B1279" s="191" t="s">
        <v>1073</v>
      </c>
      <c r="C1279" s="192" t="s">
        <v>4920</v>
      </c>
    </row>
    <row r="1280" spans="1:3">
      <c r="A1280" s="177">
        <v>30726212</v>
      </c>
      <c r="B1280" s="191" t="s">
        <v>1074</v>
      </c>
      <c r="C1280" s="192" t="s">
        <v>4920</v>
      </c>
    </row>
    <row r="1281" spans="1:3">
      <c r="A1281" s="177">
        <v>30726220</v>
      </c>
      <c r="B1281" s="191" t="s">
        <v>1075</v>
      </c>
      <c r="C1281" s="192" t="s">
        <v>4920</v>
      </c>
    </row>
    <row r="1282" spans="1:3">
      <c r="A1282" s="177">
        <v>30726239</v>
      </c>
      <c r="B1282" s="191" t="s">
        <v>1076</v>
      </c>
      <c r="C1282" s="192" t="s">
        <v>4920</v>
      </c>
    </row>
    <row r="1283" spans="1:3">
      <c r="A1283" s="177">
        <v>30726247</v>
      </c>
      <c r="B1283" s="191" t="s">
        <v>1077</v>
      </c>
      <c r="C1283" s="192" t="s">
        <v>4920</v>
      </c>
    </row>
    <row r="1284" spans="1:3">
      <c r="A1284" s="177">
        <v>30726255</v>
      </c>
      <c r="B1284" s="191" t="s">
        <v>1078</v>
      </c>
      <c r="C1284" s="192" t="s">
        <v>4920</v>
      </c>
    </row>
    <row r="1285" spans="1:3">
      <c r="A1285" s="177">
        <v>30726263</v>
      </c>
      <c r="B1285" s="191" t="s">
        <v>1079</v>
      </c>
      <c r="C1285" s="192" t="s">
        <v>4920</v>
      </c>
    </row>
    <row r="1286" spans="1:3">
      <c r="A1286" s="177">
        <v>30726271</v>
      </c>
      <c r="B1286" s="191" t="s">
        <v>1080</v>
      </c>
      <c r="C1286" s="192" t="s">
        <v>4920</v>
      </c>
    </row>
    <row r="1287" spans="1:3">
      <c r="A1287" s="177">
        <v>30726280</v>
      </c>
      <c r="B1287" s="191" t="s">
        <v>1081</v>
      </c>
      <c r="C1287" s="192" t="s">
        <v>4920</v>
      </c>
    </row>
    <row r="1288" spans="1:3">
      <c r="A1288" s="177">
        <v>30726298</v>
      </c>
      <c r="B1288" s="191" t="s">
        <v>5286</v>
      </c>
      <c r="C1288" s="192" t="s">
        <v>4920</v>
      </c>
    </row>
    <row r="1289" spans="1:3">
      <c r="A1289" s="177">
        <v>30726301</v>
      </c>
      <c r="B1289" s="191" t="s">
        <v>5287</v>
      </c>
      <c r="C1289" s="192" t="s">
        <v>4920</v>
      </c>
    </row>
    <row r="1290" spans="1:3" ht="15.75" thickBot="1">
      <c r="A1290" s="198">
        <v>30726310</v>
      </c>
      <c r="B1290" s="199" t="s">
        <v>5288</v>
      </c>
      <c r="C1290" s="202" t="s">
        <v>4920</v>
      </c>
    </row>
    <row r="1291" spans="1:3" ht="16.5" thickTop="1" thickBot="1">
      <c r="A1291" s="187">
        <f>D1291</f>
        <v>0</v>
      </c>
      <c r="B1291" s="188" t="s">
        <v>4918</v>
      </c>
      <c r="C1291" s="189" t="s">
        <v>3721</v>
      </c>
    </row>
    <row r="1292" spans="1:3" ht="15.75" thickTop="1">
      <c r="A1292" s="174">
        <v>30727014</v>
      </c>
      <c r="B1292" s="175" t="s">
        <v>5289</v>
      </c>
      <c r="C1292" s="176" t="s">
        <v>4920</v>
      </c>
    </row>
    <row r="1293" spans="1:3">
      <c r="A1293" s="177">
        <v>30727022</v>
      </c>
      <c r="B1293" s="191" t="s">
        <v>1083</v>
      </c>
      <c r="C1293" s="192" t="s">
        <v>4920</v>
      </c>
    </row>
    <row r="1294" spans="1:3">
      <c r="A1294" s="177">
        <v>30727030</v>
      </c>
      <c r="B1294" s="191" t="s">
        <v>1084</v>
      </c>
      <c r="C1294" s="192" t="s">
        <v>4920</v>
      </c>
    </row>
    <row r="1295" spans="1:3">
      <c r="A1295" s="177">
        <v>30727049</v>
      </c>
      <c r="B1295" s="191" t="s">
        <v>1085</v>
      </c>
      <c r="C1295" s="192" t="s">
        <v>4920</v>
      </c>
    </row>
    <row r="1296" spans="1:3">
      <c r="A1296" s="177">
        <v>30727057</v>
      </c>
      <c r="B1296" s="191" t="s">
        <v>1086</v>
      </c>
      <c r="C1296" s="192" t="s">
        <v>4920</v>
      </c>
    </row>
    <row r="1297" spans="1:3">
      <c r="A1297" s="177">
        <v>30727065</v>
      </c>
      <c r="B1297" s="191" t="s">
        <v>1087</v>
      </c>
      <c r="C1297" s="192" t="s">
        <v>4920</v>
      </c>
    </row>
    <row r="1298" spans="1:3">
      <c r="A1298" s="177">
        <v>30727073</v>
      </c>
      <c r="B1298" s="191" t="s">
        <v>1088</v>
      </c>
      <c r="C1298" s="192" t="s">
        <v>4920</v>
      </c>
    </row>
    <row r="1299" spans="1:3">
      <c r="A1299" s="177">
        <v>30727081</v>
      </c>
      <c r="B1299" s="191" t="s">
        <v>1089</v>
      </c>
      <c r="C1299" s="192" t="s">
        <v>4920</v>
      </c>
    </row>
    <row r="1300" spans="1:3">
      <c r="A1300" s="177">
        <v>30727090</v>
      </c>
      <c r="B1300" s="191" t="s">
        <v>5290</v>
      </c>
      <c r="C1300" s="192" t="s">
        <v>4920</v>
      </c>
    </row>
    <row r="1301" spans="1:3">
      <c r="A1301" s="177">
        <v>30727103</v>
      </c>
      <c r="B1301" s="191" t="s">
        <v>1091</v>
      </c>
      <c r="C1301" s="192" t="s">
        <v>4920</v>
      </c>
    </row>
    <row r="1302" spans="1:3">
      <c r="A1302" s="177">
        <v>30727111</v>
      </c>
      <c r="B1302" s="191" t="s">
        <v>1093</v>
      </c>
      <c r="C1302" s="192" t="s">
        <v>4920</v>
      </c>
    </row>
    <row r="1303" spans="1:3">
      <c r="A1303" s="177">
        <v>30727120</v>
      </c>
      <c r="B1303" s="191" t="s">
        <v>5291</v>
      </c>
      <c r="C1303" s="192" t="s">
        <v>4920</v>
      </c>
    </row>
    <row r="1304" spans="1:3">
      <c r="A1304" s="177">
        <v>30727138</v>
      </c>
      <c r="B1304" s="191" t="s">
        <v>1094</v>
      </c>
      <c r="C1304" s="192" t="s">
        <v>4920</v>
      </c>
    </row>
    <row r="1305" spans="1:3">
      <c r="A1305" s="177">
        <v>30727146</v>
      </c>
      <c r="B1305" s="191" t="s">
        <v>1095</v>
      </c>
      <c r="C1305" s="192" t="s">
        <v>4920</v>
      </c>
    </row>
    <row r="1306" spans="1:3">
      <c r="A1306" s="177">
        <v>30727154</v>
      </c>
      <c r="B1306" s="191" t="s">
        <v>1096</v>
      </c>
      <c r="C1306" s="192" t="s">
        <v>4920</v>
      </c>
    </row>
    <row r="1307" spans="1:3">
      <c r="A1307" s="177">
        <v>30727162</v>
      </c>
      <c r="B1307" s="191" t="s">
        <v>1097</v>
      </c>
      <c r="C1307" s="192" t="s">
        <v>4920</v>
      </c>
    </row>
    <row r="1308" spans="1:3">
      <c r="A1308" s="177">
        <v>30727170</v>
      </c>
      <c r="B1308" s="191" t="s">
        <v>1098</v>
      </c>
      <c r="C1308" s="192" t="s">
        <v>4920</v>
      </c>
    </row>
    <row r="1309" spans="1:3">
      <c r="A1309" s="177">
        <v>30727189</v>
      </c>
      <c r="B1309" s="191" t="s">
        <v>1099</v>
      </c>
      <c r="C1309" s="192" t="s">
        <v>4920</v>
      </c>
    </row>
    <row r="1310" spans="1:3" ht="15.75" thickBot="1">
      <c r="A1310" s="198">
        <v>30727197</v>
      </c>
      <c r="B1310" s="199" t="s">
        <v>5292</v>
      </c>
      <c r="C1310" s="202" t="s">
        <v>4920</v>
      </c>
    </row>
    <row r="1311" spans="1:3" ht="16.5" thickTop="1" thickBot="1">
      <c r="A1311" s="187">
        <f>D1311</f>
        <v>0</v>
      </c>
      <c r="B1311" s="188" t="s">
        <v>4918</v>
      </c>
      <c r="C1311" s="189" t="s">
        <v>3721</v>
      </c>
    </row>
    <row r="1312" spans="1:3" ht="15.75" thickTop="1">
      <c r="A1312" s="174">
        <v>30728010</v>
      </c>
      <c r="B1312" s="175" t="s">
        <v>1100</v>
      </c>
      <c r="C1312" s="176" t="s">
        <v>4920</v>
      </c>
    </row>
    <row r="1313" spans="1:3">
      <c r="A1313" s="177">
        <v>30728029</v>
      </c>
      <c r="B1313" s="191" t="s">
        <v>1101</v>
      </c>
      <c r="C1313" s="192" t="s">
        <v>4920</v>
      </c>
    </row>
    <row r="1314" spans="1:3">
      <c r="A1314" s="177">
        <v>30728037</v>
      </c>
      <c r="B1314" s="191" t="s">
        <v>1102</v>
      </c>
      <c r="C1314" s="192" t="s">
        <v>4920</v>
      </c>
    </row>
    <row r="1315" spans="1:3">
      <c r="A1315" s="177">
        <v>30728045</v>
      </c>
      <c r="B1315" s="191" t="s">
        <v>1103</v>
      </c>
      <c r="C1315" s="192" t="s">
        <v>4920</v>
      </c>
    </row>
    <row r="1316" spans="1:3">
      <c r="A1316" s="177">
        <v>30728053</v>
      </c>
      <c r="B1316" s="191" t="s">
        <v>1104</v>
      </c>
      <c r="C1316" s="192" t="s">
        <v>4920</v>
      </c>
    </row>
    <row r="1317" spans="1:3">
      <c r="A1317" s="177">
        <v>30728061</v>
      </c>
      <c r="B1317" s="191" t="s">
        <v>1105</v>
      </c>
      <c r="C1317" s="192" t="s">
        <v>4920</v>
      </c>
    </row>
    <row r="1318" spans="1:3">
      <c r="A1318" s="177">
        <v>30728070</v>
      </c>
      <c r="B1318" s="191" t="s">
        <v>1106</v>
      </c>
      <c r="C1318" s="192" t="s">
        <v>4920</v>
      </c>
    </row>
    <row r="1319" spans="1:3">
      <c r="A1319" s="177">
        <v>30728088</v>
      </c>
      <c r="B1319" s="191" t="s">
        <v>1107</v>
      </c>
      <c r="C1319" s="192" t="s">
        <v>4920</v>
      </c>
    </row>
    <row r="1320" spans="1:3">
      <c r="A1320" s="177">
        <v>30728096</v>
      </c>
      <c r="B1320" s="191" t="s">
        <v>1108</v>
      </c>
      <c r="C1320" s="192" t="s">
        <v>4920</v>
      </c>
    </row>
    <row r="1321" spans="1:3" ht="22.5">
      <c r="A1321" s="177">
        <v>30728100</v>
      </c>
      <c r="B1321" s="191" t="s">
        <v>5293</v>
      </c>
      <c r="C1321" s="192" t="s">
        <v>4920</v>
      </c>
    </row>
    <row r="1322" spans="1:3">
      <c r="A1322" s="177">
        <v>30728118</v>
      </c>
      <c r="B1322" s="191" t="s">
        <v>1109</v>
      </c>
      <c r="C1322" s="192" t="s">
        <v>4920</v>
      </c>
    </row>
    <row r="1323" spans="1:3">
      <c r="A1323" s="177">
        <v>30728126</v>
      </c>
      <c r="B1323" s="191" t="s">
        <v>1110</v>
      </c>
      <c r="C1323" s="192" t="s">
        <v>4920</v>
      </c>
    </row>
    <row r="1324" spans="1:3">
      <c r="A1324" s="177">
        <v>30728134</v>
      </c>
      <c r="B1324" s="191" t="s">
        <v>1112</v>
      </c>
      <c r="C1324" s="192" t="s">
        <v>4920</v>
      </c>
    </row>
    <row r="1325" spans="1:3">
      <c r="A1325" s="177">
        <v>30728142</v>
      </c>
      <c r="B1325" s="191" t="s">
        <v>1111</v>
      </c>
      <c r="C1325" s="192" t="s">
        <v>4920</v>
      </c>
    </row>
    <row r="1326" spans="1:3">
      <c r="A1326" s="177">
        <v>30728150</v>
      </c>
      <c r="B1326" s="191" t="s">
        <v>1113</v>
      </c>
      <c r="C1326" s="192" t="s">
        <v>4920</v>
      </c>
    </row>
    <row r="1327" spans="1:3">
      <c r="A1327" s="177">
        <v>30728169</v>
      </c>
      <c r="B1327" s="191" t="s">
        <v>1114</v>
      </c>
      <c r="C1327" s="192" t="s">
        <v>4920</v>
      </c>
    </row>
    <row r="1328" spans="1:3" ht="15.75" thickBot="1">
      <c r="A1328" s="180">
        <v>30728177</v>
      </c>
      <c r="B1328" s="181" t="s">
        <v>5294</v>
      </c>
      <c r="C1328" s="182" t="s">
        <v>4920</v>
      </c>
    </row>
    <row r="1329" spans="1:3" ht="16.5" thickTop="1" thickBot="1">
      <c r="A1329" s="187">
        <f>D1329</f>
        <v>0</v>
      </c>
      <c r="B1329" s="188" t="s">
        <v>4918</v>
      </c>
      <c r="C1329" s="189" t="s">
        <v>3721</v>
      </c>
    </row>
    <row r="1330" spans="1:3" ht="15.75" thickTop="1">
      <c r="A1330" s="174">
        <v>30729017</v>
      </c>
      <c r="B1330" s="175" t="s">
        <v>1116</v>
      </c>
      <c r="C1330" s="176" t="s">
        <v>4920</v>
      </c>
    </row>
    <row r="1331" spans="1:3">
      <c r="A1331" s="177">
        <v>30729025</v>
      </c>
      <c r="B1331" s="191" t="s">
        <v>1117</v>
      </c>
      <c r="C1331" s="192" t="s">
        <v>4920</v>
      </c>
    </row>
    <row r="1332" spans="1:3">
      <c r="A1332" s="177">
        <v>30729033</v>
      </c>
      <c r="B1332" s="191" t="s">
        <v>1118</v>
      </c>
      <c r="C1332" s="192" t="s">
        <v>4920</v>
      </c>
    </row>
    <row r="1333" spans="1:3">
      <c r="A1333" s="177">
        <v>30729041</v>
      </c>
      <c r="B1333" s="191" t="s">
        <v>1119</v>
      </c>
      <c r="C1333" s="192" t="s">
        <v>4920</v>
      </c>
    </row>
    <row r="1334" spans="1:3">
      <c r="A1334" s="177">
        <v>30729050</v>
      </c>
      <c r="B1334" s="191" t="s">
        <v>1120</v>
      </c>
      <c r="C1334" s="192" t="s">
        <v>4920</v>
      </c>
    </row>
    <row r="1335" spans="1:3">
      <c r="A1335" s="177">
        <v>30729068</v>
      </c>
      <c r="B1335" s="191" t="s">
        <v>1121</v>
      </c>
      <c r="C1335" s="192" t="s">
        <v>4920</v>
      </c>
    </row>
    <row r="1336" spans="1:3">
      <c r="A1336" s="177">
        <v>30729084</v>
      </c>
      <c r="B1336" s="191" t="s">
        <v>1122</v>
      </c>
      <c r="C1336" s="192" t="s">
        <v>4920</v>
      </c>
    </row>
    <row r="1337" spans="1:3">
      <c r="A1337" s="177">
        <v>30729092</v>
      </c>
      <c r="B1337" s="191" t="s">
        <v>1123</v>
      </c>
      <c r="C1337" s="192" t="s">
        <v>4920</v>
      </c>
    </row>
    <row r="1338" spans="1:3">
      <c r="A1338" s="177">
        <v>30729106</v>
      </c>
      <c r="B1338" s="191" t="s">
        <v>1124</v>
      </c>
      <c r="C1338" s="192" t="s">
        <v>4920</v>
      </c>
    </row>
    <row r="1339" spans="1:3">
      <c r="A1339" s="177">
        <v>30729114</v>
      </c>
      <c r="B1339" s="191" t="s">
        <v>1125</v>
      </c>
      <c r="C1339" s="192" t="s">
        <v>4920</v>
      </c>
    </row>
    <row r="1340" spans="1:3">
      <c r="A1340" s="177">
        <v>30729122</v>
      </c>
      <c r="B1340" s="191" t="s">
        <v>1126</v>
      </c>
      <c r="C1340" s="192" t="s">
        <v>4920</v>
      </c>
    </row>
    <row r="1341" spans="1:3">
      <c r="A1341" s="177">
        <v>30729130</v>
      </c>
      <c r="B1341" s="191" t="s">
        <v>1127</v>
      </c>
      <c r="C1341" s="192" t="s">
        <v>4920</v>
      </c>
    </row>
    <row r="1342" spans="1:3">
      <c r="A1342" s="177">
        <v>30729149</v>
      </c>
      <c r="B1342" s="191" t="s">
        <v>1128</v>
      </c>
      <c r="C1342" s="192" t="s">
        <v>4920</v>
      </c>
    </row>
    <row r="1343" spans="1:3">
      <c r="A1343" s="177">
        <v>30729157</v>
      </c>
      <c r="B1343" s="191" t="s">
        <v>1129</v>
      </c>
      <c r="C1343" s="192" t="s">
        <v>4920</v>
      </c>
    </row>
    <row r="1344" spans="1:3">
      <c r="A1344" s="177">
        <v>30729165</v>
      </c>
      <c r="B1344" s="191" t="s">
        <v>1130</v>
      </c>
      <c r="C1344" s="192" t="s">
        <v>4920</v>
      </c>
    </row>
    <row r="1345" spans="1:3">
      <c r="A1345" s="177">
        <v>30729173</v>
      </c>
      <c r="B1345" s="191" t="s">
        <v>1131</v>
      </c>
      <c r="C1345" s="192" t="s">
        <v>4920</v>
      </c>
    </row>
    <row r="1346" spans="1:3">
      <c r="A1346" s="177">
        <v>30729181</v>
      </c>
      <c r="B1346" s="191" t="s">
        <v>1132</v>
      </c>
      <c r="C1346" s="192" t="s">
        <v>4920</v>
      </c>
    </row>
    <row r="1347" spans="1:3">
      <c r="A1347" s="177">
        <v>30729190</v>
      </c>
      <c r="B1347" s="191" t="s">
        <v>1133</v>
      </c>
      <c r="C1347" s="192" t="s">
        <v>4920</v>
      </c>
    </row>
    <row r="1348" spans="1:3">
      <c r="A1348" s="177">
        <v>30729203</v>
      </c>
      <c r="B1348" s="191" t="s">
        <v>1134</v>
      </c>
      <c r="C1348" s="192" t="s">
        <v>4920</v>
      </c>
    </row>
    <row r="1349" spans="1:3">
      <c r="A1349" s="177">
        <v>30729211</v>
      </c>
      <c r="B1349" s="191" t="s">
        <v>1135</v>
      </c>
      <c r="C1349" s="192" t="s">
        <v>4920</v>
      </c>
    </row>
    <row r="1350" spans="1:3">
      <c r="A1350" s="177">
        <v>30729220</v>
      </c>
      <c r="B1350" s="191" t="s">
        <v>1136</v>
      </c>
      <c r="C1350" s="192" t="s">
        <v>4920</v>
      </c>
    </row>
    <row r="1351" spans="1:3">
      <c r="A1351" s="177">
        <v>30729238</v>
      </c>
      <c r="B1351" s="191" t="s">
        <v>1137</v>
      </c>
      <c r="C1351" s="192" t="s">
        <v>4920</v>
      </c>
    </row>
    <row r="1352" spans="1:3">
      <c r="A1352" s="177">
        <v>30729246</v>
      </c>
      <c r="B1352" s="191" t="s">
        <v>1138</v>
      </c>
      <c r="C1352" s="192" t="s">
        <v>4920</v>
      </c>
    </row>
    <row r="1353" spans="1:3">
      <c r="A1353" s="177">
        <v>30729254</v>
      </c>
      <c r="B1353" s="191" t="s">
        <v>1139</v>
      </c>
      <c r="C1353" s="192" t="s">
        <v>4920</v>
      </c>
    </row>
    <row r="1354" spans="1:3">
      <c r="A1354" s="177">
        <v>30729262</v>
      </c>
      <c r="B1354" s="191" t="s">
        <v>1141</v>
      </c>
      <c r="C1354" s="192" t="s">
        <v>4920</v>
      </c>
    </row>
    <row r="1355" spans="1:3">
      <c r="A1355" s="177">
        <v>30729270</v>
      </c>
      <c r="B1355" s="191" t="s">
        <v>1140</v>
      </c>
      <c r="C1355" s="192" t="s">
        <v>4920</v>
      </c>
    </row>
    <row r="1356" spans="1:3">
      <c r="A1356" s="177">
        <v>30729289</v>
      </c>
      <c r="B1356" s="191" t="s">
        <v>5295</v>
      </c>
      <c r="C1356" s="192" t="s">
        <v>4920</v>
      </c>
    </row>
    <row r="1357" spans="1:3">
      <c r="A1357" s="177">
        <v>30729297</v>
      </c>
      <c r="B1357" s="191" t="s">
        <v>1143</v>
      </c>
      <c r="C1357" s="192" t="s">
        <v>4920</v>
      </c>
    </row>
    <row r="1358" spans="1:3">
      <c r="A1358" s="177">
        <v>30729300</v>
      </c>
      <c r="B1358" s="191" t="s">
        <v>1144</v>
      </c>
      <c r="C1358" s="192" t="s">
        <v>4920</v>
      </c>
    </row>
    <row r="1359" spans="1:3">
      <c r="A1359" s="177">
        <v>30729319</v>
      </c>
      <c r="B1359" s="191" t="s">
        <v>1145</v>
      </c>
      <c r="C1359" s="192" t="s">
        <v>4920</v>
      </c>
    </row>
    <row r="1360" spans="1:3">
      <c r="A1360" s="177">
        <v>30729327</v>
      </c>
      <c r="B1360" s="191" t="s">
        <v>1146</v>
      </c>
      <c r="C1360" s="192" t="s">
        <v>4920</v>
      </c>
    </row>
    <row r="1361" spans="1:3">
      <c r="A1361" s="177">
        <v>30729335</v>
      </c>
      <c r="B1361" s="191" t="s">
        <v>1147</v>
      </c>
      <c r="C1361" s="192" t="s">
        <v>4920</v>
      </c>
    </row>
    <row r="1362" spans="1:3" ht="15.75" thickBot="1">
      <c r="A1362" s="180">
        <v>30729343</v>
      </c>
      <c r="B1362" s="181" t="s">
        <v>1148</v>
      </c>
      <c r="C1362" s="182" t="s">
        <v>4920</v>
      </c>
    </row>
    <row r="1363" spans="1:3" ht="16.5" thickTop="1" thickBot="1">
      <c r="A1363" s="187">
        <f>D1363</f>
        <v>0</v>
      </c>
      <c r="B1363" s="188" t="s">
        <v>4918</v>
      </c>
      <c r="C1363" s="189" t="s">
        <v>3721</v>
      </c>
    </row>
    <row r="1364" spans="1:3" ht="15.75" thickTop="1">
      <c r="A1364" s="174">
        <v>30730015</v>
      </c>
      <c r="B1364" s="175" t="s">
        <v>1149</v>
      </c>
      <c r="C1364" s="176" t="s">
        <v>4920</v>
      </c>
    </row>
    <row r="1365" spans="1:3">
      <c r="A1365" s="177">
        <v>30730023</v>
      </c>
      <c r="B1365" s="191" t="s">
        <v>1150</v>
      </c>
      <c r="C1365" s="192" t="s">
        <v>4920</v>
      </c>
    </row>
    <row r="1366" spans="1:3">
      <c r="A1366" s="177">
        <v>30730031</v>
      </c>
      <c r="B1366" s="191" t="s">
        <v>1151</v>
      </c>
      <c r="C1366" s="192" t="s">
        <v>4920</v>
      </c>
    </row>
    <row r="1367" spans="1:3">
      <c r="A1367" s="177">
        <v>30730040</v>
      </c>
      <c r="B1367" s="191" t="s">
        <v>1152</v>
      </c>
      <c r="C1367" s="192" t="s">
        <v>4920</v>
      </c>
    </row>
    <row r="1368" spans="1:3">
      <c r="A1368" s="177">
        <v>30730058</v>
      </c>
      <c r="B1368" s="191" t="s">
        <v>1153</v>
      </c>
      <c r="C1368" s="192" t="s">
        <v>4920</v>
      </c>
    </row>
    <row r="1369" spans="1:3">
      <c r="A1369" s="177">
        <v>30730066</v>
      </c>
      <c r="B1369" s="191" t="s">
        <v>1154</v>
      </c>
      <c r="C1369" s="192" t="s">
        <v>4920</v>
      </c>
    </row>
    <row r="1370" spans="1:3">
      <c r="A1370" s="177">
        <v>30730074</v>
      </c>
      <c r="B1370" s="191" t="s">
        <v>1155</v>
      </c>
      <c r="C1370" s="192" t="s">
        <v>4920</v>
      </c>
    </row>
    <row r="1371" spans="1:3">
      <c r="A1371" s="177">
        <v>30730082</v>
      </c>
      <c r="B1371" s="191" t="s">
        <v>1156</v>
      </c>
      <c r="C1371" s="192" t="s">
        <v>4920</v>
      </c>
    </row>
    <row r="1372" spans="1:3">
      <c r="A1372" s="177">
        <v>30730090</v>
      </c>
      <c r="B1372" s="191" t="s">
        <v>1157</v>
      </c>
      <c r="C1372" s="192" t="s">
        <v>4920</v>
      </c>
    </row>
    <row r="1373" spans="1:3">
      <c r="A1373" s="177">
        <v>30730104</v>
      </c>
      <c r="B1373" s="191" t="s">
        <v>1158</v>
      </c>
      <c r="C1373" s="192" t="s">
        <v>4920</v>
      </c>
    </row>
    <row r="1374" spans="1:3">
      <c r="A1374" s="177">
        <v>30730112</v>
      </c>
      <c r="B1374" s="191" t="s">
        <v>1159</v>
      </c>
      <c r="C1374" s="192" t="s">
        <v>4920</v>
      </c>
    </row>
    <row r="1375" spans="1:3">
      <c r="A1375" s="177">
        <v>30730120</v>
      </c>
      <c r="B1375" s="178" t="s">
        <v>5296</v>
      </c>
      <c r="C1375" s="179" t="s">
        <v>4922</v>
      </c>
    </row>
    <row r="1376" spans="1:3">
      <c r="A1376" s="177">
        <v>30730139</v>
      </c>
      <c r="B1376" s="178" t="s">
        <v>5297</v>
      </c>
      <c r="C1376" s="179" t="s">
        <v>4922</v>
      </c>
    </row>
    <row r="1377" spans="1:3">
      <c r="A1377" s="177">
        <v>30730155</v>
      </c>
      <c r="B1377" s="191" t="s">
        <v>1160</v>
      </c>
      <c r="C1377" s="192" t="s">
        <v>4920</v>
      </c>
    </row>
    <row r="1378" spans="1:3">
      <c r="A1378" s="193">
        <v>30730163</v>
      </c>
      <c r="B1378" s="194" t="s">
        <v>4050</v>
      </c>
      <c r="C1378" s="195" t="s">
        <v>4920</v>
      </c>
    </row>
    <row r="1379" spans="1:3" ht="15.75" thickBot="1">
      <c r="A1379" s="198">
        <v>30730171</v>
      </c>
      <c r="B1379" s="199" t="s">
        <v>5298</v>
      </c>
      <c r="C1379" s="202" t="s">
        <v>4920</v>
      </c>
    </row>
    <row r="1380" spans="1:3" ht="16.5" thickTop="1" thickBot="1">
      <c r="A1380" s="187">
        <f>D1380</f>
        <v>0</v>
      </c>
      <c r="B1380" s="188" t="s">
        <v>4918</v>
      </c>
      <c r="C1380" s="189" t="s">
        <v>3721</v>
      </c>
    </row>
    <row r="1381" spans="1:3" ht="15.75" thickTop="1">
      <c r="A1381" s="174">
        <v>30731011</v>
      </c>
      <c r="B1381" s="175" t="s">
        <v>1161</v>
      </c>
      <c r="C1381" s="176" t="s">
        <v>4920</v>
      </c>
    </row>
    <row r="1382" spans="1:3">
      <c r="A1382" s="177">
        <v>30731020</v>
      </c>
      <c r="B1382" s="191" t="s">
        <v>1162</v>
      </c>
      <c r="C1382" s="192" t="s">
        <v>4920</v>
      </c>
    </row>
    <row r="1383" spans="1:3">
      <c r="A1383" s="177">
        <v>30731038</v>
      </c>
      <c r="B1383" s="191" t="s">
        <v>1163</v>
      </c>
      <c r="C1383" s="192" t="s">
        <v>4920</v>
      </c>
    </row>
    <row r="1384" spans="1:3">
      <c r="A1384" s="177">
        <v>30731046</v>
      </c>
      <c r="B1384" s="191" t="s">
        <v>1164</v>
      </c>
      <c r="C1384" s="192" t="s">
        <v>4920</v>
      </c>
    </row>
    <row r="1385" spans="1:3">
      <c r="A1385" s="177">
        <v>30731054</v>
      </c>
      <c r="B1385" s="191" t="s">
        <v>1165</v>
      </c>
      <c r="C1385" s="192" t="s">
        <v>4920</v>
      </c>
    </row>
    <row r="1386" spans="1:3">
      <c r="A1386" s="177">
        <v>30731062</v>
      </c>
      <c r="B1386" s="191" t="s">
        <v>1166</v>
      </c>
      <c r="C1386" s="192" t="s">
        <v>4920</v>
      </c>
    </row>
    <row r="1387" spans="1:3">
      <c r="A1387" s="177">
        <v>30731070</v>
      </c>
      <c r="B1387" s="191" t="s">
        <v>1167</v>
      </c>
      <c r="C1387" s="192" t="s">
        <v>4920</v>
      </c>
    </row>
    <row r="1388" spans="1:3">
      <c r="A1388" s="177">
        <v>30731089</v>
      </c>
      <c r="B1388" s="191" t="s">
        <v>1168</v>
      </c>
      <c r="C1388" s="192" t="s">
        <v>4920</v>
      </c>
    </row>
    <row r="1389" spans="1:3">
      <c r="A1389" s="177">
        <v>30731097</v>
      </c>
      <c r="B1389" s="191" t="s">
        <v>1169</v>
      </c>
      <c r="C1389" s="192" t="s">
        <v>4920</v>
      </c>
    </row>
    <row r="1390" spans="1:3">
      <c r="A1390" s="177">
        <v>30731100</v>
      </c>
      <c r="B1390" s="191" t="s">
        <v>1170</v>
      </c>
      <c r="C1390" s="192" t="s">
        <v>4920</v>
      </c>
    </row>
    <row r="1391" spans="1:3">
      <c r="A1391" s="177">
        <v>30731119</v>
      </c>
      <c r="B1391" s="191" t="s">
        <v>1171</v>
      </c>
      <c r="C1391" s="192" t="s">
        <v>4920</v>
      </c>
    </row>
    <row r="1392" spans="1:3">
      <c r="A1392" s="177">
        <v>30731127</v>
      </c>
      <c r="B1392" s="191" t="s">
        <v>1172</v>
      </c>
      <c r="C1392" s="192" t="s">
        <v>4920</v>
      </c>
    </row>
    <row r="1393" spans="1:3">
      <c r="A1393" s="177">
        <v>30731135</v>
      </c>
      <c r="B1393" s="191" t="s">
        <v>1173</v>
      </c>
      <c r="C1393" s="192" t="s">
        <v>4920</v>
      </c>
    </row>
    <row r="1394" spans="1:3">
      <c r="A1394" s="177">
        <v>30731143</v>
      </c>
      <c r="B1394" s="191" t="s">
        <v>1174</v>
      </c>
      <c r="C1394" s="192" t="s">
        <v>4920</v>
      </c>
    </row>
    <row r="1395" spans="1:3">
      <c r="A1395" s="177">
        <v>30731151</v>
      </c>
      <c r="B1395" s="191" t="s">
        <v>1175</v>
      </c>
      <c r="C1395" s="192" t="s">
        <v>4920</v>
      </c>
    </row>
    <row r="1396" spans="1:3">
      <c r="A1396" s="177">
        <v>30731160</v>
      </c>
      <c r="B1396" s="191" t="s">
        <v>1176</v>
      </c>
      <c r="C1396" s="192" t="s">
        <v>4920</v>
      </c>
    </row>
    <row r="1397" spans="1:3">
      <c r="A1397" s="177">
        <v>30731178</v>
      </c>
      <c r="B1397" s="191" t="s">
        <v>1177</v>
      </c>
      <c r="C1397" s="192" t="s">
        <v>4920</v>
      </c>
    </row>
    <row r="1398" spans="1:3">
      <c r="A1398" s="177">
        <v>30731186</v>
      </c>
      <c r="B1398" s="191" t="s">
        <v>1178</v>
      </c>
      <c r="C1398" s="192" t="s">
        <v>4920</v>
      </c>
    </row>
    <row r="1399" spans="1:3">
      <c r="A1399" s="177">
        <v>30731194</v>
      </c>
      <c r="B1399" s="191" t="s">
        <v>1179</v>
      </c>
      <c r="C1399" s="192" t="s">
        <v>4920</v>
      </c>
    </row>
    <row r="1400" spans="1:3">
      <c r="A1400" s="177">
        <v>30731208</v>
      </c>
      <c r="B1400" s="191" t="s">
        <v>1180</v>
      </c>
      <c r="C1400" s="192" t="s">
        <v>4920</v>
      </c>
    </row>
    <row r="1401" spans="1:3">
      <c r="A1401" s="177">
        <v>30731216</v>
      </c>
      <c r="B1401" s="191" t="s">
        <v>1181</v>
      </c>
      <c r="C1401" s="192" t="s">
        <v>4920</v>
      </c>
    </row>
    <row r="1402" spans="1:3">
      <c r="A1402" s="177">
        <v>30731224</v>
      </c>
      <c r="B1402" s="191" t="s">
        <v>1182</v>
      </c>
      <c r="C1402" s="192" t="s">
        <v>4920</v>
      </c>
    </row>
    <row r="1403" spans="1:3">
      <c r="A1403" s="177">
        <v>30731232</v>
      </c>
      <c r="B1403" s="191" t="s">
        <v>1183</v>
      </c>
      <c r="C1403" s="192" t="s">
        <v>4920</v>
      </c>
    </row>
    <row r="1404" spans="1:3">
      <c r="A1404" s="193">
        <v>30731240</v>
      </c>
      <c r="B1404" s="194" t="s">
        <v>4051</v>
      </c>
      <c r="C1404" s="195" t="s">
        <v>4920</v>
      </c>
    </row>
    <row r="1405" spans="1:3" ht="15.75" thickBot="1">
      <c r="A1405" s="198">
        <v>30731259</v>
      </c>
      <c r="B1405" s="199" t="s">
        <v>5299</v>
      </c>
      <c r="C1405" s="202" t="s">
        <v>4920</v>
      </c>
    </row>
    <row r="1406" spans="1:3" ht="16.5" thickTop="1" thickBot="1">
      <c r="A1406" s="187">
        <f>D1406</f>
        <v>0</v>
      </c>
      <c r="B1406" s="188" t="s">
        <v>4918</v>
      </c>
      <c r="C1406" s="189" t="s">
        <v>3721</v>
      </c>
    </row>
    <row r="1407" spans="1:3" ht="15.75" thickTop="1">
      <c r="A1407" s="174">
        <v>30732018</v>
      </c>
      <c r="B1407" s="175" t="s">
        <v>1184</v>
      </c>
      <c r="C1407" s="176" t="s">
        <v>4920</v>
      </c>
    </row>
    <row r="1408" spans="1:3">
      <c r="A1408" s="177">
        <v>30732026</v>
      </c>
      <c r="B1408" s="191" t="s">
        <v>1185</v>
      </c>
      <c r="C1408" s="192" t="s">
        <v>4920</v>
      </c>
    </row>
    <row r="1409" spans="1:3">
      <c r="A1409" s="177">
        <v>30732034</v>
      </c>
      <c r="B1409" s="191" t="s">
        <v>5300</v>
      </c>
      <c r="C1409" s="192" t="s">
        <v>4920</v>
      </c>
    </row>
    <row r="1410" spans="1:3">
      <c r="A1410" s="177">
        <v>30732042</v>
      </c>
      <c r="B1410" s="191" t="s">
        <v>5301</v>
      </c>
      <c r="C1410" s="192" t="s">
        <v>4920</v>
      </c>
    </row>
    <row r="1411" spans="1:3">
      <c r="A1411" s="177">
        <v>30732050</v>
      </c>
      <c r="B1411" s="178" t="s">
        <v>5302</v>
      </c>
      <c r="C1411" s="179" t="s">
        <v>4922</v>
      </c>
    </row>
    <row r="1412" spans="1:3">
      <c r="A1412" s="177">
        <v>30732069</v>
      </c>
      <c r="B1412" s="178" t="s">
        <v>5303</v>
      </c>
      <c r="C1412" s="179" t="s">
        <v>4922</v>
      </c>
    </row>
    <row r="1413" spans="1:3">
      <c r="A1413" s="177">
        <v>30732085</v>
      </c>
      <c r="B1413" s="191" t="s">
        <v>1187</v>
      </c>
      <c r="C1413" s="192" t="s">
        <v>4920</v>
      </c>
    </row>
    <row r="1414" spans="1:3">
      <c r="A1414" s="177">
        <v>30732093</v>
      </c>
      <c r="B1414" s="191" t="s">
        <v>1188</v>
      </c>
      <c r="C1414" s="192" t="s">
        <v>4920</v>
      </c>
    </row>
    <row r="1415" spans="1:3">
      <c r="A1415" s="177">
        <v>30732107</v>
      </c>
      <c r="B1415" s="191" t="s">
        <v>1189</v>
      </c>
      <c r="C1415" s="192" t="s">
        <v>4920</v>
      </c>
    </row>
    <row r="1416" spans="1:3">
      <c r="A1416" s="177">
        <v>30732115</v>
      </c>
      <c r="B1416" s="191" t="s">
        <v>1190</v>
      </c>
      <c r="C1416" s="192" t="s">
        <v>4920</v>
      </c>
    </row>
    <row r="1417" spans="1:3">
      <c r="A1417" s="177">
        <v>30732123</v>
      </c>
      <c r="B1417" s="191" t="s">
        <v>1191</v>
      </c>
      <c r="C1417" s="192" t="s">
        <v>4920</v>
      </c>
    </row>
    <row r="1418" spans="1:3" ht="15.75" thickBot="1">
      <c r="A1418" s="180">
        <v>30732131</v>
      </c>
      <c r="B1418" s="181" t="s">
        <v>1192</v>
      </c>
      <c r="C1418" s="182" t="s">
        <v>4920</v>
      </c>
    </row>
    <row r="1419" spans="1:3" ht="16.5" thickTop="1" thickBot="1">
      <c r="A1419" s="187">
        <f>D1419</f>
        <v>0</v>
      </c>
      <c r="B1419" s="188" t="s">
        <v>4918</v>
      </c>
      <c r="C1419" s="189" t="s">
        <v>3721</v>
      </c>
    </row>
    <row r="1420" spans="1:3" ht="15.75" thickTop="1">
      <c r="A1420" s="174">
        <v>30733014</v>
      </c>
      <c r="B1420" s="175" t="s">
        <v>1201</v>
      </c>
      <c r="C1420" s="176" t="s">
        <v>4920</v>
      </c>
    </row>
    <row r="1421" spans="1:3">
      <c r="A1421" s="177">
        <v>30733022</v>
      </c>
      <c r="B1421" s="191" t="s">
        <v>5304</v>
      </c>
      <c r="C1421" s="192" t="s">
        <v>4920</v>
      </c>
    </row>
    <row r="1422" spans="1:3">
      <c r="A1422" s="177">
        <v>30733030</v>
      </c>
      <c r="B1422" s="191" t="s">
        <v>1193</v>
      </c>
      <c r="C1422" s="192" t="s">
        <v>4920</v>
      </c>
    </row>
    <row r="1423" spans="1:3">
      <c r="A1423" s="177">
        <v>30733049</v>
      </c>
      <c r="B1423" s="191" t="s">
        <v>5305</v>
      </c>
      <c r="C1423" s="192" t="s">
        <v>4920</v>
      </c>
    </row>
    <row r="1424" spans="1:3">
      <c r="A1424" s="177">
        <v>30733057</v>
      </c>
      <c r="B1424" s="191" t="s">
        <v>5306</v>
      </c>
      <c r="C1424" s="192" t="s">
        <v>4920</v>
      </c>
    </row>
    <row r="1425" spans="1:3">
      <c r="A1425" s="177">
        <v>30733065</v>
      </c>
      <c r="B1425" s="191" t="s">
        <v>1199</v>
      </c>
      <c r="C1425" s="192" t="s">
        <v>4920</v>
      </c>
    </row>
    <row r="1426" spans="1:3">
      <c r="A1426" s="177">
        <v>30733073</v>
      </c>
      <c r="B1426" s="191" t="s">
        <v>1198</v>
      </c>
      <c r="C1426" s="192" t="s">
        <v>4920</v>
      </c>
    </row>
    <row r="1427" spans="1:3">
      <c r="A1427" s="177">
        <v>30733081</v>
      </c>
      <c r="B1427" s="191" t="s">
        <v>5307</v>
      </c>
      <c r="C1427" s="192" t="s">
        <v>4920</v>
      </c>
    </row>
    <row r="1428" spans="1:3">
      <c r="A1428" s="177">
        <v>30733090</v>
      </c>
      <c r="B1428" s="191" t="s">
        <v>5308</v>
      </c>
      <c r="C1428" s="192" t="s">
        <v>4920</v>
      </c>
    </row>
    <row r="1429" spans="1:3" ht="23.25" thickBot="1">
      <c r="A1429" s="180">
        <v>30733103</v>
      </c>
      <c r="B1429" s="181" t="s">
        <v>5309</v>
      </c>
      <c r="C1429" s="182" t="s">
        <v>4920</v>
      </c>
    </row>
    <row r="1430" spans="1:3" ht="16.5" thickTop="1" thickBot="1">
      <c r="A1430" s="187">
        <f>D1430</f>
        <v>0</v>
      </c>
      <c r="B1430" s="188" t="s">
        <v>4918</v>
      </c>
      <c r="C1430" s="189" t="s">
        <v>3721</v>
      </c>
    </row>
    <row r="1431" spans="1:3" ht="15.75" thickTop="1">
      <c r="A1431" s="174">
        <v>30734010</v>
      </c>
      <c r="B1431" s="175" t="s">
        <v>5310</v>
      </c>
      <c r="C1431" s="176" t="s">
        <v>4920</v>
      </c>
    </row>
    <row r="1432" spans="1:3">
      <c r="A1432" s="177">
        <v>30734029</v>
      </c>
      <c r="B1432" s="191" t="s">
        <v>1200</v>
      </c>
      <c r="C1432" s="192" t="s">
        <v>4920</v>
      </c>
    </row>
    <row r="1433" spans="1:3">
      <c r="A1433" s="177">
        <v>30734037</v>
      </c>
      <c r="B1433" s="191" t="s">
        <v>1193</v>
      </c>
      <c r="C1433" s="192" t="s">
        <v>4920</v>
      </c>
    </row>
    <row r="1434" spans="1:3">
      <c r="A1434" s="177">
        <v>30734045</v>
      </c>
      <c r="B1434" s="191" t="s">
        <v>1204</v>
      </c>
      <c r="C1434" s="192" t="s">
        <v>4920</v>
      </c>
    </row>
    <row r="1435" spans="1:3">
      <c r="A1435" s="177">
        <v>30734053</v>
      </c>
      <c r="B1435" s="191" t="s">
        <v>1205</v>
      </c>
      <c r="C1435" s="192" t="s">
        <v>4920</v>
      </c>
    </row>
    <row r="1436" spans="1:3" ht="15.75" thickBot="1">
      <c r="A1436" s="180">
        <v>30734061</v>
      </c>
      <c r="B1436" s="181" t="s">
        <v>5311</v>
      </c>
      <c r="C1436" s="182" t="s">
        <v>4920</v>
      </c>
    </row>
    <row r="1437" spans="1:3" ht="16.5" thickTop="1" thickBot="1">
      <c r="A1437" s="187">
        <f>D1437</f>
        <v>0</v>
      </c>
      <c r="B1437" s="188" t="s">
        <v>4918</v>
      </c>
      <c r="C1437" s="189" t="s">
        <v>3721</v>
      </c>
    </row>
    <row r="1438" spans="1:3" ht="15.75" thickTop="1">
      <c r="A1438" s="174">
        <v>30735017</v>
      </c>
      <c r="B1438" s="175" t="s">
        <v>5312</v>
      </c>
      <c r="C1438" s="176" t="s">
        <v>4920</v>
      </c>
    </row>
    <row r="1439" spans="1:3">
      <c r="A1439" s="177">
        <v>30735025</v>
      </c>
      <c r="B1439" s="191" t="s">
        <v>5304</v>
      </c>
      <c r="C1439" s="192" t="s">
        <v>4920</v>
      </c>
    </row>
    <row r="1440" spans="1:3">
      <c r="A1440" s="177">
        <v>30735033</v>
      </c>
      <c r="B1440" s="191" t="s">
        <v>1206</v>
      </c>
      <c r="C1440" s="192" t="s">
        <v>4920</v>
      </c>
    </row>
    <row r="1441" spans="1:3">
      <c r="A1441" s="177">
        <v>30735041</v>
      </c>
      <c r="B1441" s="191" t="s">
        <v>1208</v>
      </c>
      <c r="C1441" s="192" t="s">
        <v>4920</v>
      </c>
    </row>
    <row r="1442" spans="1:3">
      <c r="A1442" s="177">
        <v>30735050</v>
      </c>
      <c r="B1442" s="191" t="s">
        <v>1209</v>
      </c>
      <c r="C1442" s="192" t="s">
        <v>4920</v>
      </c>
    </row>
    <row r="1443" spans="1:3">
      <c r="A1443" s="177">
        <v>30735068</v>
      </c>
      <c r="B1443" s="191" t="s">
        <v>1211</v>
      </c>
      <c r="C1443" s="192" t="s">
        <v>4920</v>
      </c>
    </row>
    <row r="1444" spans="1:3">
      <c r="A1444" s="177">
        <v>30735076</v>
      </c>
      <c r="B1444" s="191" t="s">
        <v>5313</v>
      </c>
      <c r="C1444" s="192" t="s">
        <v>4920</v>
      </c>
    </row>
    <row r="1445" spans="1:3">
      <c r="A1445" s="177">
        <v>30735084</v>
      </c>
      <c r="B1445" s="191" t="s">
        <v>1210</v>
      </c>
      <c r="C1445" s="192" t="s">
        <v>4920</v>
      </c>
    </row>
    <row r="1446" spans="1:3" ht="15.75" thickBot="1">
      <c r="A1446" s="180">
        <v>30735092</v>
      </c>
      <c r="B1446" s="181" t="s">
        <v>5314</v>
      </c>
      <c r="C1446" s="182" t="s">
        <v>4920</v>
      </c>
    </row>
    <row r="1447" spans="1:3" ht="16.5" thickTop="1" thickBot="1">
      <c r="A1447" s="187">
        <f>D1447</f>
        <v>0</v>
      </c>
      <c r="B1447" s="188" t="s">
        <v>4918</v>
      </c>
      <c r="C1447" s="189" t="s">
        <v>3721</v>
      </c>
    </row>
    <row r="1448" spans="1:3" ht="15.75" thickTop="1">
      <c r="A1448" s="174">
        <v>30736013</v>
      </c>
      <c r="B1448" s="175" t="s">
        <v>1214</v>
      </c>
      <c r="C1448" s="176" t="s">
        <v>4920</v>
      </c>
    </row>
    <row r="1449" spans="1:3">
      <c r="A1449" s="177">
        <v>30736021</v>
      </c>
      <c r="B1449" s="191" t="s">
        <v>1200</v>
      </c>
      <c r="C1449" s="192" t="s">
        <v>4920</v>
      </c>
    </row>
    <row r="1450" spans="1:3">
      <c r="A1450" s="177">
        <v>30736030</v>
      </c>
      <c r="B1450" s="191" t="s">
        <v>1193</v>
      </c>
      <c r="C1450" s="192" t="s">
        <v>4920</v>
      </c>
    </row>
    <row r="1451" spans="1:3">
      <c r="A1451" s="177">
        <v>30736048</v>
      </c>
      <c r="B1451" s="191" t="s">
        <v>5315</v>
      </c>
      <c r="C1451" s="192" t="s">
        <v>4920</v>
      </c>
    </row>
    <row r="1452" spans="1:3">
      <c r="A1452" s="177">
        <v>30736056</v>
      </c>
      <c r="B1452" s="191" t="s">
        <v>5316</v>
      </c>
      <c r="C1452" s="192" t="s">
        <v>4920</v>
      </c>
    </row>
    <row r="1453" spans="1:3" ht="15.75" thickBot="1">
      <c r="A1453" s="180">
        <v>30736064</v>
      </c>
      <c r="B1453" s="181" t="s">
        <v>1213</v>
      </c>
      <c r="C1453" s="182" t="s">
        <v>4920</v>
      </c>
    </row>
    <row r="1454" spans="1:3" ht="16.5" thickTop="1" thickBot="1">
      <c r="A1454" s="187">
        <f>D1454</f>
        <v>0</v>
      </c>
      <c r="B1454" s="188" t="s">
        <v>4918</v>
      </c>
      <c r="C1454" s="189" t="s">
        <v>3721</v>
      </c>
    </row>
    <row r="1455" spans="1:3" ht="15.75" thickTop="1">
      <c r="A1455" s="174">
        <v>30737010</v>
      </c>
      <c r="B1455" s="175" t="s">
        <v>1201</v>
      </c>
      <c r="C1455" s="176" t="s">
        <v>4920</v>
      </c>
    </row>
    <row r="1456" spans="1:3">
      <c r="A1456" s="177">
        <v>30737028</v>
      </c>
      <c r="B1456" s="191" t="s">
        <v>5304</v>
      </c>
      <c r="C1456" s="192" t="s">
        <v>4920</v>
      </c>
    </row>
    <row r="1457" spans="1:3">
      <c r="A1457" s="177">
        <v>30737036</v>
      </c>
      <c r="B1457" s="191" t="s">
        <v>1193</v>
      </c>
      <c r="C1457" s="192" t="s">
        <v>4920</v>
      </c>
    </row>
    <row r="1458" spans="1:3">
      <c r="A1458" s="177">
        <v>30737044</v>
      </c>
      <c r="B1458" s="191" t="s">
        <v>5317</v>
      </c>
      <c r="C1458" s="192" t="s">
        <v>4920</v>
      </c>
    </row>
    <row r="1459" spans="1:3">
      <c r="A1459" s="177">
        <v>30737052</v>
      </c>
      <c r="B1459" s="191" t="s">
        <v>4217</v>
      </c>
      <c r="C1459" s="192" t="s">
        <v>4920</v>
      </c>
    </row>
    <row r="1460" spans="1:3">
      <c r="A1460" s="177">
        <v>30737060</v>
      </c>
      <c r="B1460" s="191" t="s">
        <v>5318</v>
      </c>
      <c r="C1460" s="192" t="s">
        <v>4920</v>
      </c>
    </row>
    <row r="1461" spans="1:3" ht="15.75" thickBot="1">
      <c r="A1461" s="180">
        <v>30737079</v>
      </c>
      <c r="B1461" s="181" t="s">
        <v>5319</v>
      </c>
      <c r="C1461" s="182" t="s">
        <v>4920</v>
      </c>
    </row>
    <row r="1462" spans="1:3" ht="16.5" thickTop="1" thickBot="1">
      <c r="A1462" s="187">
        <f>D1462</f>
        <v>0</v>
      </c>
      <c r="B1462" s="188" t="s">
        <v>4918</v>
      </c>
      <c r="C1462" s="189" t="s">
        <v>3721</v>
      </c>
    </row>
    <row r="1463" spans="1:3" ht="15.75" thickTop="1">
      <c r="A1463" s="174">
        <v>30738016</v>
      </c>
      <c r="B1463" s="175" t="s">
        <v>1201</v>
      </c>
      <c r="C1463" s="176" t="s">
        <v>4920</v>
      </c>
    </row>
    <row r="1464" spans="1:3">
      <c r="A1464" s="177">
        <v>30738024</v>
      </c>
      <c r="B1464" s="191" t="s">
        <v>1219</v>
      </c>
      <c r="C1464" s="192" t="s">
        <v>4920</v>
      </c>
    </row>
    <row r="1465" spans="1:3">
      <c r="A1465" s="177">
        <v>30738032</v>
      </c>
      <c r="B1465" s="191" t="s">
        <v>5320</v>
      </c>
      <c r="C1465" s="192" t="s">
        <v>4920</v>
      </c>
    </row>
    <row r="1466" spans="1:3">
      <c r="A1466" s="177">
        <v>30738040</v>
      </c>
      <c r="B1466" s="191" t="s">
        <v>1220</v>
      </c>
      <c r="C1466" s="192" t="s">
        <v>4920</v>
      </c>
    </row>
    <row r="1467" spans="1:3" ht="15.75" thickBot="1">
      <c r="A1467" s="180">
        <v>30738059</v>
      </c>
      <c r="B1467" s="181" t="s">
        <v>5321</v>
      </c>
      <c r="C1467" s="182" t="s">
        <v>4920</v>
      </c>
    </row>
    <row r="1468" spans="1:3" ht="16.5" thickTop="1" thickBot="1">
      <c r="A1468" s="168">
        <f>D1468</f>
        <v>0</v>
      </c>
      <c r="B1468" s="169" t="s">
        <v>4917</v>
      </c>
      <c r="C1468" s="170" t="s">
        <v>3721</v>
      </c>
    </row>
    <row r="1469" spans="1:3" ht="16.5" thickTop="1" thickBot="1">
      <c r="A1469" s="171">
        <f>D1469</f>
        <v>0</v>
      </c>
      <c r="B1469" s="172" t="s">
        <v>4918</v>
      </c>
      <c r="C1469" s="173" t="s">
        <v>3721</v>
      </c>
    </row>
    <row r="1470" spans="1:3" ht="23.25" thickTop="1">
      <c r="A1470" s="174">
        <v>30801010</v>
      </c>
      <c r="B1470" s="175" t="s">
        <v>5322</v>
      </c>
      <c r="C1470" s="176" t="s">
        <v>4920</v>
      </c>
    </row>
    <row r="1471" spans="1:3">
      <c r="A1471" s="177">
        <v>30801028</v>
      </c>
      <c r="B1471" s="191" t="s">
        <v>1222</v>
      </c>
      <c r="C1471" s="192" t="s">
        <v>4920</v>
      </c>
    </row>
    <row r="1472" spans="1:3">
      <c r="A1472" s="177">
        <v>30801036</v>
      </c>
      <c r="B1472" s="191" t="s">
        <v>1223</v>
      </c>
      <c r="C1472" s="192" t="s">
        <v>4920</v>
      </c>
    </row>
    <row r="1473" spans="1:3">
      <c r="A1473" s="177">
        <v>30801044</v>
      </c>
      <c r="B1473" s="191" t="s">
        <v>1225</v>
      </c>
      <c r="C1473" s="192" t="s">
        <v>4920</v>
      </c>
    </row>
    <row r="1474" spans="1:3">
      <c r="A1474" s="177">
        <v>30801052</v>
      </c>
      <c r="B1474" s="191" t="s">
        <v>1226</v>
      </c>
      <c r="C1474" s="192" t="s">
        <v>4920</v>
      </c>
    </row>
    <row r="1475" spans="1:3">
      <c r="A1475" s="177">
        <v>30801060</v>
      </c>
      <c r="B1475" s="191" t="s">
        <v>1227</v>
      </c>
      <c r="C1475" s="192" t="s">
        <v>4920</v>
      </c>
    </row>
    <row r="1476" spans="1:3">
      <c r="A1476" s="177">
        <v>30801079</v>
      </c>
      <c r="B1476" s="191" t="s">
        <v>1229</v>
      </c>
      <c r="C1476" s="192" t="s">
        <v>4920</v>
      </c>
    </row>
    <row r="1477" spans="1:3">
      <c r="A1477" s="177">
        <v>30801087</v>
      </c>
      <c r="B1477" s="191" t="s">
        <v>1230</v>
      </c>
      <c r="C1477" s="192" t="s">
        <v>4920</v>
      </c>
    </row>
    <row r="1478" spans="1:3">
      <c r="A1478" s="177">
        <v>30801095</v>
      </c>
      <c r="B1478" s="191" t="s">
        <v>1232</v>
      </c>
      <c r="C1478" s="192" t="s">
        <v>4920</v>
      </c>
    </row>
    <row r="1479" spans="1:3">
      <c r="A1479" s="177">
        <v>30801109</v>
      </c>
      <c r="B1479" s="191" t="s">
        <v>1233</v>
      </c>
      <c r="C1479" s="192" t="s">
        <v>4920</v>
      </c>
    </row>
    <row r="1480" spans="1:3">
      <c r="A1480" s="177">
        <v>30801117</v>
      </c>
      <c r="B1480" s="191" t="s">
        <v>1234</v>
      </c>
      <c r="C1480" s="192" t="s">
        <v>4920</v>
      </c>
    </row>
    <row r="1481" spans="1:3">
      <c r="A1481" s="177">
        <v>30801133</v>
      </c>
      <c r="B1481" s="191" t="s">
        <v>1224</v>
      </c>
      <c r="C1481" s="192" t="s">
        <v>4920</v>
      </c>
    </row>
    <row r="1482" spans="1:3">
      <c r="A1482" s="177">
        <v>30801141</v>
      </c>
      <c r="B1482" s="191" t="s">
        <v>1235</v>
      </c>
      <c r="C1482" s="192" t="s">
        <v>4920</v>
      </c>
    </row>
    <row r="1483" spans="1:3">
      <c r="A1483" s="177">
        <v>30801150</v>
      </c>
      <c r="B1483" s="191" t="s">
        <v>1236</v>
      </c>
      <c r="C1483" s="192" t="s">
        <v>4920</v>
      </c>
    </row>
    <row r="1484" spans="1:3">
      <c r="A1484" s="177">
        <v>30801168</v>
      </c>
      <c r="B1484" s="191" t="s">
        <v>1228</v>
      </c>
      <c r="C1484" s="192" t="s">
        <v>4920</v>
      </c>
    </row>
    <row r="1485" spans="1:3">
      <c r="A1485" s="177">
        <v>30801176</v>
      </c>
      <c r="B1485" s="191" t="s">
        <v>1231</v>
      </c>
      <c r="C1485" s="192" t="s">
        <v>4920</v>
      </c>
    </row>
    <row r="1486" spans="1:3" ht="15.75" thickBot="1">
      <c r="A1486" s="198">
        <v>30801184</v>
      </c>
      <c r="B1486" s="199" t="s">
        <v>4052</v>
      </c>
      <c r="C1486" s="202" t="s">
        <v>4920</v>
      </c>
    </row>
    <row r="1487" spans="1:3" ht="16.5" thickTop="1" thickBot="1">
      <c r="A1487" s="187">
        <f>D1487</f>
        <v>0</v>
      </c>
      <c r="B1487" s="188" t="s">
        <v>4918</v>
      </c>
      <c r="C1487" s="189" t="s">
        <v>3721</v>
      </c>
    </row>
    <row r="1488" spans="1:3" ht="15.75" thickTop="1">
      <c r="A1488" s="174">
        <v>30802016</v>
      </c>
      <c r="B1488" s="175" t="s">
        <v>1237</v>
      </c>
      <c r="C1488" s="176" t="s">
        <v>4920</v>
      </c>
    </row>
    <row r="1489" spans="1:3">
      <c r="A1489" s="177">
        <v>30802024</v>
      </c>
      <c r="B1489" s="191" t="s">
        <v>1239</v>
      </c>
      <c r="C1489" s="192" t="s">
        <v>4920</v>
      </c>
    </row>
    <row r="1490" spans="1:3">
      <c r="A1490" s="177">
        <v>30802032</v>
      </c>
      <c r="B1490" s="191" t="s">
        <v>1241</v>
      </c>
      <c r="C1490" s="192" t="s">
        <v>4920</v>
      </c>
    </row>
    <row r="1491" spans="1:3">
      <c r="A1491" s="177">
        <v>30802040</v>
      </c>
      <c r="B1491" s="191" t="s">
        <v>1238</v>
      </c>
      <c r="C1491" s="192" t="s">
        <v>4920</v>
      </c>
    </row>
    <row r="1492" spans="1:3" ht="15.75" thickBot="1">
      <c r="A1492" s="180">
        <v>30802059</v>
      </c>
      <c r="B1492" s="181" t="s">
        <v>1240</v>
      </c>
      <c r="C1492" s="182" t="s">
        <v>4920</v>
      </c>
    </row>
    <row r="1493" spans="1:3" ht="16.5" thickTop="1" thickBot="1">
      <c r="A1493" s="187">
        <f>D1493</f>
        <v>0</v>
      </c>
      <c r="B1493" s="188" t="s">
        <v>4918</v>
      </c>
      <c r="C1493" s="189" t="s">
        <v>3721</v>
      </c>
    </row>
    <row r="1494" spans="1:3" ht="15.75" thickTop="1">
      <c r="A1494" s="174">
        <v>30803012</v>
      </c>
      <c r="B1494" s="175" t="s">
        <v>1242</v>
      </c>
      <c r="C1494" s="176" t="s">
        <v>4920</v>
      </c>
    </row>
    <row r="1495" spans="1:3">
      <c r="A1495" s="177">
        <v>30803020</v>
      </c>
      <c r="B1495" s="191" t="s">
        <v>1244</v>
      </c>
      <c r="C1495" s="192" t="s">
        <v>4920</v>
      </c>
    </row>
    <row r="1496" spans="1:3">
      <c r="A1496" s="177">
        <v>30803039</v>
      </c>
      <c r="B1496" s="191" t="s">
        <v>1245</v>
      </c>
      <c r="C1496" s="192" t="s">
        <v>4920</v>
      </c>
    </row>
    <row r="1497" spans="1:3">
      <c r="A1497" s="177">
        <v>30803047</v>
      </c>
      <c r="B1497" s="191" t="s">
        <v>1246</v>
      </c>
      <c r="C1497" s="192" t="s">
        <v>4920</v>
      </c>
    </row>
    <row r="1498" spans="1:3">
      <c r="A1498" s="177">
        <v>30803055</v>
      </c>
      <c r="B1498" s="191" t="s">
        <v>1247</v>
      </c>
      <c r="C1498" s="192" t="s">
        <v>4920</v>
      </c>
    </row>
    <row r="1499" spans="1:3">
      <c r="A1499" s="177">
        <v>30803063</v>
      </c>
      <c r="B1499" s="191" t="s">
        <v>1249</v>
      </c>
      <c r="C1499" s="192" t="s">
        <v>4920</v>
      </c>
    </row>
    <row r="1500" spans="1:3">
      <c r="A1500" s="177">
        <v>30803071</v>
      </c>
      <c r="B1500" s="191" t="s">
        <v>1250</v>
      </c>
      <c r="C1500" s="192" t="s">
        <v>4920</v>
      </c>
    </row>
    <row r="1501" spans="1:3">
      <c r="A1501" s="177">
        <v>30803080</v>
      </c>
      <c r="B1501" s="191" t="s">
        <v>1251</v>
      </c>
      <c r="C1501" s="192" t="s">
        <v>4920</v>
      </c>
    </row>
    <row r="1502" spans="1:3">
      <c r="A1502" s="177">
        <v>30803098</v>
      </c>
      <c r="B1502" s="191" t="s">
        <v>1252</v>
      </c>
      <c r="C1502" s="192" t="s">
        <v>4920</v>
      </c>
    </row>
    <row r="1503" spans="1:3">
      <c r="A1503" s="177">
        <v>30803101</v>
      </c>
      <c r="B1503" s="191" t="s">
        <v>1254</v>
      </c>
      <c r="C1503" s="192" t="s">
        <v>4920</v>
      </c>
    </row>
    <row r="1504" spans="1:3">
      <c r="A1504" s="177">
        <v>30803110</v>
      </c>
      <c r="B1504" s="191" t="s">
        <v>1255</v>
      </c>
      <c r="C1504" s="192" t="s">
        <v>4920</v>
      </c>
    </row>
    <row r="1505" spans="1:3">
      <c r="A1505" s="177">
        <v>30803128</v>
      </c>
      <c r="B1505" s="191" t="s">
        <v>1256</v>
      </c>
      <c r="C1505" s="192" t="s">
        <v>4920</v>
      </c>
    </row>
    <row r="1506" spans="1:3">
      <c r="A1506" s="177">
        <v>30803136</v>
      </c>
      <c r="B1506" s="191" t="s">
        <v>1257</v>
      </c>
      <c r="C1506" s="192" t="s">
        <v>4920</v>
      </c>
    </row>
    <row r="1507" spans="1:3">
      <c r="A1507" s="177">
        <v>30803144</v>
      </c>
      <c r="B1507" s="191" t="s">
        <v>1258</v>
      </c>
      <c r="C1507" s="192" t="s">
        <v>4920</v>
      </c>
    </row>
    <row r="1508" spans="1:3">
      <c r="A1508" s="177">
        <v>30803152</v>
      </c>
      <c r="B1508" s="191" t="s">
        <v>5323</v>
      </c>
      <c r="C1508" s="192" t="s">
        <v>4920</v>
      </c>
    </row>
    <row r="1509" spans="1:3">
      <c r="A1509" s="177">
        <v>30803160</v>
      </c>
      <c r="B1509" s="191" t="s">
        <v>1261</v>
      </c>
      <c r="C1509" s="192" t="s">
        <v>4920</v>
      </c>
    </row>
    <row r="1510" spans="1:3">
      <c r="A1510" s="177">
        <v>30803179</v>
      </c>
      <c r="B1510" s="191" t="s">
        <v>1243</v>
      </c>
      <c r="C1510" s="192" t="s">
        <v>4920</v>
      </c>
    </row>
    <row r="1511" spans="1:3">
      <c r="A1511" s="177">
        <v>30803187</v>
      </c>
      <c r="B1511" s="178" t="s">
        <v>5324</v>
      </c>
      <c r="C1511" s="179" t="s">
        <v>4922</v>
      </c>
    </row>
    <row r="1512" spans="1:3">
      <c r="A1512" s="177">
        <v>30803195</v>
      </c>
      <c r="B1512" s="178" t="s">
        <v>5325</v>
      </c>
      <c r="C1512" s="179" t="s">
        <v>4922</v>
      </c>
    </row>
    <row r="1513" spans="1:3">
      <c r="A1513" s="177">
        <v>30803209</v>
      </c>
      <c r="B1513" s="191" t="s">
        <v>1248</v>
      </c>
      <c r="C1513" s="192" t="s">
        <v>4920</v>
      </c>
    </row>
    <row r="1514" spans="1:3">
      <c r="A1514" s="177">
        <v>30803217</v>
      </c>
      <c r="B1514" s="178" t="s">
        <v>4010</v>
      </c>
      <c r="C1514" s="192" t="s">
        <v>4920</v>
      </c>
    </row>
    <row r="1515" spans="1:3">
      <c r="A1515" s="177">
        <v>30803225</v>
      </c>
      <c r="B1515" s="191" t="s">
        <v>1253</v>
      </c>
      <c r="C1515" s="192" t="s">
        <v>4920</v>
      </c>
    </row>
    <row r="1516" spans="1:3">
      <c r="A1516" s="177">
        <v>30803233</v>
      </c>
      <c r="B1516" s="191" t="s">
        <v>5326</v>
      </c>
      <c r="C1516" s="192" t="s">
        <v>4920</v>
      </c>
    </row>
    <row r="1517" spans="1:3" ht="15.75" thickBot="1">
      <c r="A1517" s="198">
        <v>30803241</v>
      </c>
      <c r="B1517" s="199" t="s">
        <v>5327</v>
      </c>
      <c r="C1517" s="202" t="s">
        <v>4920</v>
      </c>
    </row>
    <row r="1518" spans="1:3" ht="16.5" thickTop="1" thickBot="1">
      <c r="A1518" s="187">
        <f>D1518</f>
        <v>0</v>
      </c>
      <c r="B1518" s="188" t="s">
        <v>4918</v>
      </c>
      <c r="C1518" s="189" t="s">
        <v>3721</v>
      </c>
    </row>
    <row r="1519" spans="1:3" ht="15.75" thickTop="1">
      <c r="A1519" s="174">
        <v>30804019</v>
      </c>
      <c r="B1519" s="175" t="s">
        <v>5328</v>
      </c>
      <c r="C1519" s="176" t="s">
        <v>4920</v>
      </c>
    </row>
    <row r="1520" spans="1:3">
      <c r="A1520" s="177">
        <v>30804027</v>
      </c>
      <c r="B1520" s="191" t="s">
        <v>1263</v>
      </c>
      <c r="C1520" s="192" t="s">
        <v>4920</v>
      </c>
    </row>
    <row r="1521" spans="1:3">
      <c r="A1521" s="177">
        <v>30804035</v>
      </c>
      <c r="B1521" s="191" t="s">
        <v>1265</v>
      </c>
      <c r="C1521" s="192" t="s">
        <v>4920</v>
      </c>
    </row>
    <row r="1522" spans="1:3">
      <c r="A1522" s="177">
        <v>30804043</v>
      </c>
      <c r="B1522" s="191" t="s">
        <v>1267</v>
      </c>
      <c r="C1522" s="192" t="s">
        <v>4920</v>
      </c>
    </row>
    <row r="1523" spans="1:3">
      <c r="A1523" s="177">
        <v>30804051</v>
      </c>
      <c r="B1523" s="191" t="s">
        <v>1269</v>
      </c>
      <c r="C1523" s="192" t="s">
        <v>4920</v>
      </c>
    </row>
    <row r="1524" spans="1:3">
      <c r="A1524" s="177">
        <v>30804060</v>
      </c>
      <c r="B1524" s="191" t="s">
        <v>1271</v>
      </c>
      <c r="C1524" s="192" t="s">
        <v>4920</v>
      </c>
    </row>
    <row r="1525" spans="1:3">
      <c r="A1525" s="177">
        <v>30804086</v>
      </c>
      <c r="B1525" s="191" t="s">
        <v>1272</v>
      </c>
      <c r="C1525" s="192" t="s">
        <v>4920</v>
      </c>
    </row>
    <row r="1526" spans="1:3">
      <c r="A1526" s="177">
        <v>30804094</v>
      </c>
      <c r="B1526" s="191" t="s">
        <v>1273</v>
      </c>
      <c r="C1526" s="192" t="s">
        <v>4920</v>
      </c>
    </row>
    <row r="1527" spans="1:3">
      <c r="A1527" s="177">
        <v>30804108</v>
      </c>
      <c r="B1527" s="191" t="s">
        <v>1274</v>
      </c>
      <c r="C1527" s="192" t="s">
        <v>4920</v>
      </c>
    </row>
    <row r="1528" spans="1:3">
      <c r="A1528" s="177">
        <v>30804116</v>
      </c>
      <c r="B1528" s="191" t="s">
        <v>1276</v>
      </c>
      <c r="C1528" s="192" t="s">
        <v>4920</v>
      </c>
    </row>
    <row r="1529" spans="1:3">
      <c r="A1529" s="177">
        <v>30804124</v>
      </c>
      <c r="B1529" s="191" t="s">
        <v>1277</v>
      </c>
      <c r="C1529" s="192" t="s">
        <v>4920</v>
      </c>
    </row>
    <row r="1530" spans="1:3">
      <c r="A1530" s="177">
        <v>30804132</v>
      </c>
      <c r="B1530" s="191" t="s">
        <v>1279</v>
      </c>
      <c r="C1530" s="192" t="s">
        <v>4920</v>
      </c>
    </row>
    <row r="1531" spans="1:3">
      <c r="A1531" s="177">
        <v>30804140</v>
      </c>
      <c r="B1531" s="191" t="s">
        <v>1280</v>
      </c>
      <c r="C1531" s="192" t="s">
        <v>4920</v>
      </c>
    </row>
    <row r="1532" spans="1:3">
      <c r="A1532" s="177">
        <v>30804159</v>
      </c>
      <c r="B1532" s="191" t="s">
        <v>1264</v>
      </c>
      <c r="C1532" s="192" t="s">
        <v>4920</v>
      </c>
    </row>
    <row r="1533" spans="1:3">
      <c r="A1533" s="177">
        <v>30804167</v>
      </c>
      <c r="B1533" s="191" t="s">
        <v>1266</v>
      </c>
      <c r="C1533" s="192" t="s">
        <v>4920</v>
      </c>
    </row>
    <row r="1534" spans="1:3">
      <c r="A1534" s="177">
        <v>30804175</v>
      </c>
      <c r="B1534" s="191" t="s">
        <v>1268</v>
      </c>
      <c r="C1534" s="192" t="s">
        <v>4920</v>
      </c>
    </row>
    <row r="1535" spans="1:3">
      <c r="A1535" s="177">
        <v>30804183</v>
      </c>
      <c r="B1535" s="191" t="s">
        <v>1270</v>
      </c>
      <c r="C1535" s="192" t="s">
        <v>4920</v>
      </c>
    </row>
    <row r="1536" spans="1:3">
      <c r="A1536" s="177">
        <v>30804191</v>
      </c>
      <c r="B1536" s="191" t="s">
        <v>1275</v>
      </c>
      <c r="C1536" s="192" t="s">
        <v>4920</v>
      </c>
    </row>
    <row r="1537" spans="1:3">
      <c r="A1537" s="177">
        <v>30804205</v>
      </c>
      <c r="B1537" s="191" t="s">
        <v>1278</v>
      </c>
      <c r="C1537" s="192" t="s">
        <v>4920</v>
      </c>
    </row>
    <row r="1538" spans="1:3" ht="15.75" thickBot="1">
      <c r="A1538" s="180">
        <v>30804213</v>
      </c>
      <c r="B1538" s="181" t="s">
        <v>1281</v>
      </c>
      <c r="C1538" s="182" t="s">
        <v>4920</v>
      </c>
    </row>
    <row r="1539" spans="1:3" ht="16.5" thickTop="1" thickBot="1">
      <c r="A1539" s="187">
        <f>D1539</f>
        <v>0</v>
      </c>
      <c r="B1539" s="188" t="s">
        <v>4918</v>
      </c>
      <c r="C1539" s="189" t="s">
        <v>3721</v>
      </c>
    </row>
    <row r="1540" spans="1:3" ht="15.75" thickTop="1">
      <c r="A1540" s="174">
        <v>30805015</v>
      </c>
      <c r="B1540" s="175" t="s">
        <v>1298</v>
      </c>
      <c r="C1540" s="176" t="s">
        <v>4920</v>
      </c>
    </row>
    <row r="1541" spans="1:3">
      <c r="A1541" s="177">
        <v>30805023</v>
      </c>
      <c r="B1541" s="191" t="s">
        <v>1282</v>
      </c>
      <c r="C1541" s="192" t="s">
        <v>4920</v>
      </c>
    </row>
    <row r="1542" spans="1:3">
      <c r="A1542" s="177">
        <v>30805031</v>
      </c>
      <c r="B1542" s="191" t="s">
        <v>1283</v>
      </c>
      <c r="C1542" s="192" t="s">
        <v>4920</v>
      </c>
    </row>
    <row r="1543" spans="1:3">
      <c r="A1543" s="177">
        <v>30805040</v>
      </c>
      <c r="B1543" s="191" t="s">
        <v>1285</v>
      </c>
      <c r="C1543" s="192" t="s">
        <v>4920</v>
      </c>
    </row>
    <row r="1544" spans="1:3">
      <c r="A1544" s="177">
        <v>30805074</v>
      </c>
      <c r="B1544" s="191" t="s">
        <v>1287</v>
      </c>
      <c r="C1544" s="192" t="s">
        <v>4920</v>
      </c>
    </row>
    <row r="1545" spans="1:3">
      <c r="A1545" s="177">
        <v>30805082</v>
      </c>
      <c r="B1545" s="191" t="s">
        <v>5329</v>
      </c>
      <c r="C1545" s="192" t="s">
        <v>4920</v>
      </c>
    </row>
    <row r="1546" spans="1:3">
      <c r="A1546" s="177">
        <v>30805090</v>
      </c>
      <c r="B1546" s="191" t="s">
        <v>1289</v>
      </c>
      <c r="C1546" s="192" t="s">
        <v>4920</v>
      </c>
    </row>
    <row r="1547" spans="1:3">
      <c r="A1547" s="177">
        <v>30805104</v>
      </c>
      <c r="B1547" s="191" t="s">
        <v>1291</v>
      </c>
      <c r="C1547" s="192" t="s">
        <v>4920</v>
      </c>
    </row>
    <row r="1548" spans="1:3">
      <c r="A1548" s="177">
        <v>30805112</v>
      </c>
      <c r="B1548" s="191" t="s">
        <v>1293</v>
      </c>
      <c r="C1548" s="192" t="s">
        <v>4920</v>
      </c>
    </row>
    <row r="1549" spans="1:3">
      <c r="A1549" s="177">
        <v>30805120</v>
      </c>
      <c r="B1549" s="191" t="s">
        <v>1294</v>
      </c>
      <c r="C1549" s="192" t="s">
        <v>4920</v>
      </c>
    </row>
    <row r="1550" spans="1:3">
      <c r="A1550" s="177">
        <v>30805139</v>
      </c>
      <c r="B1550" s="191" t="s">
        <v>1296</v>
      </c>
      <c r="C1550" s="192" t="s">
        <v>4920</v>
      </c>
    </row>
    <row r="1551" spans="1:3">
      <c r="A1551" s="177">
        <v>30805147</v>
      </c>
      <c r="B1551" s="191" t="s">
        <v>1299</v>
      </c>
      <c r="C1551" s="192" t="s">
        <v>4920</v>
      </c>
    </row>
    <row r="1552" spans="1:3">
      <c r="A1552" s="177">
        <v>30805155</v>
      </c>
      <c r="B1552" s="191" t="s">
        <v>1302</v>
      </c>
      <c r="C1552" s="192" t="s">
        <v>4920</v>
      </c>
    </row>
    <row r="1553" spans="1:3">
      <c r="A1553" s="177">
        <v>30805163</v>
      </c>
      <c r="B1553" s="191" t="s">
        <v>1304</v>
      </c>
      <c r="C1553" s="192" t="s">
        <v>4920</v>
      </c>
    </row>
    <row r="1554" spans="1:3">
      <c r="A1554" s="177">
        <v>30805171</v>
      </c>
      <c r="B1554" s="191" t="s">
        <v>1305</v>
      </c>
      <c r="C1554" s="192" t="s">
        <v>4920</v>
      </c>
    </row>
    <row r="1555" spans="1:3">
      <c r="A1555" s="177">
        <v>30805180</v>
      </c>
      <c r="B1555" s="191" t="s">
        <v>1284</v>
      </c>
      <c r="C1555" s="192" t="s">
        <v>4920</v>
      </c>
    </row>
    <row r="1556" spans="1:3">
      <c r="A1556" s="177">
        <v>30805198</v>
      </c>
      <c r="B1556" s="191" t="s">
        <v>1286</v>
      </c>
      <c r="C1556" s="192" t="s">
        <v>4920</v>
      </c>
    </row>
    <row r="1557" spans="1:3">
      <c r="A1557" s="177">
        <v>30805201</v>
      </c>
      <c r="B1557" s="178" t="s">
        <v>5330</v>
      </c>
      <c r="C1557" s="179" t="s">
        <v>4922</v>
      </c>
    </row>
    <row r="1558" spans="1:3">
      <c r="A1558" s="177">
        <v>30805210</v>
      </c>
      <c r="B1558" s="178" t="s">
        <v>5331</v>
      </c>
      <c r="C1558" s="179" t="s">
        <v>4922</v>
      </c>
    </row>
    <row r="1559" spans="1:3">
      <c r="A1559" s="177">
        <v>30805228</v>
      </c>
      <c r="B1559" s="191" t="s">
        <v>1290</v>
      </c>
      <c r="C1559" s="192" t="s">
        <v>4920</v>
      </c>
    </row>
    <row r="1560" spans="1:3">
      <c r="A1560" s="177">
        <v>30805236</v>
      </c>
      <c r="B1560" s="191" t="s">
        <v>1292</v>
      </c>
      <c r="C1560" s="192" t="s">
        <v>4920</v>
      </c>
    </row>
    <row r="1561" spans="1:3">
      <c r="A1561" s="177">
        <v>30805244</v>
      </c>
      <c r="B1561" s="191" t="s">
        <v>1295</v>
      </c>
      <c r="C1561" s="192" t="s">
        <v>4920</v>
      </c>
    </row>
    <row r="1562" spans="1:3">
      <c r="A1562" s="177">
        <v>30805252</v>
      </c>
      <c r="B1562" s="191" t="s">
        <v>1297</v>
      </c>
      <c r="C1562" s="192" t="s">
        <v>4920</v>
      </c>
    </row>
    <row r="1563" spans="1:3">
      <c r="A1563" s="177">
        <v>30805260</v>
      </c>
      <c r="B1563" s="191" t="s">
        <v>1300</v>
      </c>
      <c r="C1563" s="192" t="s">
        <v>4920</v>
      </c>
    </row>
    <row r="1564" spans="1:3">
      <c r="A1564" s="177">
        <v>30805279</v>
      </c>
      <c r="B1564" s="191" t="s">
        <v>1303</v>
      </c>
      <c r="C1564" s="192" t="s">
        <v>4920</v>
      </c>
    </row>
    <row r="1565" spans="1:3">
      <c r="A1565" s="177">
        <v>30805287</v>
      </c>
      <c r="B1565" s="178" t="s">
        <v>5332</v>
      </c>
      <c r="C1565" s="179" t="s">
        <v>4922</v>
      </c>
    </row>
    <row r="1566" spans="1:3" ht="15.75" thickBot="1">
      <c r="A1566" s="180">
        <v>30805295</v>
      </c>
      <c r="B1566" s="181" t="s">
        <v>1301</v>
      </c>
      <c r="C1566" s="182" t="s">
        <v>4920</v>
      </c>
    </row>
    <row r="1567" spans="1:3" ht="16.5" thickTop="1" thickBot="1">
      <c r="A1567" s="187">
        <f>D1567</f>
        <v>0</v>
      </c>
      <c r="B1567" s="188" t="s">
        <v>4918</v>
      </c>
      <c r="C1567" s="189" t="s">
        <v>3721</v>
      </c>
    </row>
    <row r="1568" spans="1:3" ht="15.75" thickTop="1">
      <c r="A1568" s="174">
        <v>30806011</v>
      </c>
      <c r="B1568" s="175" t="s">
        <v>1306</v>
      </c>
      <c r="C1568" s="176" t="s">
        <v>4920</v>
      </c>
    </row>
    <row r="1569" spans="1:3">
      <c r="A1569" s="177">
        <v>30806020</v>
      </c>
      <c r="B1569" s="191" t="s">
        <v>1307</v>
      </c>
      <c r="C1569" s="192" t="s">
        <v>4920</v>
      </c>
    </row>
    <row r="1570" spans="1:3">
      <c r="A1570" s="177">
        <v>30806038</v>
      </c>
      <c r="B1570" s="191" t="s">
        <v>1308</v>
      </c>
      <c r="C1570" s="192" t="s">
        <v>4920</v>
      </c>
    </row>
    <row r="1571" spans="1:3">
      <c r="A1571" s="177">
        <v>30806046</v>
      </c>
      <c r="B1571" s="178" t="s">
        <v>5333</v>
      </c>
      <c r="C1571" s="179" t="s">
        <v>4922</v>
      </c>
    </row>
    <row r="1572" spans="1:3" ht="15.75" thickBot="1">
      <c r="A1572" s="180">
        <v>30806054</v>
      </c>
      <c r="B1572" s="206" t="s">
        <v>5334</v>
      </c>
      <c r="C1572" s="207" t="s">
        <v>4922</v>
      </c>
    </row>
    <row r="1573" spans="1:3" ht="16.5" thickTop="1" thickBot="1">
      <c r="A1573" s="168">
        <f>D1573</f>
        <v>0</v>
      </c>
      <c r="B1573" s="169" t="s">
        <v>4917</v>
      </c>
      <c r="C1573" s="170" t="s">
        <v>3721</v>
      </c>
    </row>
    <row r="1574" spans="1:3" ht="16.5" thickTop="1" thickBot="1">
      <c r="A1574" s="171">
        <f>D1574</f>
        <v>0</v>
      </c>
      <c r="B1574" s="172" t="s">
        <v>4918</v>
      </c>
      <c r="C1574" s="173" t="s">
        <v>3721</v>
      </c>
    </row>
    <row r="1575" spans="1:3" ht="15.75" thickTop="1">
      <c r="A1575" s="174">
        <v>30901014</v>
      </c>
      <c r="B1575" s="175" t="s">
        <v>1309</v>
      </c>
      <c r="C1575" s="176" t="s">
        <v>4920</v>
      </c>
    </row>
    <row r="1576" spans="1:3">
      <c r="A1576" s="177">
        <v>30901022</v>
      </c>
      <c r="B1576" s="191" t="s">
        <v>1310</v>
      </c>
      <c r="C1576" s="192" t="s">
        <v>4920</v>
      </c>
    </row>
    <row r="1577" spans="1:3">
      <c r="A1577" s="177">
        <v>30901030</v>
      </c>
      <c r="B1577" s="191" t="s">
        <v>1311</v>
      </c>
      <c r="C1577" s="192" t="s">
        <v>4920</v>
      </c>
    </row>
    <row r="1578" spans="1:3">
      <c r="A1578" s="177">
        <v>30901049</v>
      </c>
      <c r="B1578" s="191" t="s">
        <v>5335</v>
      </c>
      <c r="C1578" s="192" t="s">
        <v>4920</v>
      </c>
    </row>
    <row r="1579" spans="1:3">
      <c r="A1579" s="177">
        <v>30901057</v>
      </c>
      <c r="B1579" s="191" t="s">
        <v>1313</v>
      </c>
      <c r="C1579" s="192" t="s">
        <v>4920</v>
      </c>
    </row>
    <row r="1580" spans="1:3">
      <c r="A1580" s="177">
        <v>30901065</v>
      </c>
      <c r="B1580" s="191" t="s">
        <v>5336</v>
      </c>
      <c r="C1580" s="192" t="s">
        <v>4920</v>
      </c>
    </row>
    <row r="1581" spans="1:3">
      <c r="A1581" s="177">
        <v>30901073</v>
      </c>
      <c r="B1581" s="191" t="s">
        <v>1315</v>
      </c>
      <c r="C1581" s="192" t="s">
        <v>4920</v>
      </c>
    </row>
    <row r="1582" spans="1:3">
      <c r="A1582" s="177">
        <v>30901081</v>
      </c>
      <c r="B1582" s="191" t="s">
        <v>1316</v>
      </c>
      <c r="C1582" s="192" t="s">
        <v>4920</v>
      </c>
    </row>
    <row r="1583" spans="1:3" ht="22.5">
      <c r="A1583" s="177">
        <v>30901090</v>
      </c>
      <c r="B1583" s="191" t="s">
        <v>5337</v>
      </c>
      <c r="C1583" s="192" t="s">
        <v>4920</v>
      </c>
    </row>
    <row r="1584" spans="1:3">
      <c r="A1584" s="177">
        <v>30901103</v>
      </c>
      <c r="B1584" s="191" t="s">
        <v>5338</v>
      </c>
      <c r="C1584" s="192" t="s">
        <v>4920</v>
      </c>
    </row>
    <row r="1585" spans="1:3" ht="15.75" thickBot="1">
      <c r="A1585" s="180">
        <v>30901111</v>
      </c>
      <c r="B1585" s="181" t="s">
        <v>5339</v>
      </c>
      <c r="C1585" s="182" t="s">
        <v>4920</v>
      </c>
    </row>
    <row r="1586" spans="1:3" ht="16.5" thickTop="1" thickBot="1">
      <c r="A1586" s="187">
        <f>D1586</f>
        <v>0</v>
      </c>
      <c r="B1586" s="188" t="s">
        <v>4918</v>
      </c>
      <c r="C1586" s="189" t="s">
        <v>3721</v>
      </c>
    </row>
    <row r="1587" spans="1:3" ht="15.75" thickTop="1">
      <c r="A1587" s="174">
        <v>30902010</v>
      </c>
      <c r="B1587" s="175" t="s">
        <v>5340</v>
      </c>
      <c r="C1587" s="176" t="s">
        <v>4920</v>
      </c>
    </row>
    <row r="1588" spans="1:3">
      <c r="A1588" s="177">
        <v>30902029</v>
      </c>
      <c r="B1588" s="191" t="s">
        <v>1321</v>
      </c>
      <c r="C1588" s="192" t="s">
        <v>4920</v>
      </c>
    </row>
    <row r="1589" spans="1:3">
      <c r="A1589" s="177">
        <v>30902037</v>
      </c>
      <c r="B1589" s="191" t="s">
        <v>1322</v>
      </c>
      <c r="C1589" s="192" t="s">
        <v>4920</v>
      </c>
    </row>
    <row r="1590" spans="1:3">
      <c r="A1590" s="177">
        <v>30902045</v>
      </c>
      <c r="B1590" s="191" t="s">
        <v>5341</v>
      </c>
      <c r="C1590" s="192" t="s">
        <v>4920</v>
      </c>
    </row>
    <row r="1591" spans="1:3" ht="15.75" thickBot="1">
      <c r="A1591" s="180">
        <v>30902053</v>
      </c>
      <c r="B1591" s="181" t="s">
        <v>5342</v>
      </c>
      <c r="C1591" s="182" t="s">
        <v>4920</v>
      </c>
    </row>
    <row r="1592" spans="1:3" ht="16.5" thickTop="1" thickBot="1">
      <c r="A1592" s="187">
        <f>D1592</f>
        <v>0</v>
      </c>
      <c r="B1592" s="188" t="s">
        <v>4918</v>
      </c>
      <c r="C1592" s="189" t="s">
        <v>3721</v>
      </c>
    </row>
    <row r="1593" spans="1:3" ht="15.75" thickTop="1">
      <c r="A1593" s="174">
        <v>30903017</v>
      </c>
      <c r="B1593" s="175" t="s">
        <v>5343</v>
      </c>
      <c r="C1593" s="176" t="s">
        <v>4920</v>
      </c>
    </row>
    <row r="1594" spans="1:3">
      <c r="A1594" s="177">
        <v>30903025</v>
      </c>
      <c r="B1594" s="191" t="s">
        <v>5344</v>
      </c>
      <c r="C1594" s="192" t="s">
        <v>4920</v>
      </c>
    </row>
    <row r="1595" spans="1:3">
      <c r="A1595" s="177">
        <v>30903033</v>
      </c>
      <c r="B1595" s="191" t="s">
        <v>1327</v>
      </c>
      <c r="C1595" s="192" t="s">
        <v>4920</v>
      </c>
    </row>
    <row r="1596" spans="1:3" ht="15.75" thickBot="1">
      <c r="A1596" s="180">
        <v>30903041</v>
      </c>
      <c r="B1596" s="181" t="s">
        <v>5345</v>
      </c>
      <c r="C1596" s="182" t="s">
        <v>4920</v>
      </c>
    </row>
    <row r="1597" spans="1:3" ht="16.5" thickTop="1" thickBot="1">
      <c r="A1597" s="187">
        <f>D1597</f>
        <v>0</v>
      </c>
      <c r="B1597" s="188" t="s">
        <v>4918</v>
      </c>
      <c r="C1597" s="189" t="s">
        <v>3721</v>
      </c>
    </row>
    <row r="1598" spans="1:3" ht="15.75" thickTop="1">
      <c r="A1598" s="174">
        <v>30904013</v>
      </c>
      <c r="B1598" s="175" t="s">
        <v>1329</v>
      </c>
      <c r="C1598" s="176" t="s">
        <v>4920</v>
      </c>
    </row>
    <row r="1599" spans="1:3">
      <c r="A1599" s="177">
        <v>30904021</v>
      </c>
      <c r="B1599" s="191" t="s">
        <v>5346</v>
      </c>
      <c r="C1599" s="192" t="s">
        <v>4920</v>
      </c>
    </row>
    <row r="1600" spans="1:3">
      <c r="A1600" s="177">
        <v>30904064</v>
      </c>
      <c r="B1600" s="191" t="s">
        <v>1331</v>
      </c>
      <c r="C1600" s="192" t="s">
        <v>4920</v>
      </c>
    </row>
    <row r="1601" spans="1:3">
      <c r="A1601" s="177">
        <v>30904080</v>
      </c>
      <c r="B1601" s="191" t="s">
        <v>5347</v>
      </c>
      <c r="C1601" s="192" t="s">
        <v>4920</v>
      </c>
    </row>
    <row r="1602" spans="1:3">
      <c r="A1602" s="177">
        <v>30904099</v>
      </c>
      <c r="B1602" s="191" t="s">
        <v>5348</v>
      </c>
      <c r="C1602" s="192" t="s">
        <v>4920</v>
      </c>
    </row>
    <row r="1603" spans="1:3">
      <c r="A1603" s="177">
        <v>30904102</v>
      </c>
      <c r="B1603" s="191" t="s">
        <v>5349</v>
      </c>
      <c r="C1603" s="192" t="s">
        <v>4920</v>
      </c>
    </row>
    <row r="1604" spans="1:3">
      <c r="A1604" s="177">
        <v>30904110</v>
      </c>
      <c r="B1604" s="191" t="s">
        <v>5350</v>
      </c>
      <c r="C1604" s="192" t="s">
        <v>4920</v>
      </c>
    </row>
    <row r="1605" spans="1:3">
      <c r="A1605" s="177">
        <v>30904129</v>
      </c>
      <c r="B1605" s="191" t="s">
        <v>5351</v>
      </c>
      <c r="C1605" s="192" t="s">
        <v>4920</v>
      </c>
    </row>
    <row r="1606" spans="1:3">
      <c r="A1606" s="177">
        <v>30904137</v>
      </c>
      <c r="B1606" s="191" t="s">
        <v>5352</v>
      </c>
      <c r="C1606" s="192" t="s">
        <v>4920</v>
      </c>
    </row>
    <row r="1607" spans="1:3">
      <c r="A1607" s="177">
        <v>30904145</v>
      </c>
      <c r="B1607" s="191" t="s">
        <v>5353</v>
      </c>
      <c r="C1607" s="192" t="s">
        <v>4920</v>
      </c>
    </row>
    <row r="1608" spans="1:3" ht="23.25" thickBot="1">
      <c r="A1608" s="180">
        <v>30904153</v>
      </c>
      <c r="B1608" s="181" t="s">
        <v>5354</v>
      </c>
      <c r="C1608" s="182" t="s">
        <v>4920</v>
      </c>
    </row>
    <row r="1609" spans="1:3" ht="16.5" thickTop="1" thickBot="1">
      <c r="A1609" s="187">
        <f>D1609</f>
        <v>0</v>
      </c>
      <c r="B1609" s="188" t="s">
        <v>4918</v>
      </c>
      <c r="C1609" s="189" t="s">
        <v>3721</v>
      </c>
    </row>
    <row r="1610" spans="1:3" ht="15.75" thickTop="1">
      <c r="A1610" s="174">
        <v>30905010</v>
      </c>
      <c r="B1610" s="175" t="s">
        <v>1340</v>
      </c>
      <c r="C1610" s="176" t="s">
        <v>4920</v>
      </c>
    </row>
    <row r="1611" spans="1:3">
      <c r="A1611" s="177">
        <v>30905028</v>
      </c>
      <c r="B1611" s="191" t="s">
        <v>5355</v>
      </c>
      <c r="C1611" s="192" t="s">
        <v>4920</v>
      </c>
    </row>
    <row r="1612" spans="1:3">
      <c r="A1612" s="177">
        <v>30905036</v>
      </c>
      <c r="B1612" s="191" t="s">
        <v>5356</v>
      </c>
      <c r="C1612" s="192" t="s">
        <v>4920</v>
      </c>
    </row>
    <row r="1613" spans="1:3">
      <c r="A1613" s="177">
        <v>30905044</v>
      </c>
      <c r="B1613" s="191" t="s">
        <v>5357</v>
      </c>
      <c r="C1613" s="192" t="s">
        <v>4920</v>
      </c>
    </row>
    <row r="1614" spans="1:3">
      <c r="A1614" s="177">
        <v>30905052</v>
      </c>
      <c r="B1614" s="191" t="s">
        <v>5358</v>
      </c>
      <c r="C1614" s="192" t="s">
        <v>4920</v>
      </c>
    </row>
    <row r="1615" spans="1:3" ht="15.75" thickBot="1">
      <c r="A1615" s="180">
        <v>30905060</v>
      </c>
      <c r="B1615" s="181" t="s">
        <v>5359</v>
      </c>
      <c r="C1615" s="182" t="s">
        <v>4920</v>
      </c>
    </row>
    <row r="1616" spans="1:3" ht="16.5" thickTop="1" thickBot="1">
      <c r="A1616" s="187">
        <f>D1616</f>
        <v>0</v>
      </c>
      <c r="B1616" s="188" t="s">
        <v>4918</v>
      </c>
      <c r="C1616" s="189" t="s">
        <v>3721</v>
      </c>
    </row>
    <row r="1617" spans="1:3" ht="15.75" thickTop="1">
      <c r="A1617" s="174">
        <v>30906016</v>
      </c>
      <c r="B1617" s="175" t="s">
        <v>5360</v>
      </c>
      <c r="C1617" s="176" t="s">
        <v>4920</v>
      </c>
    </row>
    <row r="1618" spans="1:3">
      <c r="A1618" s="177">
        <v>30906024</v>
      </c>
      <c r="B1618" s="191" t="s">
        <v>5361</v>
      </c>
      <c r="C1618" s="192" t="s">
        <v>4920</v>
      </c>
    </row>
    <row r="1619" spans="1:3">
      <c r="A1619" s="177">
        <v>30906032</v>
      </c>
      <c r="B1619" s="191" t="s">
        <v>5362</v>
      </c>
      <c r="C1619" s="192" t="s">
        <v>4920</v>
      </c>
    </row>
    <row r="1620" spans="1:3">
      <c r="A1620" s="177">
        <v>30906040</v>
      </c>
      <c r="B1620" s="191" t="s">
        <v>1349</v>
      </c>
      <c r="C1620" s="192" t="s">
        <v>4920</v>
      </c>
    </row>
    <row r="1621" spans="1:3">
      <c r="A1621" s="177">
        <v>30906059</v>
      </c>
      <c r="B1621" s="191" t="s">
        <v>5363</v>
      </c>
      <c r="C1621" s="192" t="s">
        <v>4920</v>
      </c>
    </row>
    <row r="1622" spans="1:3">
      <c r="A1622" s="177">
        <v>30906067</v>
      </c>
      <c r="B1622" s="191" t="s">
        <v>1351</v>
      </c>
      <c r="C1622" s="192" t="s">
        <v>4920</v>
      </c>
    </row>
    <row r="1623" spans="1:3">
      <c r="A1623" s="177">
        <v>30906075</v>
      </c>
      <c r="B1623" s="191" t="s">
        <v>1352</v>
      </c>
      <c r="C1623" s="192" t="s">
        <v>4920</v>
      </c>
    </row>
    <row r="1624" spans="1:3">
      <c r="A1624" s="177">
        <v>30906083</v>
      </c>
      <c r="B1624" s="191" t="s">
        <v>5364</v>
      </c>
      <c r="C1624" s="192" t="s">
        <v>4920</v>
      </c>
    </row>
    <row r="1625" spans="1:3">
      <c r="A1625" s="177">
        <v>30906113</v>
      </c>
      <c r="B1625" s="191" t="s">
        <v>1354</v>
      </c>
      <c r="C1625" s="192" t="s">
        <v>4920</v>
      </c>
    </row>
    <row r="1626" spans="1:3">
      <c r="A1626" s="177">
        <v>30906121</v>
      </c>
      <c r="B1626" s="191" t="s">
        <v>5365</v>
      </c>
      <c r="C1626" s="192" t="s">
        <v>4920</v>
      </c>
    </row>
    <row r="1627" spans="1:3">
      <c r="A1627" s="177">
        <v>30906130</v>
      </c>
      <c r="B1627" s="191" t="s">
        <v>5366</v>
      </c>
      <c r="C1627" s="192" t="s">
        <v>4920</v>
      </c>
    </row>
    <row r="1628" spans="1:3">
      <c r="A1628" s="177">
        <v>30906148</v>
      </c>
      <c r="B1628" s="191" t="s">
        <v>5367</v>
      </c>
      <c r="C1628" s="192" t="s">
        <v>4920</v>
      </c>
    </row>
    <row r="1629" spans="1:3">
      <c r="A1629" s="177">
        <v>30906156</v>
      </c>
      <c r="B1629" s="191" t="s">
        <v>5368</v>
      </c>
      <c r="C1629" s="192" t="s">
        <v>4920</v>
      </c>
    </row>
    <row r="1630" spans="1:3">
      <c r="A1630" s="177">
        <v>30906164</v>
      </c>
      <c r="B1630" s="191" t="s">
        <v>1360</v>
      </c>
      <c r="C1630" s="192" t="s">
        <v>4920</v>
      </c>
    </row>
    <row r="1631" spans="1:3">
      <c r="A1631" s="177">
        <v>30906172</v>
      </c>
      <c r="B1631" s="191" t="s">
        <v>1361</v>
      </c>
      <c r="C1631" s="192" t="s">
        <v>4920</v>
      </c>
    </row>
    <row r="1632" spans="1:3">
      <c r="A1632" s="177">
        <v>30906180</v>
      </c>
      <c r="B1632" s="191" t="s">
        <v>1362</v>
      </c>
      <c r="C1632" s="192" t="s">
        <v>4920</v>
      </c>
    </row>
    <row r="1633" spans="1:3">
      <c r="A1633" s="177">
        <v>30906199</v>
      </c>
      <c r="B1633" s="191" t="s">
        <v>1363</v>
      </c>
      <c r="C1633" s="192" t="s">
        <v>4920</v>
      </c>
    </row>
    <row r="1634" spans="1:3">
      <c r="A1634" s="177">
        <v>30906202</v>
      </c>
      <c r="B1634" s="191" t="s">
        <v>1364</v>
      </c>
      <c r="C1634" s="192" t="s">
        <v>4920</v>
      </c>
    </row>
    <row r="1635" spans="1:3">
      <c r="A1635" s="177">
        <v>30906210</v>
      </c>
      <c r="B1635" s="191" t="s">
        <v>5369</v>
      </c>
      <c r="C1635" s="192" t="s">
        <v>4920</v>
      </c>
    </row>
    <row r="1636" spans="1:3">
      <c r="A1636" s="177">
        <v>30906229</v>
      </c>
      <c r="B1636" s="191" t="s">
        <v>5370</v>
      </c>
      <c r="C1636" s="192" t="s">
        <v>4920</v>
      </c>
    </row>
    <row r="1637" spans="1:3">
      <c r="A1637" s="177">
        <v>30906237</v>
      </c>
      <c r="B1637" s="191" t="s">
        <v>5371</v>
      </c>
      <c r="C1637" s="192" t="s">
        <v>4920</v>
      </c>
    </row>
    <row r="1638" spans="1:3">
      <c r="A1638" s="177">
        <v>30906245</v>
      </c>
      <c r="B1638" s="191" t="s">
        <v>5372</v>
      </c>
      <c r="C1638" s="192" t="s">
        <v>4920</v>
      </c>
    </row>
    <row r="1639" spans="1:3">
      <c r="A1639" s="177">
        <v>30906253</v>
      </c>
      <c r="B1639" s="191" t="s">
        <v>5373</v>
      </c>
      <c r="C1639" s="192" t="s">
        <v>4920</v>
      </c>
    </row>
    <row r="1640" spans="1:3">
      <c r="A1640" s="177">
        <v>30906261</v>
      </c>
      <c r="B1640" s="191" t="s">
        <v>5374</v>
      </c>
      <c r="C1640" s="192" t="s">
        <v>4920</v>
      </c>
    </row>
    <row r="1641" spans="1:3">
      <c r="A1641" s="177">
        <v>30906270</v>
      </c>
      <c r="B1641" s="191" t="s">
        <v>1371</v>
      </c>
      <c r="C1641" s="192" t="s">
        <v>4920</v>
      </c>
    </row>
    <row r="1642" spans="1:3">
      <c r="A1642" s="177">
        <v>30906288</v>
      </c>
      <c r="B1642" s="191" t="s">
        <v>5375</v>
      </c>
      <c r="C1642" s="192" t="s">
        <v>4920</v>
      </c>
    </row>
    <row r="1643" spans="1:3">
      <c r="A1643" s="177">
        <v>30906296</v>
      </c>
      <c r="B1643" s="191" t="s">
        <v>1373</v>
      </c>
      <c r="C1643" s="192" t="s">
        <v>4920</v>
      </c>
    </row>
    <row r="1644" spans="1:3">
      <c r="A1644" s="177">
        <v>30906300</v>
      </c>
      <c r="B1644" s="191" t="s">
        <v>5376</v>
      </c>
      <c r="C1644" s="192" t="s">
        <v>4920</v>
      </c>
    </row>
    <row r="1645" spans="1:3">
      <c r="A1645" s="177">
        <v>30906318</v>
      </c>
      <c r="B1645" s="191" t="s">
        <v>5377</v>
      </c>
      <c r="C1645" s="192" t="s">
        <v>4920</v>
      </c>
    </row>
    <row r="1646" spans="1:3">
      <c r="A1646" s="177">
        <v>30906326</v>
      </c>
      <c r="B1646" s="191" t="s">
        <v>1376</v>
      </c>
      <c r="C1646" s="192" t="s">
        <v>4920</v>
      </c>
    </row>
    <row r="1647" spans="1:3">
      <c r="A1647" s="177">
        <v>30906334</v>
      </c>
      <c r="B1647" s="191" t="s">
        <v>1377</v>
      </c>
      <c r="C1647" s="192" t="s">
        <v>4920</v>
      </c>
    </row>
    <row r="1648" spans="1:3">
      <c r="A1648" s="177">
        <v>30906342</v>
      </c>
      <c r="B1648" s="191" t="s">
        <v>1378</v>
      </c>
      <c r="C1648" s="192" t="s">
        <v>4920</v>
      </c>
    </row>
    <row r="1649" spans="1:3">
      <c r="A1649" s="177">
        <v>30906350</v>
      </c>
      <c r="B1649" s="191" t="s">
        <v>5378</v>
      </c>
      <c r="C1649" s="192" t="s">
        <v>4920</v>
      </c>
    </row>
    <row r="1650" spans="1:3">
      <c r="A1650" s="177">
        <v>30906377</v>
      </c>
      <c r="B1650" s="191" t="s">
        <v>5379</v>
      </c>
      <c r="C1650" s="192" t="s">
        <v>4920</v>
      </c>
    </row>
    <row r="1651" spans="1:3">
      <c r="A1651" s="177">
        <v>30906385</v>
      </c>
      <c r="B1651" s="191" t="s">
        <v>1359</v>
      </c>
      <c r="C1651" s="192" t="s">
        <v>4920</v>
      </c>
    </row>
    <row r="1652" spans="1:3">
      <c r="A1652" s="177">
        <v>30906393</v>
      </c>
      <c r="B1652" s="191" t="s">
        <v>1381</v>
      </c>
      <c r="C1652" s="192" t="s">
        <v>4920</v>
      </c>
    </row>
    <row r="1653" spans="1:3">
      <c r="A1653" s="177">
        <v>30906407</v>
      </c>
      <c r="B1653" s="191" t="s">
        <v>1382</v>
      </c>
      <c r="C1653" s="192" t="s">
        <v>4920</v>
      </c>
    </row>
    <row r="1654" spans="1:3">
      <c r="A1654" s="177">
        <v>30906415</v>
      </c>
      <c r="B1654" s="191" t="s">
        <v>5380</v>
      </c>
      <c r="C1654" s="192" t="s">
        <v>4920</v>
      </c>
    </row>
    <row r="1655" spans="1:3">
      <c r="A1655" s="177">
        <v>30906423</v>
      </c>
      <c r="B1655" s="191" t="s">
        <v>1384</v>
      </c>
      <c r="C1655" s="192" t="s">
        <v>4920</v>
      </c>
    </row>
    <row r="1656" spans="1:3">
      <c r="A1656" s="177">
        <v>30906431</v>
      </c>
      <c r="B1656" s="191" t="s">
        <v>5381</v>
      </c>
      <c r="C1656" s="192" t="s">
        <v>4920</v>
      </c>
    </row>
    <row r="1657" spans="1:3">
      <c r="A1657" s="177">
        <v>30906440</v>
      </c>
      <c r="B1657" s="191" t="s">
        <v>1386</v>
      </c>
      <c r="C1657" s="192" t="s">
        <v>4920</v>
      </c>
    </row>
    <row r="1658" spans="1:3">
      <c r="A1658" s="177">
        <v>30906458</v>
      </c>
      <c r="B1658" s="191" t="s">
        <v>1387</v>
      </c>
      <c r="C1658" s="192" t="s">
        <v>4920</v>
      </c>
    </row>
    <row r="1659" spans="1:3" ht="15.75" thickBot="1">
      <c r="A1659" s="180">
        <v>30906466</v>
      </c>
      <c r="B1659" s="181" t="s">
        <v>1388</v>
      </c>
      <c r="C1659" s="182" t="s">
        <v>4920</v>
      </c>
    </row>
    <row r="1660" spans="1:3" ht="16.5" thickTop="1" thickBot="1">
      <c r="A1660" s="187">
        <f>D1660</f>
        <v>0</v>
      </c>
      <c r="B1660" s="188" t="s">
        <v>4918</v>
      </c>
      <c r="C1660" s="189" t="s">
        <v>3721</v>
      </c>
    </row>
    <row r="1661" spans="1:3" ht="15.75" thickTop="1">
      <c r="A1661" s="174">
        <v>30907012</v>
      </c>
      <c r="B1661" s="175" t="s">
        <v>1389</v>
      </c>
      <c r="C1661" s="176" t="s">
        <v>4920</v>
      </c>
    </row>
    <row r="1662" spans="1:3">
      <c r="A1662" s="177">
        <v>30907020</v>
      </c>
      <c r="B1662" s="191" t="s">
        <v>1390</v>
      </c>
      <c r="C1662" s="192" t="s">
        <v>4920</v>
      </c>
    </row>
    <row r="1663" spans="1:3">
      <c r="A1663" s="177">
        <v>30907039</v>
      </c>
      <c r="B1663" s="191" t="s">
        <v>1391</v>
      </c>
      <c r="C1663" s="192" t="s">
        <v>4920</v>
      </c>
    </row>
    <row r="1664" spans="1:3">
      <c r="A1664" s="177">
        <v>30907047</v>
      </c>
      <c r="B1664" s="191" t="s">
        <v>5382</v>
      </c>
      <c r="C1664" s="192" t="s">
        <v>4920</v>
      </c>
    </row>
    <row r="1665" spans="1:3">
      <c r="A1665" s="177">
        <v>30907063</v>
      </c>
      <c r="B1665" s="178" t="s">
        <v>5383</v>
      </c>
      <c r="C1665" s="179" t="s">
        <v>4922</v>
      </c>
    </row>
    <row r="1666" spans="1:3">
      <c r="A1666" s="177">
        <v>30907071</v>
      </c>
      <c r="B1666" s="191" t="s">
        <v>5384</v>
      </c>
      <c r="C1666" s="192" t="s">
        <v>4920</v>
      </c>
    </row>
    <row r="1667" spans="1:3">
      <c r="A1667" s="177">
        <v>30907080</v>
      </c>
      <c r="B1667" s="191" t="s">
        <v>1394</v>
      </c>
      <c r="C1667" s="192" t="s">
        <v>4920</v>
      </c>
    </row>
    <row r="1668" spans="1:3">
      <c r="A1668" s="177">
        <v>30907098</v>
      </c>
      <c r="B1668" s="191" t="s">
        <v>1395</v>
      </c>
      <c r="C1668" s="192" t="s">
        <v>4920</v>
      </c>
    </row>
    <row r="1669" spans="1:3">
      <c r="A1669" s="177">
        <v>30907101</v>
      </c>
      <c r="B1669" s="191" t="s">
        <v>1396</v>
      </c>
      <c r="C1669" s="192" t="s">
        <v>4920</v>
      </c>
    </row>
    <row r="1670" spans="1:3">
      <c r="A1670" s="177">
        <v>30907110</v>
      </c>
      <c r="B1670" s="191" t="s">
        <v>5385</v>
      </c>
      <c r="C1670" s="192" t="s">
        <v>4920</v>
      </c>
    </row>
    <row r="1671" spans="1:3">
      <c r="A1671" s="177">
        <v>30907128</v>
      </c>
      <c r="B1671" s="191" t="s">
        <v>1398</v>
      </c>
      <c r="C1671" s="192" t="s">
        <v>4920</v>
      </c>
    </row>
    <row r="1672" spans="1:3">
      <c r="A1672" s="177">
        <v>30907136</v>
      </c>
      <c r="B1672" s="191" t="s">
        <v>5386</v>
      </c>
      <c r="C1672" s="192" t="s">
        <v>4920</v>
      </c>
    </row>
    <row r="1673" spans="1:3">
      <c r="A1673" s="177">
        <v>30907144</v>
      </c>
      <c r="B1673" s="191" t="s">
        <v>1401</v>
      </c>
      <c r="C1673" s="192" t="s">
        <v>4920</v>
      </c>
    </row>
    <row r="1674" spans="1:3" ht="15.75" thickBot="1">
      <c r="A1674" s="180">
        <v>30907152</v>
      </c>
      <c r="B1674" s="181" t="s">
        <v>5387</v>
      </c>
      <c r="C1674" s="182" t="s">
        <v>4920</v>
      </c>
    </row>
    <row r="1675" spans="1:3" ht="16.5" thickTop="1" thickBot="1">
      <c r="A1675" s="187">
        <f>D1675</f>
        <v>0</v>
      </c>
      <c r="B1675" s="188" t="s">
        <v>4918</v>
      </c>
      <c r="C1675" s="189" t="s">
        <v>3721</v>
      </c>
    </row>
    <row r="1676" spans="1:3" ht="15.75" thickTop="1">
      <c r="A1676" s="174">
        <v>30908019</v>
      </c>
      <c r="B1676" s="175" t="s">
        <v>1402</v>
      </c>
      <c r="C1676" s="176" t="s">
        <v>4920</v>
      </c>
    </row>
    <row r="1677" spans="1:3">
      <c r="A1677" s="177">
        <v>30908027</v>
      </c>
      <c r="B1677" s="191" t="s">
        <v>5388</v>
      </c>
      <c r="C1677" s="192" t="s">
        <v>4920</v>
      </c>
    </row>
    <row r="1678" spans="1:3">
      <c r="A1678" s="177">
        <v>30908035</v>
      </c>
      <c r="B1678" s="191" t="s">
        <v>1404</v>
      </c>
      <c r="C1678" s="192" t="s">
        <v>4920</v>
      </c>
    </row>
    <row r="1679" spans="1:3">
      <c r="A1679" s="177">
        <v>30908043</v>
      </c>
      <c r="B1679" s="191" t="s">
        <v>5389</v>
      </c>
      <c r="C1679" s="192" t="s">
        <v>4920</v>
      </c>
    </row>
    <row r="1680" spans="1:3">
      <c r="A1680" s="177">
        <v>30908051</v>
      </c>
      <c r="B1680" s="191" t="s">
        <v>5390</v>
      </c>
      <c r="C1680" s="192" t="s">
        <v>4920</v>
      </c>
    </row>
    <row r="1681" spans="1:3">
      <c r="A1681" s="177">
        <v>30908060</v>
      </c>
      <c r="B1681" s="191" t="s">
        <v>5391</v>
      </c>
      <c r="C1681" s="192" t="s">
        <v>4920</v>
      </c>
    </row>
    <row r="1682" spans="1:3">
      <c r="A1682" s="177">
        <v>30908078</v>
      </c>
      <c r="B1682" s="191" t="s">
        <v>1408</v>
      </c>
      <c r="C1682" s="192" t="s">
        <v>4920</v>
      </c>
    </row>
    <row r="1683" spans="1:3">
      <c r="A1683" s="177">
        <v>30908086</v>
      </c>
      <c r="B1683" s="191" t="s">
        <v>5392</v>
      </c>
      <c r="C1683" s="192" t="s">
        <v>4920</v>
      </c>
    </row>
    <row r="1684" spans="1:3">
      <c r="A1684" s="177">
        <v>30908094</v>
      </c>
      <c r="B1684" s="191" t="s">
        <v>5393</v>
      </c>
      <c r="C1684" s="192" t="s">
        <v>4920</v>
      </c>
    </row>
    <row r="1685" spans="1:3" ht="15.75" thickBot="1">
      <c r="A1685" s="180">
        <v>30908108</v>
      </c>
      <c r="B1685" s="181" t="s">
        <v>1411</v>
      </c>
      <c r="C1685" s="182" t="s">
        <v>4920</v>
      </c>
    </row>
    <row r="1686" spans="1:3" ht="16.5" thickTop="1" thickBot="1">
      <c r="A1686" s="187">
        <f>D1686</f>
        <v>0</v>
      </c>
      <c r="B1686" s="188" t="s">
        <v>4918</v>
      </c>
      <c r="C1686" s="189" t="s">
        <v>3721</v>
      </c>
    </row>
    <row r="1687" spans="1:3" ht="15.75" thickTop="1">
      <c r="A1687" s="174">
        <v>30909023</v>
      </c>
      <c r="B1687" s="175" t="s">
        <v>1414</v>
      </c>
      <c r="C1687" s="176" t="s">
        <v>4920</v>
      </c>
    </row>
    <row r="1688" spans="1:3">
      <c r="A1688" s="177">
        <v>30909031</v>
      </c>
      <c r="B1688" s="191" t="s">
        <v>1415</v>
      </c>
      <c r="C1688" s="192" t="s">
        <v>4920</v>
      </c>
    </row>
    <row r="1689" spans="1:3" ht="22.5">
      <c r="A1689" s="177">
        <v>30909139</v>
      </c>
      <c r="B1689" s="191" t="s">
        <v>1413</v>
      </c>
      <c r="C1689" s="192" t="s">
        <v>4920</v>
      </c>
    </row>
    <row r="1690" spans="1:3" ht="23.25" thickBot="1">
      <c r="A1690" s="180">
        <v>30909147</v>
      </c>
      <c r="B1690" s="181" t="s">
        <v>1412</v>
      </c>
      <c r="C1690" s="182" t="s">
        <v>4920</v>
      </c>
    </row>
    <row r="1691" spans="1:3" ht="16.5" thickTop="1" thickBot="1">
      <c r="A1691" s="187">
        <f>D1691</f>
        <v>0</v>
      </c>
      <c r="B1691" s="188" t="s">
        <v>4918</v>
      </c>
      <c r="C1691" s="189" t="s">
        <v>3721</v>
      </c>
    </row>
    <row r="1692" spans="1:3" ht="15.75" thickTop="1">
      <c r="A1692" s="174">
        <v>30910013</v>
      </c>
      <c r="B1692" s="175" t="s">
        <v>5394</v>
      </c>
      <c r="C1692" s="176" t="s">
        <v>4920</v>
      </c>
    </row>
    <row r="1693" spans="1:3">
      <c r="A1693" s="177">
        <v>30910021</v>
      </c>
      <c r="B1693" s="191" t="s">
        <v>5395</v>
      </c>
      <c r="C1693" s="192" t="s">
        <v>4920</v>
      </c>
    </row>
    <row r="1694" spans="1:3">
      <c r="A1694" s="177">
        <v>30910030</v>
      </c>
      <c r="B1694" s="191" t="s">
        <v>1418</v>
      </c>
      <c r="C1694" s="192" t="s">
        <v>4920</v>
      </c>
    </row>
    <row r="1695" spans="1:3">
      <c r="A1695" s="177">
        <v>30910048</v>
      </c>
      <c r="B1695" s="191" t="s">
        <v>5396</v>
      </c>
      <c r="C1695" s="192" t="s">
        <v>4920</v>
      </c>
    </row>
    <row r="1696" spans="1:3">
      <c r="A1696" s="177">
        <v>30910056</v>
      </c>
      <c r="B1696" s="191" t="s">
        <v>5397</v>
      </c>
      <c r="C1696" s="192" t="s">
        <v>4920</v>
      </c>
    </row>
    <row r="1697" spans="1:3">
      <c r="A1697" s="177">
        <v>30910064</v>
      </c>
      <c r="B1697" s="191" t="s">
        <v>1421</v>
      </c>
      <c r="C1697" s="192" t="s">
        <v>4920</v>
      </c>
    </row>
    <row r="1698" spans="1:3">
      <c r="A1698" s="177">
        <v>30910072</v>
      </c>
      <c r="B1698" s="191" t="s">
        <v>1422</v>
      </c>
      <c r="C1698" s="192" t="s">
        <v>4920</v>
      </c>
    </row>
    <row r="1699" spans="1:3">
      <c r="A1699" s="177">
        <v>30910080</v>
      </c>
      <c r="B1699" s="191" t="s">
        <v>5398</v>
      </c>
      <c r="C1699" s="192" t="s">
        <v>4920</v>
      </c>
    </row>
    <row r="1700" spans="1:3">
      <c r="A1700" s="177">
        <v>30910099</v>
      </c>
      <c r="B1700" s="191" t="s">
        <v>5399</v>
      </c>
      <c r="C1700" s="192" t="s">
        <v>4920</v>
      </c>
    </row>
    <row r="1701" spans="1:3">
      <c r="A1701" s="177">
        <v>30910102</v>
      </c>
      <c r="B1701" s="191" t="s">
        <v>5400</v>
      </c>
      <c r="C1701" s="192" t="s">
        <v>4920</v>
      </c>
    </row>
    <row r="1702" spans="1:3">
      <c r="A1702" s="177">
        <v>30910110</v>
      </c>
      <c r="B1702" s="191" t="s">
        <v>5401</v>
      </c>
      <c r="C1702" s="192" t="s">
        <v>4920</v>
      </c>
    </row>
    <row r="1703" spans="1:3">
      <c r="A1703" s="177">
        <v>30910129</v>
      </c>
      <c r="B1703" s="191" t="s">
        <v>5402</v>
      </c>
      <c r="C1703" s="192" t="s">
        <v>4920</v>
      </c>
    </row>
    <row r="1704" spans="1:3">
      <c r="A1704" s="177">
        <v>30910137</v>
      </c>
      <c r="B1704" s="191" t="s">
        <v>5403</v>
      </c>
      <c r="C1704" s="192" t="s">
        <v>4920</v>
      </c>
    </row>
    <row r="1705" spans="1:3" ht="15.75" thickBot="1">
      <c r="A1705" s="180">
        <v>30910145</v>
      </c>
      <c r="B1705" s="181" t="s">
        <v>1429</v>
      </c>
      <c r="C1705" s="182" t="s">
        <v>4920</v>
      </c>
    </row>
    <row r="1706" spans="1:3" ht="16.5" thickTop="1" thickBot="1">
      <c r="A1706" s="187">
        <f>D1706</f>
        <v>0</v>
      </c>
      <c r="B1706" s="188" t="s">
        <v>4918</v>
      </c>
      <c r="C1706" s="189" t="s">
        <v>3721</v>
      </c>
    </row>
    <row r="1707" spans="1:3" ht="15.75" thickTop="1">
      <c r="A1707" s="174">
        <v>30911010</v>
      </c>
      <c r="B1707" s="204" t="s">
        <v>5404</v>
      </c>
      <c r="C1707" s="205" t="s">
        <v>4922</v>
      </c>
    </row>
    <row r="1708" spans="1:3">
      <c r="A1708" s="177">
        <v>30911028</v>
      </c>
      <c r="B1708" s="191" t="s">
        <v>1430</v>
      </c>
      <c r="C1708" s="192" t="s">
        <v>4920</v>
      </c>
    </row>
    <row r="1709" spans="1:3">
      <c r="A1709" s="177">
        <v>30911036</v>
      </c>
      <c r="B1709" s="191" t="s">
        <v>1431</v>
      </c>
      <c r="C1709" s="192" t="s">
        <v>4920</v>
      </c>
    </row>
    <row r="1710" spans="1:3" ht="22.5">
      <c r="A1710" s="177">
        <v>30911044</v>
      </c>
      <c r="B1710" s="191" t="s">
        <v>1432</v>
      </c>
      <c r="C1710" s="192" t="s">
        <v>4920</v>
      </c>
    </row>
    <row r="1711" spans="1:3">
      <c r="A1711" s="177">
        <v>30911052</v>
      </c>
      <c r="B1711" s="191" t="s">
        <v>1433</v>
      </c>
      <c r="C1711" s="192" t="s">
        <v>4920</v>
      </c>
    </row>
    <row r="1712" spans="1:3">
      <c r="A1712" s="177">
        <v>30911060</v>
      </c>
      <c r="B1712" s="191" t="s">
        <v>1434</v>
      </c>
      <c r="C1712" s="192" t="s">
        <v>4920</v>
      </c>
    </row>
    <row r="1713" spans="1:3">
      <c r="A1713" s="177">
        <v>30911079</v>
      </c>
      <c r="B1713" s="191" t="s">
        <v>1435</v>
      </c>
      <c r="C1713" s="192" t="s">
        <v>4920</v>
      </c>
    </row>
    <row r="1714" spans="1:3" ht="22.5">
      <c r="A1714" s="177">
        <v>30911087</v>
      </c>
      <c r="B1714" s="191" t="s">
        <v>1436</v>
      </c>
      <c r="C1714" s="192" t="s">
        <v>4920</v>
      </c>
    </row>
    <row r="1715" spans="1:3">
      <c r="A1715" s="177">
        <v>30911095</v>
      </c>
      <c r="B1715" s="191" t="s">
        <v>1437</v>
      </c>
      <c r="C1715" s="192" t="s">
        <v>4920</v>
      </c>
    </row>
    <row r="1716" spans="1:3">
      <c r="A1716" s="177">
        <v>30911109</v>
      </c>
      <c r="B1716" s="191" t="s">
        <v>1438</v>
      </c>
      <c r="C1716" s="192" t="s">
        <v>4920</v>
      </c>
    </row>
    <row r="1717" spans="1:3" ht="22.5">
      <c r="A1717" s="177">
        <v>30911117</v>
      </c>
      <c r="B1717" s="191" t="s">
        <v>5405</v>
      </c>
      <c r="C1717" s="192" t="s">
        <v>4920</v>
      </c>
    </row>
    <row r="1718" spans="1:3" ht="22.5">
      <c r="A1718" s="177">
        <v>30911125</v>
      </c>
      <c r="B1718" s="191" t="s">
        <v>5406</v>
      </c>
      <c r="C1718" s="192" t="s">
        <v>4920</v>
      </c>
    </row>
    <row r="1719" spans="1:3" ht="22.5">
      <c r="A1719" s="177">
        <v>30911133</v>
      </c>
      <c r="B1719" s="191" t="s">
        <v>1440</v>
      </c>
      <c r="C1719" s="192" t="s">
        <v>4920</v>
      </c>
    </row>
    <row r="1720" spans="1:3">
      <c r="A1720" s="177">
        <v>30911141</v>
      </c>
      <c r="B1720" s="191" t="s">
        <v>5407</v>
      </c>
      <c r="C1720" s="192" t="s">
        <v>4920</v>
      </c>
    </row>
    <row r="1721" spans="1:3">
      <c r="A1721" s="177">
        <v>30911150</v>
      </c>
      <c r="B1721" s="191" t="s">
        <v>1442</v>
      </c>
      <c r="C1721" s="192" t="s">
        <v>4920</v>
      </c>
    </row>
    <row r="1722" spans="1:3" ht="15.75" thickBot="1">
      <c r="A1722" s="180">
        <v>30911168</v>
      </c>
      <c r="B1722" s="206" t="s">
        <v>5408</v>
      </c>
      <c r="C1722" s="207" t="s">
        <v>4922</v>
      </c>
    </row>
    <row r="1723" spans="1:3" ht="16.5" thickTop="1" thickBot="1">
      <c r="A1723" s="187">
        <f>D1723</f>
        <v>0</v>
      </c>
      <c r="B1723" s="188" t="s">
        <v>4918</v>
      </c>
      <c r="C1723" s="189" t="s">
        <v>3721</v>
      </c>
    </row>
    <row r="1724" spans="1:3" ht="15.75" thickTop="1">
      <c r="A1724" s="174">
        <v>30912016</v>
      </c>
      <c r="B1724" s="175" t="s">
        <v>5409</v>
      </c>
      <c r="C1724" s="176" t="s">
        <v>4920</v>
      </c>
    </row>
    <row r="1725" spans="1:3">
      <c r="A1725" s="177">
        <v>30912024</v>
      </c>
      <c r="B1725" s="191" t="s">
        <v>1444</v>
      </c>
      <c r="C1725" s="192" t="s">
        <v>4920</v>
      </c>
    </row>
    <row r="1726" spans="1:3">
      <c r="A1726" s="177">
        <v>30912032</v>
      </c>
      <c r="B1726" s="191" t="s">
        <v>5410</v>
      </c>
      <c r="C1726" s="192" t="s">
        <v>4920</v>
      </c>
    </row>
    <row r="1727" spans="1:3">
      <c r="A1727" s="177">
        <v>30912040</v>
      </c>
      <c r="B1727" s="191" t="s">
        <v>5411</v>
      </c>
      <c r="C1727" s="192" t="s">
        <v>4920</v>
      </c>
    </row>
    <row r="1728" spans="1:3">
      <c r="A1728" s="177">
        <v>30912059</v>
      </c>
      <c r="B1728" s="191" t="s">
        <v>1448</v>
      </c>
      <c r="C1728" s="192" t="s">
        <v>4920</v>
      </c>
    </row>
    <row r="1729" spans="1:3">
      <c r="A1729" s="177">
        <v>30912067</v>
      </c>
      <c r="B1729" s="191" t="s">
        <v>1449</v>
      </c>
      <c r="C1729" s="192" t="s">
        <v>4920</v>
      </c>
    </row>
    <row r="1730" spans="1:3">
      <c r="A1730" s="177">
        <v>30912075</v>
      </c>
      <c r="B1730" s="191" t="s">
        <v>5412</v>
      </c>
      <c r="C1730" s="192" t="s">
        <v>4920</v>
      </c>
    </row>
    <row r="1731" spans="1:3">
      <c r="A1731" s="177">
        <v>30912083</v>
      </c>
      <c r="B1731" s="191" t="s">
        <v>1450</v>
      </c>
      <c r="C1731" s="192" t="s">
        <v>4920</v>
      </c>
    </row>
    <row r="1732" spans="1:3">
      <c r="A1732" s="177">
        <v>30912091</v>
      </c>
      <c r="B1732" s="191" t="s">
        <v>5413</v>
      </c>
      <c r="C1732" s="192" t="s">
        <v>4920</v>
      </c>
    </row>
    <row r="1733" spans="1:3">
      <c r="A1733" s="177">
        <v>30912105</v>
      </c>
      <c r="B1733" s="191" t="s">
        <v>1453</v>
      </c>
      <c r="C1733" s="192" t="s">
        <v>4920</v>
      </c>
    </row>
    <row r="1734" spans="1:3">
      <c r="A1734" s="177">
        <v>30912113</v>
      </c>
      <c r="B1734" s="191" t="s">
        <v>5414</v>
      </c>
      <c r="C1734" s="192" t="s">
        <v>4920</v>
      </c>
    </row>
    <row r="1735" spans="1:3">
      <c r="A1735" s="177">
        <v>30912121</v>
      </c>
      <c r="B1735" s="191" t="s">
        <v>1455</v>
      </c>
      <c r="C1735" s="192" t="s">
        <v>4920</v>
      </c>
    </row>
    <row r="1736" spans="1:3">
      <c r="A1736" s="177">
        <v>30912130</v>
      </c>
      <c r="B1736" s="191" t="s">
        <v>5415</v>
      </c>
      <c r="C1736" s="192" t="s">
        <v>4920</v>
      </c>
    </row>
    <row r="1737" spans="1:3">
      <c r="A1737" s="177">
        <v>30912148</v>
      </c>
      <c r="B1737" s="191" t="s">
        <v>1457</v>
      </c>
      <c r="C1737" s="192" t="s">
        <v>4920</v>
      </c>
    </row>
    <row r="1738" spans="1:3">
      <c r="A1738" s="177">
        <v>30912156</v>
      </c>
      <c r="B1738" s="191" t="s">
        <v>5416</v>
      </c>
      <c r="C1738" s="192" t="s">
        <v>4920</v>
      </c>
    </row>
    <row r="1739" spans="1:3">
      <c r="A1739" s="177">
        <v>30912164</v>
      </c>
      <c r="B1739" s="191" t="s">
        <v>5417</v>
      </c>
      <c r="C1739" s="192" t="s">
        <v>4920</v>
      </c>
    </row>
    <row r="1740" spans="1:3">
      <c r="A1740" s="177">
        <v>30912172</v>
      </c>
      <c r="B1740" s="178" t="s">
        <v>5418</v>
      </c>
      <c r="C1740" s="179" t="s">
        <v>4922</v>
      </c>
    </row>
    <row r="1741" spans="1:3" ht="22.5">
      <c r="A1741" s="177">
        <v>30912180</v>
      </c>
      <c r="B1741" s="191" t="s">
        <v>5419</v>
      </c>
      <c r="C1741" s="192" t="s">
        <v>4920</v>
      </c>
    </row>
    <row r="1742" spans="1:3">
      <c r="A1742" s="177">
        <v>30912199</v>
      </c>
      <c r="B1742" s="191" t="s">
        <v>5420</v>
      </c>
      <c r="C1742" s="192" t="s">
        <v>4920</v>
      </c>
    </row>
    <row r="1743" spans="1:3">
      <c r="A1743" s="177">
        <v>30912202</v>
      </c>
      <c r="B1743" s="178" t="s">
        <v>5421</v>
      </c>
      <c r="C1743" s="179" t="s">
        <v>4922</v>
      </c>
    </row>
    <row r="1744" spans="1:3">
      <c r="A1744" s="177">
        <v>30912210</v>
      </c>
      <c r="B1744" s="191" t="s">
        <v>5422</v>
      </c>
      <c r="C1744" s="192" t="s">
        <v>4920</v>
      </c>
    </row>
    <row r="1745" spans="1:3">
      <c r="A1745" s="177">
        <v>30912229</v>
      </c>
      <c r="B1745" s="178" t="s">
        <v>5423</v>
      </c>
      <c r="C1745" s="179" t="s">
        <v>4922</v>
      </c>
    </row>
    <row r="1746" spans="1:3">
      <c r="A1746" s="177">
        <v>30912237</v>
      </c>
      <c r="B1746" s="191" t="s">
        <v>5424</v>
      </c>
      <c r="C1746" s="192" t="s">
        <v>4920</v>
      </c>
    </row>
    <row r="1747" spans="1:3">
      <c r="A1747" s="177">
        <v>30912245</v>
      </c>
      <c r="B1747" s="191" t="s">
        <v>1464</v>
      </c>
      <c r="C1747" s="192" t="s">
        <v>4920</v>
      </c>
    </row>
    <row r="1748" spans="1:3">
      <c r="A1748" s="177">
        <v>30912253</v>
      </c>
      <c r="B1748" s="191" t="s">
        <v>5425</v>
      </c>
      <c r="C1748" s="192" t="s">
        <v>4920</v>
      </c>
    </row>
    <row r="1749" spans="1:3">
      <c r="A1749" s="177">
        <v>30912261</v>
      </c>
      <c r="B1749" s="191" t="s">
        <v>5426</v>
      </c>
      <c r="C1749" s="192" t="s">
        <v>4920</v>
      </c>
    </row>
    <row r="1750" spans="1:3" ht="22.5">
      <c r="A1750" s="177">
        <v>30912270</v>
      </c>
      <c r="B1750" s="178" t="s">
        <v>5427</v>
      </c>
      <c r="C1750" s="179" t="s">
        <v>4922</v>
      </c>
    </row>
    <row r="1751" spans="1:3" ht="15.75" thickBot="1">
      <c r="A1751" s="198">
        <v>30912288</v>
      </c>
      <c r="B1751" s="199" t="s">
        <v>5428</v>
      </c>
      <c r="C1751" s="202" t="s">
        <v>4920</v>
      </c>
    </row>
    <row r="1752" spans="1:3" ht="16.5" thickTop="1" thickBot="1">
      <c r="A1752" s="187">
        <f>D1752</f>
        <v>0</v>
      </c>
      <c r="B1752" s="188" t="s">
        <v>4918</v>
      </c>
      <c r="C1752" s="189" t="s">
        <v>3721</v>
      </c>
    </row>
    <row r="1753" spans="1:3" ht="23.25" thickTop="1">
      <c r="A1753" s="174">
        <v>30913012</v>
      </c>
      <c r="B1753" s="175" t="s">
        <v>1471</v>
      </c>
      <c r="C1753" s="176" t="s">
        <v>4920</v>
      </c>
    </row>
    <row r="1754" spans="1:3">
      <c r="A1754" s="177">
        <v>30913020</v>
      </c>
      <c r="B1754" s="191" t="s">
        <v>5429</v>
      </c>
      <c r="C1754" s="192" t="s">
        <v>4920</v>
      </c>
    </row>
    <row r="1755" spans="1:3">
      <c r="A1755" s="177">
        <v>30913047</v>
      </c>
      <c r="B1755" s="191" t="s">
        <v>5430</v>
      </c>
      <c r="C1755" s="192" t="s">
        <v>4920</v>
      </c>
    </row>
    <row r="1756" spans="1:3">
      <c r="A1756" s="177">
        <v>30913055</v>
      </c>
      <c r="B1756" s="191" t="s">
        <v>5431</v>
      </c>
      <c r="C1756" s="192" t="s">
        <v>4920</v>
      </c>
    </row>
    <row r="1757" spans="1:3">
      <c r="A1757" s="177">
        <v>30913071</v>
      </c>
      <c r="B1757" s="191" t="s">
        <v>5432</v>
      </c>
      <c r="C1757" s="192" t="s">
        <v>4920</v>
      </c>
    </row>
    <row r="1758" spans="1:3">
      <c r="A1758" s="177">
        <v>30913080</v>
      </c>
      <c r="B1758" s="191" t="s">
        <v>5433</v>
      </c>
      <c r="C1758" s="192" t="s">
        <v>4920</v>
      </c>
    </row>
    <row r="1759" spans="1:3">
      <c r="A1759" s="177">
        <v>30913098</v>
      </c>
      <c r="B1759" s="191" t="s">
        <v>1468</v>
      </c>
      <c r="C1759" s="192" t="s">
        <v>4920</v>
      </c>
    </row>
    <row r="1760" spans="1:3">
      <c r="A1760" s="177">
        <v>30913101</v>
      </c>
      <c r="B1760" s="191" t="s">
        <v>1470</v>
      </c>
      <c r="C1760" s="192" t="s">
        <v>4920</v>
      </c>
    </row>
    <row r="1761" spans="1:3">
      <c r="A1761" s="177">
        <v>30913128</v>
      </c>
      <c r="B1761" s="191" t="s">
        <v>1475</v>
      </c>
      <c r="C1761" s="192" t="s">
        <v>4920</v>
      </c>
    </row>
    <row r="1762" spans="1:3">
      <c r="A1762" s="177">
        <v>30913144</v>
      </c>
      <c r="B1762" s="191" t="s">
        <v>5434</v>
      </c>
      <c r="C1762" s="192" t="s">
        <v>4920</v>
      </c>
    </row>
    <row r="1763" spans="1:3" ht="15.75" thickBot="1">
      <c r="A1763" s="180">
        <v>30913152</v>
      </c>
      <c r="B1763" s="181" t="s">
        <v>1476</v>
      </c>
      <c r="C1763" s="182" t="s">
        <v>4920</v>
      </c>
    </row>
    <row r="1764" spans="1:3" ht="16.5" thickTop="1" thickBot="1">
      <c r="A1764" s="187">
        <f>D1764</f>
        <v>0</v>
      </c>
      <c r="B1764" s="188" t="s">
        <v>4918</v>
      </c>
      <c r="C1764" s="189" t="s">
        <v>3721</v>
      </c>
    </row>
    <row r="1765" spans="1:3" ht="15.75" thickTop="1">
      <c r="A1765" s="174">
        <v>30914019</v>
      </c>
      <c r="B1765" s="175" t="s">
        <v>5435</v>
      </c>
      <c r="C1765" s="176" t="s">
        <v>4920</v>
      </c>
    </row>
    <row r="1766" spans="1:3">
      <c r="A1766" s="177">
        <v>30914027</v>
      </c>
      <c r="B1766" s="191" t="s">
        <v>5436</v>
      </c>
      <c r="C1766" s="192" t="s">
        <v>4920</v>
      </c>
    </row>
    <row r="1767" spans="1:3">
      <c r="A1767" s="177">
        <v>30914043</v>
      </c>
      <c r="B1767" s="191" t="s">
        <v>1480</v>
      </c>
      <c r="C1767" s="192" t="s">
        <v>4920</v>
      </c>
    </row>
    <row r="1768" spans="1:3">
      <c r="A1768" s="177">
        <v>30914051</v>
      </c>
      <c r="B1768" s="191" t="s">
        <v>1479</v>
      </c>
      <c r="C1768" s="192" t="s">
        <v>4920</v>
      </c>
    </row>
    <row r="1769" spans="1:3">
      <c r="A1769" s="177">
        <v>30914060</v>
      </c>
      <c r="B1769" s="191" t="s">
        <v>1481</v>
      </c>
      <c r="C1769" s="192" t="s">
        <v>4920</v>
      </c>
    </row>
    <row r="1770" spans="1:3">
      <c r="A1770" s="177">
        <v>30914078</v>
      </c>
      <c r="B1770" s="191" t="s">
        <v>1483</v>
      </c>
      <c r="C1770" s="192" t="s">
        <v>4920</v>
      </c>
    </row>
    <row r="1771" spans="1:3">
      <c r="A1771" s="177">
        <v>30914086</v>
      </c>
      <c r="B1771" s="191" t="s">
        <v>1485</v>
      </c>
      <c r="C1771" s="192" t="s">
        <v>4920</v>
      </c>
    </row>
    <row r="1772" spans="1:3">
      <c r="A1772" s="177">
        <v>30914094</v>
      </c>
      <c r="B1772" s="191" t="s">
        <v>1487</v>
      </c>
      <c r="C1772" s="192" t="s">
        <v>4920</v>
      </c>
    </row>
    <row r="1773" spans="1:3">
      <c r="A1773" s="177">
        <v>30914108</v>
      </c>
      <c r="B1773" s="191" t="s">
        <v>1488</v>
      </c>
      <c r="C1773" s="192" t="s">
        <v>4920</v>
      </c>
    </row>
    <row r="1774" spans="1:3">
      <c r="A1774" s="177">
        <v>30914116</v>
      </c>
      <c r="B1774" s="191" t="s">
        <v>1489</v>
      </c>
      <c r="C1774" s="192" t="s">
        <v>4920</v>
      </c>
    </row>
    <row r="1775" spans="1:3">
      <c r="A1775" s="177">
        <v>30914124</v>
      </c>
      <c r="B1775" s="191" t="s">
        <v>5437</v>
      </c>
      <c r="C1775" s="192" t="s">
        <v>4920</v>
      </c>
    </row>
    <row r="1776" spans="1:3">
      <c r="A1776" s="177">
        <v>30914132</v>
      </c>
      <c r="B1776" s="191" t="s">
        <v>5438</v>
      </c>
      <c r="C1776" s="192" t="s">
        <v>4920</v>
      </c>
    </row>
    <row r="1777" spans="1:3">
      <c r="A1777" s="177">
        <v>30914140</v>
      </c>
      <c r="B1777" s="191" t="s">
        <v>1482</v>
      </c>
      <c r="C1777" s="192" t="s">
        <v>4920</v>
      </c>
    </row>
    <row r="1778" spans="1:3">
      <c r="A1778" s="177">
        <v>30914159</v>
      </c>
      <c r="B1778" s="191" t="s">
        <v>1484</v>
      </c>
      <c r="C1778" s="192" t="s">
        <v>4920</v>
      </c>
    </row>
    <row r="1779" spans="1:3" ht="15.75" thickBot="1">
      <c r="A1779" s="180">
        <v>30914167</v>
      </c>
      <c r="B1779" s="181" t="s">
        <v>1490</v>
      </c>
      <c r="C1779" s="182" t="s">
        <v>4920</v>
      </c>
    </row>
    <row r="1780" spans="1:3" ht="16.5" thickTop="1" thickBot="1">
      <c r="A1780" s="187">
        <f>D1780</f>
        <v>0</v>
      </c>
      <c r="B1780" s="188" t="s">
        <v>4918</v>
      </c>
      <c r="C1780" s="189" t="s">
        <v>3721</v>
      </c>
    </row>
    <row r="1781" spans="1:3" ht="15.75" thickTop="1">
      <c r="A1781" s="174">
        <v>30915015</v>
      </c>
      <c r="B1781" s="175" t="s">
        <v>1492</v>
      </c>
      <c r="C1781" s="176" t="s">
        <v>4920</v>
      </c>
    </row>
    <row r="1782" spans="1:3">
      <c r="A1782" s="177">
        <v>30915023</v>
      </c>
      <c r="B1782" s="191" t="s">
        <v>1493</v>
      </c>
      <c r="C1782" s="192" t="s">
        <v>4920</v>
      </c>
    </row>
    <row r="1783" spans="1:3">
      <c r="A1783" s="177">
        <v>30915031</v>
      </c>
      <c r="B1783" s="191" t="s">
        <v>1495</v>
      </c>
      <c r="C1783" s="192" t="s">
        <v>4920</v>
      </c>
    </row>
    <row r="1784" spans="1:3">
      <c r="A1784" s="177">
        <v>30915040</v>
      </c>
      <c r="B1784" s="191" t="s">
        <v>1496</v>
      </c>
      <c r="C1784" s="192" t="s">
        <v>4920</v>
      </c>
    </row>
    <row r="1785" spans="1:3">
      <c r="A1785" s="177">
        <v>30915058</v>
      </c>
      <c r="B1785" s="191" t="s">
        <v>1494</v>
      </c>
      <c r="C1785" s="192" t="s">
        <v>4920</v>
      </c>
    </row>
    <row r="1786" spans="1:3" ht="15.75" thickBot="1">
      <c r="A1786" s="180">
        <v>30915066</v>
      </c>
      <c r="B1786" s="181" t="s">
        <v>1497</v>
      </c>
      <c r="C1786" s="182" t="s">
        <v>4920</v>
      </c>
    </row>
    <row r="1787" spans="1:3" ht="16.5" thickTop="1" thickBot="1">
      <c r="A1787" s="187">
        <f>D1787</f>
        <v>0</v>
      </c>
      <c r="B1787" s="188" t="s">
        <v>4918</v>
      </c>
      <c r="C1787" s="189" t="s">
        <v>3721</v>
      </c>
    </row>
    <row r="1788" spans="1:3" ht="16.5" thickTop="1" thickBot="1">
      <c r="A1788" s="183">
        <v>30916011</v>
      </c>
      <c r="B1788" s="184" t="s">
        <v>5439</v>
      </c>
      <c r="C1788" s="190" t="s">
        <v>4920</v>
      </c>
    </row>
    <row r="1789" spans="1:3" ht="16.5" thickTop="1" thickBot="1">
      <c r="A1789" s="187">
        <f>D1789</f>
        <v>0</v>
      </c>
      <c r="B1789" s="188" t="s">
        <v>4918</v>
      </c>
      <c r="C1789" s="189" t="s">
        <v>3721</v>
      </c>
    </row>
    <row r="1790" spans="1:3" ht="15.75" thickTop="1">
      <c r="A1790" s="174">
        <v>30917018</v>
      </c>
      <c r="B1790" s="175" t="s">
        <v>1499</v>
      </c>
      <c r="C1790" s="176" t="s">
        <v>4920</v>
      </c>
    </row>
    <row r="1791" spans="1:3">
      <c r="A1791" s="177">
        <v>30917026</v>
      </c>
      <c r="B1791" s="178" t="s">
        <v>5440</v>
      </c>
      <c r="C1791" s="179" t="s">
        <v>4922</v>
      </c>
    </row>
    <row r="1792" spans="1:3">
      <c r="A1792" s="177">
        <v>30917034</v>
      </c>
      <c r="B1792" s="191" t="s">
        <v>1500</v>
      </c>
      <c r="C1792" s="192" t="s">
        <v>4920</v>
      </c>
    </row>
    <row r="1793" spans="1:3" ht="15.75" thickBot="1">
      <c r="A1793" s="180">
        <v>30917042</v>
      </c>
      <c r="B1793" s="181" t="s">
        <v>1501</v>
      </c>
      <c r="C1793" s="182" t="s">
        <v>4920</v>
      </c>
    </row>
    <row r="1794" spans="1:3" ht="16.5" thickTop="1" thickBot="1">
      <c r="A1794" s="168">
        <f>D1794</f>
        <v>0</v>
      </c>
      <c r="B1794" s="169" t="s">
        <v>4917</v>
      </c>
      <c r="C1794" s="170" t="s">
        <v>3721</v>
      </c>
    </row>
    <row r="1795" spans="1:3" ht="16.5" thickTop="1" thickBot="1">
      <c r="A1795" s="171">
        <f>D1795</f>
        <v>0</v>
      </c>
      <c r="B1795" s="172" t="s">
        <v>4918</v>
      </c>
      <c r="C1795" s="173" t="s">
        <v>3721</v>
      </c>
    </row>
    <row r="1796" spans="1:3" ht="15.75" thickTop="1">
      <c r="A1796" s="174">
        <v>31001017</v>
      </c>
      <c r="B1796" s="175" t="s">
        <v>1502</v>
      </c>
      <c r="C1796" s="176" t="s">
        <v>4920</v>
      </c>
    </row>
    <row r="1797" spans="1:3">
      <c r="A1797" s="177">
        <v>31001025</v>
      </c>
      <c r="B1797" s="191" t="s">
        <v>1503</v>
      </c>
      <c r="C1797" s="192" t="s">
        <v>4920</v>
      </c>
    </row>
    <row r="1798" spans="1:3">
      <c r="A1798" s="177">
        <v>31001033</v>
      </c>
      <c r="B1798" s="191" t="s">
        <v>5441</v>
      </c>
      <c r="C1798" s="192" t="s">
        <v>4920</v>
      </c>
    </row>
    <row r="1799" spans="1:3">
      <c r="A1799" s="177">
        <v>31001041</v>
      </c>
      <c r="B1799" s="191" t="s">
        <v>1506</v>
      </c>
      <c r="C1799" s="192" t="s">
        <v>4920</v>
      </c>
    </row>
    <row r="1800" spans="1:3">
      <c r="A1800" s="177">
        <v>31001050</v>
      </c>
      <c r="B1800" s="191" t="s">
        <v>1507</v>
      </c>
      <c r="C1800" s="192" t="s">
        <v>4920</v>
      </c>
    </row>
    <row r="1801" spans="1:3">
      <c r="A1801" s="177">
        <v>31001068</v>
      </c>
      <c r="B1801" s="191" t="s">
        <v>1509</v>
      </c>
      <c r="C1801" s="192" t="s">
        <v>4920</v>
      </c>
    </row>
    <row r="1802" spans="1:3">
      <c r="A1802" s="177">
        <v>31001076</v>
      </c>
      <c r="B1802" s="191" t="s">
        <v>1510</v>
      </c>
      <c r="C1802" s="192" t="s">
        <v>4920</v>
      </c>
    </row>
    <row r="1803" spans="1:3">
      <c r="A1803" s="177">
        <v>31001084</v>
      </c>
      <c r="B1803" s="191" t="s">
        <v>1515</v>
      </c>
      <c r="C1803" s="192" t="s">
        <v>4920</v>
      </c>
    </row>
    <row r="1804" spans="1:3">
      <c r="A1804" s="177">
        <v>31001092</v>
      </c>
      <c r="B1804" s="191" t="s">
        <v>1516</v>
      </c>
      <c r="C1804" s="192" t="s">
        <v>4920</v>
      </c>
    </row>
    <row r="1805" spans="1:3">
      <c r="A1805" s="177">
        <v>31001106</v>
      </c>
      <c r="B1805" s="191" t="s">
        <v>1517</v>
      </c>
      <c r="C1805" s="192" t="s">
        <v>4920</v>
      </c>
    </row>
    <row r="1806" spans="1:3">
      <c r="A1806" s="177">
        <v>31001114</v>
      </c>
      <c r="B1806" s="191" t="s">
        <v>1518</v>
      </c>
      <c r="C1806" s="192" t="s">
        <v>4920</v>
      </c>
    </row>
    <row r="1807" spans="1:3">
      <c r="A1807" s="177">
        <v>31001149</v>
      </c>
      <c r="B1807" s="191" t="s">
        <v>1523</v>
      </c>
      <c r="C1807" s="192" t="s">
        <v>4920</v>
      </c>
    </row>
    <row r="1808" spans="1:3">
      <c r="A1808" s="177">
        <v>31001157</v>
      </c>
      <c r="B1808" s="191" t="s">
        <v>1525</v>
      </c>
      <c r="C1808" s="192" t="s">
        <v>4920</v>
      </c>
    </row>
    <row r="1809" spans="1:3">
      <c r="A1809" s="177">
        <v>31001165</v>
      </c>
      <c r="B1809" s="191" t="s">
        <v>1526</v>
      </c>
      <c r="C1809" s="192" t="s">
        <v>4920</v>
      </c>
    </row>
    <row r="1810" spans="1:3">
      <c r="A1810" s="177">
        <v>31001173</v>
      </c>
      <c r="B1810" s="191" t="s">
        <v>1529</v>
      </c>
      <c r="C1810" s="192" t="s">
        <v>4920</v>
      </c>
    </row>
    <row r="1811" spans="1:3">
      <c r="A1811" s="177">
        <v>31001181</v>
      </c>
      <c r="B1811" s="191" t="s">
        <v>1527</v>
      </c>
      <c r="C1811" s="192" t="s">
        <v>4920</v>
      </c>
    </row>
    <row r="1812" spans="1:3">
      <c r="A1812" s="177">
        <v>31001190</v>
      </c>
      <c r="B1812" s="191" t="s">
        <v>1532</v>
      </c>
      <c r="C1812" s="192" t="s">
        <v>4920</v>
      </c>
    </row>
    <row r="1813" spans="1:3">
      <c r="A1813" s="177">
        <v>31001203</v>
      </c>
      <c r="B1813" s="191" t="s">
        <v>1511</v>
      </c>
      <c r="C1813" s="192" t="s">
        <v>4920</v>
      </c>
    </row>
    <row r="1814" spans="1:3">
      <c r="A1814" s="177">
        <v>31001211</v>
      </c>
      <c r="B1814" s="191" t="s">
        <v>1512</v>
      </c>
      <c r="C1814" s="192" t="s">
        <v>4920</v>
      </c>
    </row>
    <row r="1815" spans="1:3">
      <c r="A1815" s="177">
        <v>31001220</v>
      </c>
      <c r="B1815" s="191" t="s">
        <v>1514</v>
      </c>
      <c r="C1815" s="192" t="s">
        <v>4920</v>
      </c>
    </row>
    <row r="1816" spans="1:3">
      <c r="A1816" s="177">
        <v>31001238</v>
      </c>
      <c r="B1816" s="191" t="s">
        <v>1530</v>
      </c>
      <c r="C1816" s="192" t="s">
        <v>4920</v>
      </c>
    </row>
    <row r="1817" spans="1:3">
      <c r="A1817" s="177">
        <v>31001246</v>
      </c>
      <c r="B1817" s="191" t="s">
        <v>1531</v>
      </c>
      <c r="C1817" s="192" t="s">
        <v>4920</v>
      </c>
    </row>
    <row r="1818" spans="1:3">
      <c r="A1818" s="177">
        <v>31001254</v>
      </c>
      <c r="B1818" s="191" t="s">
        <v>1508</v>
      </c>
      <c r="C1818" s="192" t="s">
        <v>4920</v>
      </c>
    </row>
    <row r="1819" spans="1:3">
      <c r="A1819" s="177">
        <v>31001262</v>
      </c>
      <c r="B1819" s="191" t="s">
        <v>1521</v>
      </c>
      <c r="C1819" s="192" t="s">
        <v>4920</v>
      </c>
    </row>
    <row r="1820" spans="1:3">
      <c r="A1820" s="177">
        <v>31001270</v>
      </c>
      <c r="B1820" s="191" t="s">
        <v>1519</v>
      </c>
      <c r="C1820" s="192" t="s">
        <v>4920</v>
      </c>
    </row>
    <row r="1821" spans="1:3">
      <c r="A1821" s="177">
        <v>31001289</v>
      </c>
      <c r="B1821" s="191" t="s">
        <v>1520</v>
      </c>
      <c r="C1821" s="192" t="s">
        <v>4920</v>
      </c>
    </row>
    <row r="1822" spans="1:3">
      <c r="A1822" s="177">
        <v>31001297</v>
      </c>
      <c r="B1822" s="191" t="s">
        <v>1505</v>
      </c>
      <c r="C1822" s="192" t="s">
        <v>4920</v>
      </c>
    </row>
    <row r="1823" spans="1:3">
      <c r="A1823" s="177">
        <v>31001300</v>
      </c>
      <c r="B1823" s="178" t="s">
        <v>5442</v>
      </c>
      <c r="C1823" s="179" t="s">
        <v>4922</v>
      </c>
    </row>
    <row r="1824" spans="1:3">
      <c r="A1824" s="177">
        <v>31001319</v>
      </c>
      <c r="B1824" s="191" t="s">
        <v>1524</v>
      </c>
      <c r="C1824" s="192" t="s">
        <v>4920</v>
      </c>
    </row>
    <row r="1825" spans="1:3">
      <c r="A1825" s="177">
        <v>31001327</v>
      </c>
      <c r="B1825" s="178" t="s">
        <v>5443</v>
      </c>
      <c r="C1825" s="179" t="s">
        <v>4922</v>
      </c>
    </row>
    <row r="1826" spans="1:3">
      <c r="A1826" s="177">
        <v>31001335</v>
      </c>
      <c r="B1826" s="191" t="s">
        <v>1528</v>
      </c>
      <c r="C1826" s="192" t="s">
        <v>4920</v>
      </c>
    </row>
    <row r="1827" spans="1:3">
      <c r="A1827" s="177">
        <v>31001343</v>
      </c>
      <c r="B1827" s="191" t="s">
        <v>1513</v>
      </c>
      <c r="C1827" s="192" t="s">
        <v>4920</v>
      </c>
    </row>
    <row r="1828" spans="1:3">
      <c r="A1828" s="177">
        <v>31001351</v>
      </c>
      <c r="B1828" s="178" t="s">
        <v>5444</v>
      </c>
      <c r="C1828" s="179" t="s">
        <v>4922</v>
      </c>
    </row>
    <row r="1829" spans="1:3" ht="15.75" thickBot="1">
      <c r="A1829" s="180">
        <v>31001360</v>
      </c>
      <c r="B1829" s="181" t="s">
        <v>1522</v>
      </c>
      <c r="C1829" s="182" t="s">
        <v>4920</v>
      </c>
    </row>
    <row r="1830" spans="1:3" ht="16.5" thickTop="1" thickBot="1">
      <c r="A1830" s="187">
        <f>D1830</f>
        <v>0</v>
      </c>
      <c r="B1830" s="188" t="s">
        <v>4918</v>
      </c>
      <c r="C1830" s="189" t="s">
        <v>3721</v>
      </c>
    </row>
    <row r="1831" spans="1:3" ht="15.75" thickTop="1">
      <c r="A1831" s="174">
        <v>31002013</v>
      </c>
      <c r="B1831" s="175" t="s">
        <v>1533</v>
      </c>
      <c r="C1831" s="176" t="s">
        <v>4920</v>
      </c>
    </row>
    <row r="1832" spans="1:3">
      <c r="A1832" s="177">
        <v>31002021</v>
      </c>
      <c r="B1832" s="191" t="s">
        <v>1535</v>
      </c>
      <c r="C1832" s="192" t="s">
        <v>4920</v>
      </c>
    </row>
    <row r="1833" spans="1:3">
      <c r="A1833" s="177">
        <v>31002030</v>
      </c>
      <c r="B1833" s="191" t="s">
        <v>1536</v>
      </c>
      <c r="C1833" s="192" t="s">
        <v>4920</v>
      </c>
    </row>
    <row r="1834" spans="1:3">
      <c r="A1834" s="177">
        <v>31002048</v>
      </c>
      <c r="B1834" s="191" t="s">
        <v>1537</v>
      </c>
      <c r="C1834" s="192" t="s">
        <v>4920</v>
      </c>
    </row>
    <row r="1835" spans="1:3">
      <c r="A1835" s="177">
        <v>31002056</v>
      </c>
      <c r="B1835" s="191" t="s">
        <v>1554</v>
      </c>
      <c r="C1835" s="192" t="s">
        <v>4920</v>
      </c>
    </row>
    <row r="1836" spans="1:3">
      <c r="A1836" s="177">
        <v>31002064</v>
      </c>
      <c r="B1836" s="191" t="s">
        <v>1538</v>
      </c>
      <c r="C1836" s="192" t="s">
        <v>4920</v>
      </c>
    </row>
    <row r="1837" spans="1:3">
      <c r="A1837" s="177">
        <v>31002072</v>
      </c>
      <c r="B1837" s="191" t="s">
        <v>1540</v>
      </c>
      <c r="C1837" s="192" t="s">
        <v>4920</v>
      </c>
    </row>
    <row r="1838" spans="1:3">
      <c r="A1838" s="177">
        <v>31002080</v>
      </c>
      <c r="B1838" s="191" t="s">
        <v>1542</v>
      </c>
      <c r="C1838" s="192" t="s">
        <v>4920</v>
      </c>
    </row>
    <row r="1839" spans="1:3">
      <c r="A1839" s="177">
        <v>31002099</v>
      </c>
      <c r="B1839" s="191" t="s">
        <v>1544</v>
      </c>
      <c r="C1839" s="192" t="s">
        <v>4920</v>
      </c>
    </row>
    <row r="1840" spans="1:3">
      <c r="A1840" s="177">
        <v>31002102</v>
      </c>
      <c r="B1840" s="191" t="s">
        <v>1545</v>
      </c>
      <c r="C1840" s="192" t="s">
        <v>4920</v>
      </c>
    </row>
    <row r="1841" spans="1:3">
      <c r="A1841" s="177">
        <v>31002110</v>
      </c>
      <c r="B1841" s="191" t="s">
        <v>1546</v>
      </c>
      <c r="C1841" s="192" t="s">
        <v>4920</v>
      </c>
    </row>
    <row r="1842" spans="1:3">
      <c r="A1842" s="177">
        <v>31002129</v>
      </c>
      <c r="B1842" s="191" t="s">
        <v>1548</v>
      </c>
      <c r="C1842" s="192" t="s">
        <v>4920</v>
      </c>
    </row>
    <row r="1843" spans="1:3">
      <c r="A1843" s="177">
        <v>31002137</v>
      </c>
      <c r="B1843" s="191" t="s">
        <v>1550</v>
      </c>
      <c r="C1843" s="192" t="s">
        <v>4920</v>
      </c>
    </row>
    <row r="1844" spans="1:3">
      <c r="A1844" s="177">
        <v>31002145</v>
      </c>
      <c r="B1844" s="191" t="s">
        <v>1553</v>
      </c>
      <c r="C1844" s="192" t="s">
        <v>4920</v>
      </c>
    </row>
    <row r="1845" spans="1:3">
      <c r="A1845" s="177">
        <v>31002153</v>
      </c>
      <c r="B1845" s="191" t="s">
        <v>1555</v>
      </c>
      <c r="C1845" s="192" t="s">
        <v>4920</v>
      </c>
    </row>
    <row r="1846" spans="1:3">
      <c r="A1846" s="177">
        <v>31002161</v>
      </c>
      <c r="B1846" s="191" t="s">
        <v>1557</v>
      </c>
      <c r="C1846" s="192" t="s">
        <v>4920</v>
      </c>
    </row>
    <row r="1847" spans="1:3">
      <c r="A1847" s="177">
        <v>31002170</v>
      </c>
      <c r="B1847" s="191" t="s">
        <v>1556</v>
      </c>
      <c r="C1847" s="192" t="s">
        <v>4920</v>
      </c>
    </row>
    <row r="1848" spans="1:3">
      <c r="A1848" s="177">
        <v>31002188</v>
      </c>
      <c r="B1848" s="191" t="s">
        <v>5445</v>
      </c>
      <c r="C1848" s="192" t="s">
        <v>4920</v>
      </c>
    </row>
    <row r="1849" spans="1:3">
      <c r="A1849" s="177">
        <v>31002196</v>
      </c>
      <c r="B1849" s="191" t="s">
        <v>1559</v>
      </c>
      <c r="C1849" s="192" t="s">
        <v>4920</v>
      </c>
    </row>
    <row r="1850" spans="1:3">
      <c r="A1850" s="177">
        <v>31002218</v>
      </c>
      <c r="B1850" s="191" t="s">
        <v>1551</v>
      </c>
      <c r="C1850" s="192" t="s">
        <v>4920</v>
      </c>
    </row>
    <row r="1851" spans="1:3">
      <c r="A1851" s="177">
        <v>31002242</v>
      </c>
      <c r="B1851" s="191" t="s">
        <v>1560</v>
      </c>
      <c r="C1851" s="192" t="s">
        <v>4920</v>
      </c>
    </row>
    <row r="1852" spans="1:3">
      <c r="A1852" s="177">
        <v>31002250</v>
      </c>
      <c r="B1852" s="191" t="s">
        <v>1561</v>
      </c>
      <c r="C1852" s="192" t="s">
        <v>4920</v>
      </c>
    </row>
    <row r="1853" spans="1:3">
      <c r="A1853" s="177">
        <v>31002269</v>
      </c>
      <c r="B1853" s="191" t="s">
        <v>1562</v>
      </c>
      <c r="C1853" s="192" t="s">
        <v>4920</v>
      </c>
    </row>
    <row r="1854" spans="1:3">
      <c r="A1854" s="177">
        <v>31002277</v>
      </c>
      <c r="B1854" s="191" t="s">
        <v>1563</v>
      </c>
      <c r="C1854" s="192" t="s">
        <v>4920</v>
      </c>
    </row>
    <row r="1855" spans="1:3">
      <c r="A1855" s="177">
        <v>31002285</v>
      </c>
      <c r="B1855" s="191" t="s">
        <v>1534</v>
      </c>
      <c r="C1855" s="192" t="s">
        <v>4920</v>
      </c>
    </row>
    <row r="1856" spans="1:3">
      <c r="A1856" s="177">
        <v>31002293</v>
      </c>
      <c r="B1856" s="178" t="s">
        <v>5446</v>
      </c>
      <c r="C1856" s="179" t="s">
        <v>4922</v>
      </c>
    </row>
    <row r="1857" spans="1:3">
      <c r="A1857" s="177">
        <v>31002307</v>
      </c>
      <c r="B1857" s="191" t="s">
        <v>1539</v>
      </c>
      <c r="C1857" s="192" t="s">
        <v>4920</v>
      </c>
    </row>
    <row r="1858" spans="1:3">
      <c r="A1858" s="177">
        <v>31002315</v>
      </c>
      <c r="B1858" s="191" t="s">
        <v>1541</v>
      </c>
      <c r="C1858" s="192" t="s">
        <v>4920</v>
      </c>
    </row>
    <row r="1859" spans="1:3">
      <c r="A1859" s="177">
        <v>31002323</v>
      </c>
      <c r="B1859" s="191" t="s">
        <v>1543</v>
      </c>
      <c r="C1859" s="192" t="s">
        <v>4920</v>
      </c>
    </row>
    <row r="1860" spans="1:3">
      <c r="A1860" s="177">
        <v>31002331</v>
      </c>
      <c r="B1860" s="191" t="s">
        <v>1547</v>
      </c>
      <c r="C1860" s="192" t="s">
        <v>4920</v>
      </c>
    </row>
    <row r="1861" spans="1:3">
      <c r="A1861" s="177">
        <v>31002340</v>
      </c>
      <c r="B1861" s="191" t="s">
        <v>1549</v>
      </c>
      <c r="C1861" s="192" t="s">
        <v>4920</v>
      </c>
    </row>
    <row r="1862" spans="1:3">
      <c r="A1862" s="177">
        <v>31002358</v>
      </c>
      <c r="B1862" s="178" t="s">
        <v>5447</v>
      </c>
      <c r="C1862" s="179" t="s">
        <v>4922</v>
      </c>
    </row>
    <row r="1863" spans="1:3">
      <c r="A1863" s="177">
        <v>31002366</v>
      </c>
      <c r="B1863" s="178" t="s">
        <v>5448</v>
      </c>
      <c r="C1863" s="179" t="s">
        <v>4922</v>
      </c>
    </row>
    <row r="1864" spans="1:3">
      <c r="A1864" s="177">
        <v>31002374</v>
      </c>
      <c r="B1864" s="178" t="s">
        <v>4011</v>
      </c>
      <c r="C1864" s="192" t="s">
        <v>4920</v>
      </c>
    </row>
    <row r="1865" spans="1:3">
      <c r="A1865" s="177">
        <v>31002390</v>
      </c>
      <c r="B1865" s="191" t="s">
        <v>1552</v>
      </c>
      <c r="C1865" s="192" t="s">
        <v>4920</v>
      </c>
    </row>
    <row r="1866" spans="1:3" ht="22.5">
      <c r="A1866" s="177">
        <v>31002404</v>
      </c>
      <c r="B1866" s="178" t="s">
        <v>5449</v>
      </c>
      <c r="C1866" s="179" t="s">
        <v>4922</v>
      </c>
    </row>
    <row r="1867" spans="1:3" ht="15.75" thickBot="1">
      <c r="A1867" s="180">
        <v>31002412</v>
      </c>
      <c r="B1867" s="181" t="s">
        <v>1564</v>
      </c>
      <c r="C1867" s="182" t="s">
        <v>4920</v>
      </c>
    </row>
    <row r="1868" spans="1:3" ht="16.5" thickTop="1" thickBot="1">
      <c r="A1868" s="187">
        <f>D1868</f>
        <v>0</v>
      </c>
      <c r="B1868" s="188" t="s">
        <v>4918</v>
      </c>
      <c r="C1868" s="189" t="s">
        <v>3721</v>
      </c>
    </row>
    <row r="1869" spans="1:3" ht="15.75" thickTop="1">
      <c r="A1869" s="174">
        <v>31003010</v>
      </c>
      <c r="B1869" s="175" t="s">
        <v>1565</v>
      </c>
      <c r="C1869" s="176" t="s">
        <v>4920</v>
      </c>
    </row>
    <row r="1870" spans="1:3">
      <c r="A1870" s="177">
        <v>31003028</v>
      </c>
      <c r="B1870" s="191" t="s">
        <v>1567</v>
      </c>
      <c r="C1870" s="192" t="s">
        <v>4920</v>
      </c>
    </row>
    <row r="1871" spans="1:3">
      <c r="A1871" s="177">
        <v>31003036</v>
      </c>
      <c r="B1871" s="191" t="s">
        <v>1568</v>
      </c>
      <c r="C1871" s="192" t="s">
        <v>4920</v>
      </c>
    </row>
    <row r="1872" spans="1:3">
      <c r="A1872" s="177">
        <v>31003044</v>
      </c>
      <c r="B1872" s="191" t="s">
        <v>1569</v>
      </c>
      <c r="C1872" s="192" t="s">
        <v>4920</v>
      </c>
    </row>
    <row r="1873" spans="1:3">
      <c r="A1873" s="177">
        <v>31003052</v>
      </c>
      <c r="B1873" s="191" t="s">
        <v>1570</v>
      </c>
      <c r="C1873" s="192" t="s">
        <v>4920</v>
      </c>
    </row>
    <row r="1874" spans="1:3">
      <c r="A1874" s="177">
        <v>31003060</v>
      </c>
      <c r="B1874" s="191" t="s">
        <v>1571</v>
      </c>
      <c r="C1874" s="192" t="s">
        <v>4920</v>
      </c>
    </row>
    <row r="1875" spans="1:3">
      <c r="A1875" s="177">
        <v>31003079</v>
      </c>
      <c r="B1875" s="191" t="s">
        <v>1572</v>
      </c>
      <c r="C1875" s="192" t="s">
        <v>4920</v>
      </c>
    </row>
    <row r="1876" spans="1:3">
      <c r="A1876" s="177">
        <v>31003087</v>
      </c>
      <c r="B1876" s="191" t="s">
        <v>1574</v>
      </c>
      <c r="C1876" s="192" t="s">
        <v>4920</v>
      </c>
    </row>
    <row r="1877" spans="1:3">
      <c r="A1877" s="177">
        <v>31003095</v>
      </c>
      <c r="B1877" s="191" t="s">
        <v>1575</v>
      </c>
      <c r="C1877" s="192" t="s">
        <v>4920</v>
      </c>
    </row>
    <row r="1878" spans="1:3">
      <c r="A1878" s="177">
        <v>31003109</v>
      </c>
      <c r="B1878" s="191" t="s">
        <v>1576</v>
      </c>
      <c r="C1878" s="192" t="s">
        <v>4920</v>
      </c>
    </row>
    <row r="1879" spans="1:3">
      <c r="A1879" s="177">
        <v>31003117</v>
      </c>
      <c r="B1879" s="191" t="s">
        <v>1577</v>
      </c>
      <c r="C1879" s="192" t="s">
        <v>4920</v>
      </c>
    </row>
    <row r="1880" spans="1:3">
      <c r="A1880" s="177">
        <v>31003125</v>
      </c>
      <c r="B1880" s="191" t="s">
        <v>1578</v>
      </c>
      <c r="C1880" s="192" t="s">
        <v>4920</v>
      </c>
    </row>
    <row r="1881" spans="1:3">
      <c r="A1881" s="177">
        <v>31003133</v>
      </c>
      <c r="B1881" s="191" t="s">
        <v>5450</v>
      </c>
      <c r="C1881" s="192" t="s">
        <v>4920</v>
      </c>
    </row>
    <row r="1882" spans="1:3">
      <c r="A1882" s="177">
        <v>31003141</v>
      </c>
      <c r="B1882" s="191" t="s">
        <v>1581</v>
      </c>
      <c r="C1882" s="192" t="s">
        <v>4920</v>
      </c>
    </row>
    <row r="1883" spans="1:3">
      <c r="A1883" s="177">
        <v>31003150</v>
      </c>
      <c r="B1883" s="191" t="s">
        <v>1582</v>
      </c>
      <c r="C1883" s="192" t="s">
        <v>4920</v>
      </c>
    </row>
    <row r="1884" spans="1:3">
      <c r="A1884" s="177">
        <v>31003168</v>
      </c>
      <c r="B1884" s="191" t="s">
        <v>1584</v>
      </c>
      <c r="C1884" s="192" t="s">
        <v>4920</v>
      </c>
    </row>
    <row r="1885" spans="1:3">
      <c r="A1885" s="177">
        <v>31003176</v>
      </c>
      <c r="B1885" s="191" t="s">
        <v>1586</v>
      </c>
      <c r="C1885" s="192" t="s">
        <v>4920</v>
      </c>
    </row>
    <row r="1886" spans="1:3">
      <c r="A1886" s="177">
        <v>31003184</v>
      </c>
      <c r="B1886" s="191" t="s">
        <v>1588</v>
      </c>
      <c r="C1886" s="192" t="s">
        <v>4920</v>
      </c>
    </row>
    <row r="1887" spans="1:3">
      <c r="A1887" s="177">
        <v>31003192</v>
      </c>
      <c r="B1887" s="191" t="s">
        <v>1590</v>
      </c>
      <c r="C1887" s="192" t="s">
        <v>4920</v>
      </c>
    </row>
    <row r="1888" spans="1:3">
      <c r="A1888" s="177">
        <v>31003206</v>
      </c>
      <c r="B1888" s="191" t="s">
        <v>1592</v>
      </c>
      <c r="C1888" s="192" t="s">
        <v>4920</v>
      </c>
    </row>
    <row r="1889" spans="1:3">
      <c r="A1889" s="177">
        <v>31003214</v>
      </c>
      <c r="B1889" s="191" t="s">
        <v>1593</v>
      </c>
      <c r="C1889" s="192" t="s">
        <v>4920</v>
      </c>
    </row>
    <row r="1890" spans="1:3">
      <c r="A1890" s="177">
        <v>31003230</v>
      </c>
      <c r="B1890" s="191" t="s">
        <v>1594</v>
      </c>
      <c r="C1890" s="192" t="s">
        <v>4920</v>
      </c>
    </row>
    <row r="1891" spans="1:3">
      <c r="A1891" s="177">
        <v>31003249</v>
      </c>
      <c r="B1891" s="191" t="s">
        <v>1595</v>
      </c>
      <c r="C1891" s="192" t="s">
        <v>4920</v>
      </c>
    </row>
    <row r="1892" spans="1:3">
      <c r="A1892" s="177">
        <v>31003257</v>
      </c>
      <c r="B1892" s="191" t="s">
        <v>1596</v>
      </c>
      <c r="C1892" s="192" t="s">
        <v>4920</v>
      </c>
    </row>
    <row r="1893" spans="1:3">
      <c r="A1893" s="177">
        <v>31003265</v>
      </c>
      <c r="B1893" s="191" t="s">
        <v>1598</v>
      </c>
      <c r="C1893" s="192" t="s">
        <v>4920</v>
      </c>
    </row>
    <row r="1894" spans="1:3">
      <c r="A1894" s="177">
        <v>31003273</v>
      </c>
      <c r="B1894" s="191" t="s">
        <v>1600</v>
      </c>
      <c r="C1894" s="192" t="s">
        <v>4920</v>
      </c>
    </row>
    <row r="1895" spans="1:3">
      <c r="A1895" s="177">
        <v>31003281</v>
      </c>
      <c r="B1895" s="191" t="s">
        <v>1601</v>
      </c>
      <c r="C1895" s="192" t="s">
        <v>4920</v>
      </c>
    </row>
    <row r="1896" spans="1:3">
      <c r="A1896" s="177">
        <v>31003290</v>
      </c>
      <c r="B1896" s="191" t="s">
        <v>5451</v>
      </c>
      <c r="C1896" s="192" t="s">
        <v>4920</v>
      </c>
    </row>
    <row r="1897" spans="1:3">
      <c r="A1897" s="177">
        <v>31003303</v>
      </c>
      <c r="B1897" s="191" t="s">
        <v>1605</v>
      </c>
      <c r="C1897" s="192" t="s">
        <v>4920</v>
      </c>
    </row>
    <row r="1898" spans="1:3">
      <c r="A1898" s="177">
        <v>31003311</v>
      </c>
      <c r="B1898" s="191" t="s">
        <v>5452</v>
      </c>
      <c r="C1898" s="192" t="s">
        <v>4920</v>
      </c>
    </row>
    <row r="1899" spans="1:3">
      <c r="A1899" s="177">
        <v>31003320</v>
      </c>
      <c r="B1899" s="191" t="s">
        <v>1608</v>
      </c>
      <c r="C1899" s="192" t="s">
        <v>4920</v>
      </c>
    </row>
    <row r="1900" spans="1:3">
      <c r="A1900" s="177">
        <v>31003338</v>
      </c>
      <c r="B1900" s="191" t="s">
        <v>1609</v>
      </c>
      <c r="C1900" s="192" t="s">
        <v>4920</v>
      </c>
    </row>
    <row r="1901" spans="1:3">
      <c r="A1901" s="177">
        <v>31003346</v>
      </c>
      <c r="B1901" s="191" t="s">
        <v>5453</v>
      </c>
      <c r="C1901" s="192" t="s">
        <v>4920</v>
      </c>
    </row>
    <row r="1902" spans="1:3">
      <c r="A1902" s="177">
        <v>31003354</v>
      </c>
      <c r="B1902" s="191" t="s">
        <v>5454</v>
      </c>
      <c r="C1902" s="192" t="s">
        <v>4920</v>
      </c>
    </row>
    <row r="1903" spans="1:3">
      <c r="A1903" s="177">
        <v>31003362</v>
      </c>
      <c r="B1903" s="191" t="s">
        <v>1614</v>
      </c>
      <c r="C1903" s="192" t="s">
        <v>4920</v>
      </c>
    </row>
    <row r="1904" spans="1:3">
      <c r="A1904" s="177">
        <v>31003370</v>
      </c>
      <c r="B1904" s="191" t="s">
        <v>1615</v>
      </c>
      <c r="C1904" s="192" t="s">
        <v>4920</v>
      </c>
    </row>
    <row r="1905" spans="1:3">
      <c r="A1905" s="177">
        <v>31003389</v>
      </c>
      <c r="B1905" s="191" t="s">
        <v>1616</v>
      </c>
      <c r="C1905" s="192" t="s">
        <v>4920</v>
      </c>
    </row>
    <row r="1906" spans="1:3">
      <c r="A1906" s="177">
        <v>31003397</v>
      </c>
      <c r="B1906" s="191" t="s">
        <v>1618</v>
      </c>
      <c r="C1906" s="192" t="s">
        <v>4920</v>
      </c>
    </row>
    <row r="1907" spans="1:3">
      <c r="A1907" s="177">
        <v>31003427</v>
      </c>
      <c r="B1907" s="191" t="s">
        <v>1619</v>
      </c>
      <c r="C1907" s="192" t="s">
        <v>4920</v>
      </c>
    </row>
    <row r="1908" spans="1:3">
      <c r="A1908" s="177">
        <v>31003435</v>
      </c>
      <c r="B1908" s="191" t="s">
        <v>1620</v>
      </c>
      <c r="C1908" s="192" t="s">
        <v>4920</v>
      </c>
    </row>
    <row r="1909" spans="1:3">
      <c r="A1909" s="177">
        <v>31003451</v>
      </c>
      <c r="B1909" s="191" t="s">
        <v>1621</v>
      </c>
      <c r="C1909" s="192" t="s">
        <v>4920</v>
      </c>
    </row>
    <row r="1910" spans="1:3">
      <c r="A1910" s="177">
        <v>31003460</v>
      </c>
      <c r="B1910" s="191" t="s">
        <v>1622</v>
      </c>
      <c r="C1910" s="192" t="s">
        <v>4920</v>
      </c>
    </row>
    <row r="1911" spans="1:3">
      <c r="A1911" s="177">
        <v>31003478</v>
      </c>
      <c r="B1911" s="191" t="s">
        <v>1623</v>
      </c>
      <c r="C1911" s="192" t="s">
        <v>4920</v>
      </c>
    </row>
    <row r="1912" spans="1:3">
      <c r="A1912" s="177">
        <v>31003486</v>
      </c>
      <c r="B1912" s="191" t="s">
        <v>1624</v>
      </c>
      <c r="C1912" s="192" t="s">
        <v>4920</v>
      </c>
    </row>
    <row r="1913" spans="1:3">
      <c r="A1913" s="177">
        <v>31003494</v>
      </c>
      <c r="B1913" s="191" t="s">
        <v>1625</v>
      </c>
      <c r="C1913" s="192" t="s">
        <v>4920</v>
      </c>
    </row>
    <row r="1914" spans="1:3">
      <c r="A1914" s="177">
        <v>31003508</v>
      </c>
      <c r="B1914" s="191" t="s">
        <v>1626</v>
      </c>
      <c r="C1914" s="192" t="s">
        <v>4920</v>
      </c>
    </row>
    <row r="1915" spans="1:3">
      <c r="A1915" s="177">
        <v>31003516</v>
      </c>
      <c r="B1915" s="191" t="s">
        <v>1627</v>
      </c>
      <c r="C1915" s="192" t="s">
        <v>4920</v>
      </c>
    </row>
    <row r="1916" spans="1:3">
      <c r="A1916" s="177">
        <v>31003524</v>
      </c>
      <c r="B1916" s="191" t="s">
        <v>1628</v>
      </c>
      <c r="C1916" s="192" t="s">
        <v>4920</v>
      </c>
    </row>
    <row r="1917" spans="1:3">
      <c r="A1917" s="177">
        <v>31003532</v>
      </c>
      <c r="B1917" s="191" t="s">
        <v>1629</v>
      </c>
      <c r="C1917" s="192" t="s">
        <v>4920</v>
      </c>
    </row>
    <row r="1918" spans="1:3">
      <c r="A1918" s="177">
        <v>31003540</v>
      </c>
      <c r="B1918" s="191" t="s">
        <v>1632</v>
      </c>
      <c r="C1918" s="192" t="s">
        <v>4920</v>
      </c>
    </row>
    <row r="1919" spans="1:3">
      <c r="A1919" s="177">
        <v>31003559</v>
      </c>
      <c r="B1919" s="191" t="s">
        <v>1633</v>
      </c>
      <c r="C1919" s="192" t="s">
        <v>4920</v>
      </c>
    </row>
    <row r="1920" spans="1:3">
      <c r="A1920" s="177">
        <v>31003567</v>
      </c>
      <c r="B1920" s="191" t="s">
        <v>4850</v>
      </c>
      <c r="C1920" s="192" t="s">
        <v>4920</v>
      </c>
    </row>
    <row r="1921" spans="1:3">
      <c r="A1921" s="177">
        <v>31003575</v>
      </c>
      <c r="B1921" s="191" t="s">
        <v>1566</v>
      </c>
      <c r="C1921" s="192" t="s">
        <v>4920</v>
      </c>
    </row>
    <row r="1922" spans="1:3">
      <c r="A1922" s="177">
        <v>31003583</v>
      </c>
      <c r="B1922" s="191" t="s">
        <v>1573</v>
      </c>
      <c r="C1922" s="192" t="s">
        <v>4920</v>
      </c>
    </row>
    <row r="1923" spans="1:3">
      <c r="A1923" s="177">
        <v>31003591</v>
      </c>
      <c r="B1923" s="191" t="s">
        <v>5455</v>
      </c>
      <c r="C1923" s="192" t="s">
        <v>4920</v>
      </c>
    </row>
    <row r="1924" spans="1:3">
      <c r="A1924" s="177">
        <v>31003605</v>
      </c>
      <c r="B1924" s="191" t="s">
        <v>1583</v>
      </c>
      <c r="C1924" s="192" t="s">
        <v>4920</v>
      </c>
    </row>
    <row r="1925" spans="1:3">
      <c r="A1925" s="177">
        <v>31003613</v>
      </c>
      <c r="B1925" s="191" t="s">
        <v>1585</v>
      </c>
      <c r="C1925" s="192" t="s">
        <v>4920</v>
      </c>
    </row>
    <row r="1926" spans="1:3">
      <c r="A1926" s="177">
        <v>31003621</v>
      </c>
      <c r="B1926" s="191" t="s">
        <v>1587</v>
      </c>
      <c r="C1926" s="192" t="s">
        <v>4920</v>
      </c>
    </row>
    <row r="1927" spans="1:3">
      <c r="A1927" s="177">
        <v>31003630</v>
      </c>
      <c r="B1927" s="191" t="s">
        <v>1589</v>
      </c>
      <c r="C1927" s="192" t="s">
        <v>4920</v>
      </c>
    </row>
    <row r="1928" spans="1:3">
      <c r="A1928" s="177">
        <v>31003648</v>
      </c>
      <c r="B1928" s="191" t="s">
        <v>1591</v>
      </c>
      <c r="C1928" s="192" t="s">
        <v>4920</v>
      </c>
    </row>
    <row r="1929" spans="1:3">
      <c r="A1929" s="177">
        <v>31003656</v>
      </c>
      <c r="B1929" s="191" t="s">
        <v>1597</v>
      </c>
      <c r="C1929" s="192" t="s">
        <v>4920</v>
      </c>
    </row>
    <row r="1930" spans="1:3">
      <c r="A1930" s="177">
        <v>31003664</v>
      </c>
      <c r="B1930" s="191" t="s">
        <v>1599</v>
      </c>
      <c r="C1930" s="192" t="s">
        <v>4920</v>
      </c>
    </row>
    <row r="1931" spans="1:3">
      <c r="A1931" s="177">
        <v>31003672</v>
      </c>
      <c r="B1931" s="191" t="s">
        <v>1602</v>
      </c>
      <c r="C1931" s="192" t="s">
        <v>4920</v>
      </c>
    </row>
    <row r="1932" spans="1:3">
      <c r="A1932" s="177">
        <v>31003680</v>
      </c>
      <c r="B1932" s="191" t="s">
        <v>5456</v>
      </c>
      <c r="C1932" s="192" t="s">
        <v>4920</v>
      </c>
    </row>
    <row r="1933" spans="1:3">
      <c r="A1933" s="177">
        <v>31003699</v>
      </c>
      <c r="B1933" s="191" t="s">
        <v>1607</v>
      </c>
      <c r="C1933" s="192" t="s">
        <v>4920</v>
      </c>
    </row>
    <row r="1934" spans="1:3">
      <c r="A1934" s="177">
        <v>31003702</v>
      </c>
      <c r="B1934" s="191" t="s">
        <v>1611</v>
      </c>
      <c r="C1934" s="192" t="s">
        <v>4920</v>
      </c>
    </row>
    <row r="1935" spans="1:3">
      <c r="A1935" s="177">
        <v>31003710</v>
      </c>
      <c r="B1935" s="191" t="s">
        <v>1613</v>
      </c>
      <c r="C1935" s="192" t="s">
        <v>4920</v>
      </c>
    </row>
    <row r="1936" spans="1:3">
      <c r="A1936" s="177">
        <v>31003729</v>
      </c>
      <c r="B1936" s="191" t="s">
        <v>1617</v>
      </c>
      <c r="C1936" s="192" t="s">
        <v>4920</v>
      </c>
    </row>
    <row r="1937" spans="1:3">
      <c r="A1937" s="177">
        <v>31003737</v>
      </c>
      <c r="B1937" s="178" t="s">
        <v>5457</v>
      </c>
      <c r="C1937" s="179" t="s">
        <v>4922</v>
      </c>
    </row>
    <row r="1938" spans="1:3">
      <c r="A1938" s="177">
        <v>31003745</v>
      </c>
      <c r="B1938" s="178" t="s">
        <v>5458</v>
      </c>
      <c r="C1938" s="179" t="s">
        <v>4922</v>
      </c>
    </row>
    <row r="1939" spans="1:3">
      <c r="A1939" s="177">
        <v>31003753</v>
      </c>
      <c r="B1939" s="178" t="s">
        <v>5459</v>
      </c>
      <c r="C1939" s="179" t="s">
        <v>4922</v>
      </c>
    </row>
    <row r="1940" spans="1:3">
      <c r="A1940" s="177">
        <v>31003761</v>
      </c>
      <c r="B1940" s="178" t="s">
        <v>5460</v>
      </c>
      <c r="C1940" s="179" t="s">
        <v>4922</v>
      </c>
    </row>
    <row r="1941" spans="1:3">
      <c r="A1941" s="177">
        <v>31003770</v>
      </c>
      <c r="B1941" s="191" t="s">
        <v>1630</v>
      </c>
      <c r="C1941" s="192" t="s">
        <v>4920</v>
      </c>
    </row>
    <row r="1942" spans="1:3">
      <c r="A1942" s="177">
        <v>31003788</v>
      </c>
      <c r="B1942" s="191" t="s">
        <v>1631</v>
      </c>
      <c r="C1942" s="192" t="s">
        <v>4920</v>
      </c>
    </row>
    <row r="1943" spans="1:3" ht="15.75" thickBot="1">
      <c r="A1943" s="180">
        <v>31003796</v>
      </c>
      <c r="B1943" s="181" t="s">
        <v>1634</v>
      </c>
      <c r="C1943" s="182" t="s">
        <v>4920</v>
      </c>
    </row>
    <row r="1944" spans="1:3" ht="16.5" thickTop="1" thickBot="1">
      <c r="A1944" s="187">
        <f>D1944</f>
        <v>0</v>
      </c>
      <c r="B1944" s="188" t="s">
        <v>4918</v>
      </c>
      <c r="C1944" s="189" t="s">
        <v>3721</v>
      </c>
    </row>
    <row r="1945" spans="1:3" ht="15.75" thickTop="1">
      <c r="A1945" s="174">
        <v>31004016</v>
      </c>
      <c r="B1945" s="175" t="s">
        <v>1636</v>
      </c>
      <c r="C1945" s="176" t="s">
        <v>4920</v>
      </c>
    </row>
    <row r="1946" spans="1:3">
      <c r="A1946" s="177">
        <v>31004024</v>
      </c>
      <c r="B1946" s="191" t="s">
        <v>5461</v>
      </c>
      <c r="C1946" s="192" t="s">
        <v>4920</v>
      </c>
    </row>
    <row r="1947" spans="1:3">
      <c r="A1947" s="177">
        <v>31004032</v>
      </c>
      <c r="B1947" s="191" t="s">
        <v>1637</v>
      </c>
      <c r="C1947" s="192" t="s">
        <v>4920</v>
      </c>
    </row>
    <row r="1948" spans="1:3">
      <c r="A1948" s="177">
        <v>31004040</v>
      </c>
      <c r="B1948" s="191" t="s">
        <v>1638</v>
      </c>
      <c r="C1948" s="192" t="s">
        <v>4920</v>
      </c>
    </row>
    <row r="1949" spans="1:3">
      <c r="A1949" s="177">
        <v>31004059</v>
      </c>
      <c r="B1949" s="191" t="s">
        <v>1639</v>
      </c>
      <c r="C1949" s="192" t="s">
        <v>4920</v>
      </c>
    </row>
    <row r="1950" spans="1:3">
      <c r="A1950" s="177">
        <v>31004067</v>
      </c>
      <c r="B1950" s="191" t="s">
        <v>1640</v>
      </c>
      <c r="C1950" s="192" t="s">
        <v>4920</v>
      </c>
    </row>
    <row r="1951" spans="1:3">
      <c r="A1951" s="177">
        <v>31004075</v>
      </c>
      <c r="B1951" s="191" t="s">
        <v>1641</v>
      </c>
      <c r="C1951" s="192" t="s">
        <v>4920</v>
      </c>
    </row>
    <row r="1952" spans="1:3">
      <c r="A1952" s="177">
        <v>31004083</v>
      </c>
      <c r="B1952" s="191" t="s">
        <v>1643</v>
      </c>
      <c r="C1952" s="192" t="s">
        <v>4920</v>
      </c>
    </row>
    <row r="1953" spans="1:3">
      <c r="A1953" s="177">
        <v>31004091</v>
      </c>
      <c r="B1953" s="191" t="s">
        <v>5462</v>
      </c>
      <c r="C1953" s="192" t="s">
        <v>4920</v>
      </c>
    </row>
    <row r="1954" spans="1:3">
      <c r="A1954" s="177">
        <v>31004105</v>
      </c>
      <c r="B1954" s="191" t="s">
        <v>1645</v>
      </c>
      <c r="C1954" s="192" t="s">
        <v>4920</v>
      </c>
    </row>
    <row r="1955" spans="1:3">
      <c r="A1955" s="177">
        <v>31004113</v>
      </c>
      <c r="B1955" s="191" t="s">
        <v>1646</v>
      </c>
      <c r="C1955" s="192" t="s">
        <v>4920</v>
      </c>
    </row>
    <row r="1956" spans="1:3">
      <c r="A1956" s="177">
        <v>31004121</v>
      </c>
      <c r="B1956" s="191" t="s">
        <v>1647</v>
      </c>
      <c r="C1956" s="192" t="s">
        <v>4920</v>
      </c>
    </row>
    <row r="1957" spans="1:3">
      <c r="A1957" s="177">
        <v>31004130</v>
      </c>
      <c r="B1957" s="191" t="s">
        <v>1648</v>
      </c>
      <c r="C1957" s="192" t="s">
        <v>4920</v>
      </c>
    </row>
    <row r="1958" spans="1:3">
      <c r="A1958" s="177">
        <v>31004148</v>
      </c>
      <c r="B1958" s="191" t="s">
        <v>1649</v>
      </c>
      <c r="C1958" s="192" t="s">
        <v>4920</v>
      </c>
    </row>
    <row r="1959" spans="1:3">
      <c r="A1959" s="177">
        <v>31004156</v>
      </c>
      <c r="B1959" s="191" t="s">
        <v>1650</v>
      </c>
      <c r="C1959" s="192" t="s">
        <v>4920</v>
      </c>
    </row>
    <row r="1960" spans="1:3">
      <c r="A1960" s="177">
        <v>31004164</v>
      </c>
      <c r="B1960" s="191" t="s">
        <v>1651</v>
      </c>
      <c r="C1960" s="192" t="s">
        <v>4920</v>
      </c>
    </row>
    <row r="1961" spans="1:3">
      <c r="A1961" s="177">
        <v>31004172</v>
      </c>
      <c r="B1961" s="178" t="s">
        <v>5463</v>
      </c>
      <c r="C1961" s="179" t="s">
        <v>4922</v>
      </c>
    </row>
    <row r="1962" spans="1:3">
      <c r="A1962" s="177">
        <v>31004180</v>
      </c>
      <c r="B1962" s="191" t="s">
        <v>1652</v>
      </c>
      <c r="C1962" s="192" t="s">
        <v>4920</v>
      </c>
    </row>
    <row r="1963" spans="1:3">
      <c r="A1963" s="177">
        <v>31004199</v>
      </c>
      <c r="B1963" s="191" t="s">
        <v>1653</v>
      </c>
      <c r="C1963" s="192" t="s">
        <v>4920</v>
      </c>
    </row>
    <row r="1964" spans="1:3">
      <c r="A1964" s="177">
        <v>31004202</v>
      </c>
      <c r="B1964" s="191" t="s">
        <v>4851</v>
      </c>
      <c r="C1964" s="192" t="s">
        <v>4920</v>
      </c>
    </row>
    <row r="1965" spans="1:3">
      <c r="A1965" s="177">
        <v>31004210</v>
      </c>
      <c r="B1965" s="191" t="s">
        <v>1655</v>
      </c>
      <c r="C1965" s="192" t="s">
        <v>4920</v>
      </c>
    </row>
    <row r="1966" spans="1:3">
      <c r="A1966" s="177">
        <v>31004229</v>
      </c>
      <c r="B1966" s="191" t="s">
        <v>1656</v>
      </c>
      <c r="C1966" s="192" t="s">
        <v>4920</v>
      </c>
    </row>
    <row r="1967" spans="1:3">
      <c r="A1967" s="177">
        <v>31004237</v>
      </c>
      <c r="B1967" s="191" t="s">
        <v>1657</v>
      </c>
      <c r="C1967" s="192" t="s">
        <v>4920</v>
      </c>
    </row>
    <row r="1968" spans="1:3">
      <c r="A1968" s="177">
        <v>31004245</v>
      </c>
      <c r="B1968" s="191" t="s">
        <v>1658</v>
      </c>
      <c r="C1968" s="192" t="s">
        <v>4920</v>
      </c>
    </row>
    <row r="1969" spans="1:3">
      <c r="A1969" s="177">
        <v>31004253</v>
      </c>
      <c r="B1969" s="191" t="s">
        <v>1659</v>
      </c>
      <c r="C1969" s="192" t="s">
        <v>4920</v>
      </c>
    </row>
    <row r="1970" spans="1:3">
      <c r="A1970" s="177">
        <v>31004261</v>
      </c>
      <c r="B1970" s="191" t="s">
        <v>5464</v>
      </c>
      <c r="C1970" s="192" t="s">
        <v>4920</v>
      </c>
    </row>
    <row r="1971" spans="1:3">
      <c r="A1971" s="177">
        <v>31004270</v>
      </c>
      <c r="B1971" s="191" t="s">
        <v>5465</v>
      </c>
      <c r="C1971" s="192" t="s">
        <v>4920</v>
      </c>
    </row>
    <row r="1972" spans="1:3">
      <c r="A1972" s="177">
        <v>31004288</v>
      </c>
      <c r="B1972" s="191" t="s">
        <v>1663</v>
      </c>
      <c r="C1972" s="192" t="s">
        <v>4920</v>
      </c>
    </row>
    <row r="1973" spans="1:3">
      <c r="A1973" s="177">
        <v>31004300</v>
      </c>
      <c r="B1973" s="191" t="s">
        <v>5466</v>
      </c>
      <c r="C1973" s="192" t="s">
        <v>4920</v>
      </c>
    </row>
    <row r="1974" spans="1:3">
      <c r="A1974" s="177">
        <v>31004318</v>
      </c>
      <c r="B1974" s="191" t="s">
        <v>1665</v>
      </c>
      <c r="C1974" s="192" t="s">
        <v>4920</v>
      </c>
    </row>
    <row r="1975" spans="1:3">
      <c r="A1975" s="177">
        <v>31004326</v>
      </c>
      <c r="B1975" s="191" t="s">
        <v>1661</v>
      </c>
      <c r="C1975" s="192" t="s">
        <v>4920</v>
      </c>
    </row>
    <row r="1976" spans="1:3" ht="15.75" thickBot="1">
      <c r="A1976" s="180">
        <v>31004334</v>
      </c>
      <c r="B1976" s="181" t="s">
        <v>5467</v>
      </c>
      <c r="C1976" s="182" t="s">
        <v>4920</v>
      </c>
    </row>
    <row r="1977" spans="1:3" ht="16.5" thickTop="1" thickBot="1">
      <c r="A1977" s="187">
        <f>D1977</f>
        <v>0</v>
      </c>
      <c r="B1977" s="188" t="s">
        <v>4918</v>
      </c>
      <c r="C1977" s="189" t="s">
        <v>3721</v>
      </c>
    </row>
    <row r="1978" spans="1:3" ht="15.75" thickTop="1">
      <c r="A1978" s="174">
        <v>31005012</v>
      </c>
      <c r="B1978" s="175" t="s">
        <v>5468</v>
      </c>
      <c r="C1978" s="176" t="s">
        <v>4920</v>
      </c>
    </row>
    <row r="1979" spans="1:3">
      <c r="A1979" s="177">
        <v>31005020</v>
      </c>
      <c r="B1979" s="191" t="s">
        <v>1668</v>
      </c>
      <c r="C1979" s="192" t="s">
        <v>4920</v>
      </c>
    </row>
    <row r="1980" spans="1:3">
      <c r="A1980" s="177">
        <v>31005039</v>
      </c>
      <c r="B1980" s="191" t="s">
        <v>1669</v>
      </c>
      <c r="C1980" s="192" t="s">
        <v>4920</v>
      </c>
    </row>
    <row r="1981" spans="1:3">
      <c r="A1981" s="177">
        <v>31005047</v>
      </c>
      <c r="B1981" s="191" t="s">
        <v>1670</v>
      </c>
      <c r="C1981" s="192" t="s">
        <v>4920</v>
      </c>
    </row>
    <row r="1982" spans="1:3">
      <c r="A1982" s="177">
        <v>31005063</v>
      </c>
      <c r="B1982" s="191" t="s">
        <v>1672</v>
      </c>
      <c r="C1982" s="192" t="s">
        <v>4920</v>
      </c>
    </row>
    <row r="1983" spans="1:3">
      <c r="A1983" s="177">
        <v>31005071</v>
      </c>
      <c r="B1983" s="191" t="s">
        <v>1675</v>
      </c>
      <c r="C1983" s="192" t="s">
        <v>4920</v>
      </c>
    </row>
    <row r="1984" spans="1:3">
      <c r="A1984" s="177">
        <v>31005080</v>
      </c>
      <c r="B1984" s="191" t="s">
        <v>1702</v>
      </c>
      <c r="C1984" s="192" t="s">
        <v>4920</v>
      </c>
    </row>
    <row r="1985" spans="1:3">
      <c r="A1985" s="177">
        <v>31005098</v>
      </c>
      <c r="B1985" s="191" t="s">
        <v>1676</v>
      </c>
      <c r="C1985" s="192" t="s">
        <v>4920</v>
      </c>
    </row>
    <row r="1986" spans="1:3">
      <c r="A1986" s="177">
        <v>31005101</v>
      </c>
      <c r="B1986" s="191" t="s">
        <v>1677</v>
      </c>
      <c r="C1986" s="192" t="s">
        <v>4920</v>
      </c>
    </row>
    <row r="1987" spans="1:3">
      <c r="A1987" s="177">
        <v>31005110</v>
      </c>
      <c r="B1987" s="191" t="s">
        <v>1679</v>
      </c>
      <c r="C1987" s="192" t="s">
        <v>4920</v>
      </c>
    </row>
    <row r="1988" spans="1:3">
      <c r="A1988" s="177">
        <v>31005128</v>
      </c>
      <c r="B1988" s="191" t="s">
        <v>1681</v>
      </c>
      <c r="C1988" s="192" t="s">
        <v>4920</v>
      </c>
    </row>
    <row r="1989" spans="1:3">
      <c r="A1989" s="177">
        <v>31005136</v>
      </c>
      <c r="B1989" s="191" t="s">
        <v>1683</v>
      </c>
      <c r="C1989" s="192" t="s">
        <v>4920</v>
      </c>
    </row>
    <row r="1990" spans="1:3">
      <c r="A1990" s="177">
        <v>31005144</v>
      </c>
      <c r="B1990" s="191" t="s">
        <v>1684</v>
      </c>
      <c r="C1990" s="192" t="s">
        <v>4920</v>
      </c>
    </row>
    <row r="1991" spans="1:3">
      <c r="A1991" s="177">
        <v>31005152</v>
      </c>
      <c r="B1991" s="191" t="s">
        <v>1685</v>
      </c>
      <c r="C1991" s="192" t="s">
        <v>4920</v>
      </c>
    </row>
    <row r="1992" spans="1:3">
      <c r="A1992" s="177">
        <v>31005160</v>
      </c>
      <c r="B1992" s="191" t="s">
        <v>1687</v>
      </c>
      <c r="C1992" s="192" t="s">
        <v>4920</v>
      </c>
    </row>
    <row r="1993" spans="1:3">
      <c r="A1993" s="177">
        <v>31005179</v>
      </c>
      <c r="B1993" s="191" t="s">
        <v>1688</v>
      </c>
      <c r="C1993" s="192" t="s">
        <v>4920</v>
      </c>
    </row>
    <row r="1994" spans="1:3">
      <c r="A1994" s="177">
        <v>31005187</v>
      </c>
      <c r="B1994" s="191" t="s">
        <v>1692</v>
      </c>
      <c r="C1994" s="192" t="s">
        <v>4920</v>
      </c>
    </row>
    <row r="1995" spans="1:3">
      <c r="A1995" s="177">
        <v>31005195</v>
      </c>
      <c r="B1995" s="191" t="s">
        <v>1690</v>
      </c>
      <c r="C1995" s="192" t="s">
        <v>4920</v>
      </c>
    </row>
    <row r="1996" spans="1:3">
      <c r="A1996" s="177">
        <v>31005209</v>
      </c>
      <c r="B1996" s="191" t="s">
        <v>1693</v>
      </c>
      <c r="C1996" s="192" t="s">
        <v>4920</v>
      </c>
    </row>
    <row r="1997" spans="1:3">
      <c r="A1997" s="177">
        <v>31005217</v>
      </c>
      <c r="B1997" s="191" t="s">
        <v>1694</v>
      </c>
      <c r="C1997" s="192" t="s">
        <v>4920</v>
      </c>
    </row>
    <row r="1998" spans="1:3">
      <c r="A1998" s="177">
        <v>31005225</v>
      </c>
      <c r="B1998" s="191" t="s">
        <v>1696</v>
      </c>
      <c r="C1998" s="192" t="s">
        <v>4920</v>
      </c>
    </row>
    <row r="1999" spans="1:3">
      <c r="A1999" s="177">
        <v>31005233</v>
      </c>
      <c r="B1999" s="191" t="s">
        <v>1697</v>
      </c>
      <c r="C1999" s="192" t="s">
        <v>4920</v>
      </c>
    </row>
    <row r="2000" spans="1:3">
      <c r="A2000" s="177">
        <v>31005241</v>
      </c>
      <c r="B2000" s="191" t="s">
        <v>1698</v>
      </c>
      <c r="C2000" s="192" t="s">
        <v>4920</v>
      </c>
    </row>
    <row r="2001" spans="1:3">
      <c r="A2001" s="177">
        <v>31005250</v>
      </c>
      <c r="B2001" s="191" t="s">
        <v>1699</v>
      </c>
      <c r="C2001" s="192" t="s">
        <v>4920</v>
      </c>
    </row>
    <row r="2002" spans="1:3">
      <c r="A2002" s="177">
        <v>31005268</v>
      </c>
      <c r="B2002" s="191" t="s">
        <v>4247</v>
      </c>
      <c r="C2002" s="192" t="s">
        <v>4920</v>
      </c>
    </row>
    <row r="2003" spans="1:3">
      <c r="A2003" s="177">
        <v>31005276</v>
      </c>
      <c r="B2003" s="191" t="s">
        <v>1700</v>
      </c>
      <c r="C2003" s="192" t="s">
        <v>4920</v>
      </c>
    </row>
    <row r="2004" spans="1:3">
      <c r="A2004" s="177">
        <v>31005284</v>
      </c>
      <c r="B2004" s="191" t="s">
        <v>1701</v>
      </c>
      <c r="C2004" s="192" t="s">
        <v>4920</v>
      </c>
    </row>
    <row r="2005" spans="1:3">
      <c r="A2005" s="177">
        <v>31005292</v>
      </c>
      <c r="B2005" s="191" t="s">
        <v>1703</v>
      </c>
      <c r="C2005" s="192" t="s">
        <v>4920</v>
      </c>
    </row>
    <row r="2006" spans="1:3">
      <c r="A2006" s="177">
        <v>31005306</v>
      </c>
      <c r="B2006" s="191" t="s">
        <v>1704</v>
      </c>
      <c r="C2006" s="192" t="s">
        <v>4920</v>
      </c>
    </row>
    <row r="2007" spans="1:3">
      <c r="A2007" s="177">
        <v>31005314</v>
      </c>
      <c r="B2007" s="191" t="s">
        <v>1705</v>
      </c>
      <c r="C2007" s="192" t="s">
        <v>4920</v>
      </c>
    </row>
    <row r="2008" spans="1:3">
      <c r="A2008" s="177">
        <v>31005322</v>
      </c>
      <c r="B2008" s="191" t="s">
        <v>1706</v>
      </c>
      <c r="C2008" s="192" t="s">
        <v>4920</v>
      </c>
    </row>
    <row r="2009" spans="1:3">
      <c r="A2009" s="177">
        <v>31005330</v>
      </c>
      <c r="B2009" s="178" t="s">
        <v>4007</v>
      </c>
      <c r="C2009" s="179" t="s">
        <v>4922</v>
      </c>
    </row>
    <row r="2010" spans="1:3">
      <c r="A2010" s="177">
        <v>31005357</v>
      </c>
      <c r="B2010" s="191" t="s">
        <v>1707</v>
      </c>
      <c r="C2010" s="192" t="s">
        <v>4920</v>
      </c>
    </row>
    <row r="2011" spans="1:3">
      <c r="A2011" s="177">
        <v>31005365</v>
      </c>
      <c r="B2011" s="191" t="s">
        <v>1708</v>
      </c>
      <c r="C2011" s="192" t="s">
        <v>4920</v>
      </c>
    </row>
    <row r="2012" spans="1:3">
      <c r="A2012" s="177">
        <v>31005373</v>
      </c>
      <c r="B2012" s="191" t="s">
        <v>1709</v>
      </c>
      <c r="C2012" s="192" t="s">
        <v>4920</v>
      </c>
    </row>
    <row r="2013" spans="1:3">
      <c r="A2013" s="177">
        <v>31005381</v>
      </c>
      <c r="B2013" s="191" t="s">
        <v>1710</v>
      </c>
      <c r="C2013" s="192" t="s">
        <v>4920</v>
      </c>
    </row>
    <row r="2014" spans="1:3">
      <c r="A2014" s="177">
        <v>31005390</v>
      </c>
      <c r="B2014" s="191" t="s">
        <v>1711</v>
      </c>
      <c r="C2014" s="192" t="s">
        <v>4920</v>
      </c>
    </row>
    <row r="2015" spans="1:3">
      <c r="A2015" s="177">
        <v>31005403</v>
      </c>
      <c r="B2015" s="191" t="s">
        <v>1712</v>
      </c>
      <c r="C2015" s="192" t="s">
        <v>4920</v>
      </c>
    </row>
    <row r="2016" spans="1:3">
      <c r="A2016" s="177">
        <v>31005420</v>
      </c>
      <c r="B2016" s="191" t="s">
        <v>1713</v>
      </c>
      <c r="C2016" s="192" t="s">
        <v>4920</v>
      </c>
    </row>
    <row r="2017" spans="1:3">
      <c r="A2017" s="177">
        <v>31005438</v>
      </c>
      <c r="B2017" s="191" t="s">
        <v>1714</v>
      </c>
      <c r="C2017" s="192" t="s">
        <v>4920</v>
      </c>
    </row>
    <row r="2018" spans="1:3">
      <c r="A2018" s="177">
        <v>31005446</v>
      </c>
      <c r="B2018" s="191" t="s">
        <v>1691</v>
      </c>
      <c r="C2018" s="192" t="s">
        <v>4920</v>
      </c>
    </row>
    <row r="2019" spans="1:3">
      <c r="A2019" s="177">
        <v>31005454</v>
      </c>
      <c r="B2019" s="191" t="s">
        <v>1667</v>
      </c>
      <c r="C2019" s="192" t="s">
        <v>4920</v>
      </c>
    </row>
    <row r="2020" spans="1:3">
      <c r="A2020" s="177">
        <v>31005462</v>
      </c>
      <c r="B2020" s="178" t="s">
        <v>5469</v>
      </c>
      <c r="C2020" s="179" t="s">
        <v>4922</v>
      </c>
    </row>
    <row r="2021" spans="1:3">
      <c r="A2021" s="177">
        <v>31005470</v>
      </c>
      <c r="B2021" s="191" t="s">
        <v>1678</v>
      </c>
      <c r="C2021" s="192" t="s">
        <v>4920</v>
      </c>
    </row>
    <row r="2022" spans="1:3">
      <c r="A2022" s="177">
        <v>31005489</v>
      </c>
      <c r="B2022" s="191" t="s">
        <v>1680</v>
      </c>
      <c r="C2022" s="192" t="s">
        <v>4920</v>
      </c>
    </row>
    <row r="2023" spans="1:3">
      <c r="A2023" s="177">
        <v>31005497</v>
      </c>
      <c r="B2023" s="191" t="s">
        <v>1682</v>
      </c>
      <c r="C2023" s="192" t="s">
        <v>4920</v>
      </c>
    </row>
    <row r="2024" spans="1:3">
      <c r="A2024" s="177">
        <v>31005500</v>
      </c>
      <c r="B2024" s="178" t="s">
        <v>4012</v>
      </c>
      <c r="C2024" s="192" t="s">
        <v>4920</v>
      </c>
    </row>
    <row r="2025" spans="1:3">
      <c r="A2025" s="177">
        <v>31005519</v>
      </c>
      <c r="B2025" s="178" t="s">
        <v>4013</v>
      </c>
      <c r="C2025" s="192" t="s">
        <v>4920</v>
      </c>
    </row>
    <row r="2026" spans="1:3">
      <c r="A2026" s="177">
        <v>31005527</v>
      </c>
      <c r="B2026" s="191" t="s">
        <v>1686</v>
      </c>
      <c r="C2026" s="192" t="s">
        <v>4920</v>
      </c>
    </row>
    <row r="2027" spans="1:3">
      <c r="A2027" s="177">
        <v>31005535</v>
      </c>
      <c r="B2027" s="191" t="s">
        <v>1689</v>
      </c>
      <c r="C2027" s="192" t="s">
        <v>4920</v>
      </c>
    </row>
    <row r="2028" spans="1:3">
      <c r="A2028" s="177">
        <v>31005543</v>
      </c>
      <c r="B2028" s="178" t="s">
        <v>4014</v>
      </c>
      <c r="C2028" s="192" t="s">
        <v>4920</v>
      </c>
    </row>
    <row r="2029" spans="1:3">
      <c r="A2029" s="177">
        <v>31005551</v>
      </c>
      <c r="B2029" s="178" t="s">
        <v>4015</v>
      </c>
      <c r="C2029" s="192" t="s">
        <v>4920</v>
      </c>
    </row>
    <row r="2030" spans="1:3">
      <c r="A2030" s="177">
        <v>31005560</v>
      </c>
      <c r="B2030" s="191" t="s">
        <v>1695</v>
      </c>
      <c r="C2030" s="192" t="s">
        <v>4920</v>
      </c>
    </row>
    <row r="2031" spans="1:3">
      <c r="A2031" s="177">
        <v>31005578</v>
      </c>
      <c r="B2031" s="178" t="s">
        <v>5470</v>
      </c>
      <c r="C2031" s="179" t="s">
        <v>4922</v>
      </c>
    </row>
    <row r="2032" spans="1:3">
      <c r="A2032" s="177">
        <v>31005586</v>
      </c>
      <c r="B2032" s="178" t="s">
        <v>4016</v>
      </c>
      <c r="C2032" s="192" t="s">
        <v>4920</v>
      </c>
    </row>
    <row r="2033" spans="1:3">
      <c r="A2033" s="177">
        <v>31005594</v>
      </c>
      <c r="B2033" s="178" t="s">
        <v>5471</v>
      </c>
      <c r="C2033" s="179" t="s">
        <v>4922</v>
      </c>
    </row>
    <row r="2034" spans="1:3">
      <c r="A2034" s="177">
        <v>31005608</v>
      </c>
      <c r="B2034" s="178" t="s">
        <v>5472</v>
      </c>
      <c r="C2034" s="179" t="s">
        <v>4922</v>
      </c>
    </row>
    <row r="2035" spans="1:3">
      <c r="A2035" s="177">
        <v>31005616</v>
      </c>
      <c r="B2035" s="178" t="s">
        <v>5473</v>
      </c>
      <c r="C2035" s="179" t="s">
        <v>4922</v>
      </c>
    </row>
    <row r="2036" spans="1:3">
      <c r="A2036" s="177">
        <v>31005624</v>
      </c>
      <c r="B2036" s="178" t="s">
        <v>5474</v>
      </c>
      <c r="C2036" s="179" t="s">
        <v>4922</v>
      </c>
    </row>
    <row r="2037" spans="1:3">
      <c r="A2037" s="177">
        <v>31005632</v>
      </c>
      <c r="B2037" s="178" t="s">
        <v>5475</v>
      </c>
      <c r="C2037" s="192" t="s">
        <v>4920</v>
      </c>
    </row>
    <row r="2038" spans="1:3">
      <c r="A2038" s="177">
        <v>31005640</v>
      </c>
      <c r="B2038" s="178" t="s">
        <v>5476</v>
      </c>
      <c r="C2038" s="179" t="s">
        <v>4922</v>
      </c>
    </row>
    <row r="2039" spans="1:3">
      <c r="A2039" s="177">
        <v>31005659</v>
      </c>
      <c r="B2039" s="178" t="s">
        <v>4018</v>
      </c>
      <c r="C2039" s="192" t="s">
        <v>4920</v>
      </c>
    </row>
    <row r="2040" spans="1:3">
      <c r="A2040" s="177">
        <v>31005667</v>
      </c>
      <c r="B2040" s="178" t="s">
        <v>4019</v>
      </c>
      <c r="C2040" s="192" t="s">
        <v>4920</v>
      </c>
    </row>
    <row r="2041" spans="1:3">
      <c r="A2041" s="177">
        <v>31005675</v>
      </c>
      <c r="B2041" s="191" t="s">
        <v>1673</v>
      </c>
      <c r="C2041" s="192" t="s">
        <v>4920</v>
      </c>
    </row>
    <row r="2042" spans="1:3">
      <c r="A2042" s="177">
        <v>31005683</v>
      </c>
      <c r="B2042" s="191" t="s">
        <v>1671</v>
      </c>
      <c r="C2042" s="192" t="s">
        <v>4920</v>
      </c>
    </row>
    <row r="2043" spans="1:3" ht="15.75" thickBot="1">
      <c r="A2043" s="180">
        <v>31005691</v>
      </c>
      <c r="B2043" s="181" t="s">
        <v>1674</v>
      </c>
      <c r="C2043" s="182" t="s">
        <v>4920</v>
      </c>
    </row>
    <row r="2044" spans="1:3" ht="16.5" thickTop="1" thickBot="1">
      <c r="A2044" s="187">
        <f>D2044</f>
        <v>0</v>
      </c>
      <c r="B2044" s="188" t="s">
        <v>4918</v>
      </c>
      <c r="C2044" s="189" t="s">
        <v>3721</v>
      </c>
    </row>
    <row r="2045" spans="1:3" ht="15.75" thickTop="1">
      <c r="A2045" s="174">
        <v>31006019</v>
      </c>
      <c r="B2045" s="175" t="s">
        <v>1715</v>
      </c>
      <c r="C2045" s="176" t="s">
        <v>4920</v>
      </c>
    </row>
    <row r="2046" spans="1:3">
      <c r="A2046" s="177">
        <v>31006027</v>
      </c>
      <c r="B2046" s="191" t="s">
        <v>1716</v>
      </c>
      <c r="C2046" s="192" t="s">
        <v>4920</v>
      </c>
    </row>
    <row r="2047" spans="1:3">
      <c r="A2047" s="177">
        <v>31006035</v>
      </c>
      <c r="B2047" s="191" t="s">
        <v>1717</v>
      </c>
      <c r="C2047" s="192" t="s">
        <v>4920</v>
      </c>
    </row>
    <row r="2048" spans="1:3">
      <c r="A2048" s="177">
        <v>31006043</v>
      </c>
      <c r="B2048" s="191" t="s">
        <v>1719</v>
      </c>
      <c r="C2048" s="192" t="s">
        <v>4920</v>
      </c>
    </row>
    <row r="2049" spans="1:3">
      <c r="A2049" s="177">
        <v>31006051</v>
      </c>
      <c r="B2049" s="191" t="s">
        <v>1720</v>
      </c>
      <c r="C2049" s="192" t="s">
        <v>4920</v>
      </c>
    </row>
    <row r="2050" spans="1:3">
      <c r="A2050" s="177">
        <v>31006060</v>
      </c>
      <c r="B2050" s="191" t="s">
        <v>1721</v>
      </c>
      <c r="C2050" s="192" t="s">
        <v>4920</v>
      </c>
    </row>
    <row r="2051" spans="1:3">
      <c r="A2051" s="177">
        <v>31006078</v>
      </c>
      <c r="B2051" s="191" t="s">
        <v>1722</v>
      </c>
      <c r="C2051" s="192" t="s">
        <v>4920</v>
      </c>
    </row>
    <row r="2052" spans="1:3">
      <c r="A2052" s="177">
        <v>31006086</v>
      </c>
      <c r="B2052" s="191" t="s">
        <v>1723</v>
      </c>
      <c r="C2052" s="192" t="s">
        <v>4920</v>
      </c>
    </row>
    <row r="2053" spans="1:3">
      <c r="A2053" s="177">
        <v>31006094</v>
      </c>
      <c r="B2053" s="191" t="s">
        <v>1724</v>
      </c>
      <c r="C2053" s="192" t="s">
        <v>4920</v>
      </c>
    </row>
    <row r="2054" spans="1:3">
      <c r="A2054" s="177">
        <v>31006108</v>
      </c>
      <c r="B2054" s="191" t="s">
        <v>1725</v>
      </c>
      <c r="C2054" s="192" t="s">
        <v>4920</v>
      </c>
    </row>
    <row r="2055" spans="1:3">
      <c r="A2055" s="177">
        <v>31006116</v>
      </c>
      <c r="B2055" s="191" t="s">
        <v>1727</v>
      </c>
      <c r="C2055" s="192" t="s">
        <v>4920</v>
      </c>
    </row>
    <row r="2056" spans="1:3">
      <c r="A2056" s="177">
        <v>31006124</v>
      </c>
      <c r="B2056" s="178" t="s">
        <v>5477</v>
      </c>
      <c r="C2056" s="179" t="s">
        <v>4922</v>
      </c>
    </row>
    <row r="2057" spans="1:3">
      <c r="A2057" s="177">
        <v>31006132</v>
      </c>
      <c r="B2057" s="178" t="s">
        <v>5478</v>
      </c>
      <c r="C2057" s="179" t="s">
        <v>4922</v>
      </c>
    </row>
    <row r="2058" spans="1:3">
      <c r="A2058" s="177">
        <v>31006159</v>
      </c>
      <c r="B2058" s="178" t="s">
        <v>5479</v>
      </c>
      <c r="C2058" s="179" t="s">
        <v>4922</v>
      </c>
    </row>
    <row r="2059" spans="1:3">
      <c r="A2059" s="177">
        <v>31006167</v>
      </c>
      <c r="B2059" s="191" t="s">
        <v>1718</v>
      </c>
      <c r="C2059" s="192" t="s">
        <v>4920</v>
      </c>
    </row>
    <row r="2060" spans="1:3">
      <c r="A2060" s="177">
        <v>31006175</v>
      </c>
      <c r="B2060" s="191" t="s">
        <v>1726</v>
      </c>
      <c r="C2060" s="192" t="s">
        <v>4920</v>
      </c>
    </row>
    <row r="2061" spans="1:3" ht="15.75" thickBot="1">
      <c r="A2061" s="180">
        <v>31006183</v>
      </c>
      <c r="B2061" s="181" t="s">
        <v>1728</v>
      </c>
      <c r="C2061" s="182" t="s">
        <v>4920</v>
      </c>
    </row>
    <row r="2062" spans="1:3" ht="16.5" thickTop="1" thickBot="1">
      <c r="A2062" s="187">
        <f>D2062</f>
        <v>0</v>
      </c>
      <c r="B2062" s="188" t="s">
        <v>4918</v>
      </c>
      <c r="C2062" s="189" t="s">
        <v>3721</v>
      </c>
    </row>
    <row r="2063" spans="1:3" ht="15.75" thickTop="1">
      <c r="A2063" s="174">
        <v>31007015</v>
      </c>
      <c r="B2063" s="175" t="s">
        <v>1729</v>
      </c>
      <c r="C2063" s="176" t="s">
        <v>4920</v>
      </c>
    </row>
    <row r="2064" spans="1:3">
      <c r="A2064" s="177">
        <v>31007023</v>
      </c>
      <c r="B2064" s="191" t="s">
        <v>1730</v>
      </c>
      <c r="C2064" s="192" t="s">
        <v>4920</v>
      </c>
    </row>
    <row r="2065" spans="1:3">
      <c r="A2065" s="177">
        <v>31007031</v>
      </c>
      <c r="B2065" s="191" t="s">
        <v>1732</v>
      </c>
      <c r="C2065" s="192" t="s">
        <v>4920</v>
      </c>
    </row>
    <row r="2066" spans="1:3">
      <c r="A2066" s="177">
        <v>31007040</v>
      </c>
      <c r="B2066" s="191" t="s">
        <v>1734</v>
      </c>
      <c r="C2066" s="192" t="s">
        <v>4920</v>
      </c>
    </row>
    <row r="2067" spans="1:3">
      <c r="A2067" s="177">
        <v>31007058</v>
      </c>
      <c r="B2067" s="191" t="s">
        <v>1731</v>
      </c>
      <c r="C2067" s="192" t="s">
        <v>4920</v>
      </c>
    </row>
    <row r="2068" spans="1:3">
      <c r="A2068" s="177">
        <v>31007066</v>
      </c>
      <c r="B2068" s="191" t="s">
        <v>1733</v>
      </c>
      <c r="C2068" s="192" t="s">
        <v>4920</v>
      </c>
    </row>
    <row r="2069" spans="1:3" ht="15.75" thickBot="1">
      <c r="A2069" s="180">
        <v>31007074</v>
      </c>
      <c r="B2069" s="206" t="s">
        <v>5480</v>
      </c>
      <c r="C2069" s="207" t="s">
        <v>4922</v>
      </c>
    </row>
    <row r="2070" spans="1:3" ht="16.5" thickTop="1" thickBot="1">
      <c r="A2070" s="187">
        <f>D2070</f>
        <v>0</v>
      </c>
      <c r="B2070" s="188" t="s">
        <v>4918</v>
      </c>
      <c r="C2070" s="189" t="s">
        <v>3721</v>
      </c>
    </row>
    <row r="2071" spans="1:3" ht="15.75" thickTop="1">
      <c r="A2071" s="174">
        <v>31008011</v>
      </c>
      <c r="B2071" s="175" t="s">
        <v>1737</v>
      </c>
      <c r="C2071" s="176" t="s">
        <v>4920</v>
      </c>
    </row>
    <row r="2072" spans="1:3">
      <c r="A2072" s="177">
        <v>31008020</v>
      </c>
      <c r="B2072" s="191" t="s">
        <v>1735</v>
      </c>
      <c r="C2072" s="192" t="s">
        <v>4920</v>
      </c>
    </row>
    <row r="2073" spans="1:3">
      <c r="A2073" s="177">
        <v>31008038</v>
      </c>
      <c r="B2073" s="191" t="s">
        <v>1736</v>
      </c>
      <c r="C2073" s="192" t="s">
        <v>4920</v>
      </c>
    </row>
    <row r="2074" spans="1:3">
      <c r="A2074" s="177">
        <v>31008046</v>
      </c>
      <c r="B2074" s="178" t="s">
        <v>5481</v>
      </c>
      <c r="C2074" s="179" t="s">
        <v>4922</v>
      </c>
    </row>
    <row r="2075" spans="1:3">
      <c r="A2075" s="177">
        <v>31008054</v>
      </c>
      <c r="B2075" s="191" t="s">
        <v>1738</v>
      </c>
      <c r="C2075" s="192" t="s">
        <v>4920</v>
      </c>
    </row>
    <row r="2076" spans="1:3">
      <c r="A2076" s="177">
        <v>31008062</v>
      </c>
      <c r="B2076" s="191" t="s">
        <v>1739</v>
      </c>
      <c r="C2076" s="192" t="s">
        <v>4920</v>
      </c>
    </row>
    <row r="2077" spans="1:3">
      <c r="A2077" s="177">
        <v>31008070</v>
      </c>
      <c r="B2077" s="191" t="s">
        <v>1740</v>
      </c>
      <c r="C2077" s="192" t="s">
        <v>4920</v>
      </c>
    </row>
    <row r="2078" spans="1:3">
      <c r="A2078" s="177">
        <v>31008097</v>
      </c>
      <c r="B2078" s="191" t="s">
        <v>1741</v>
      </c>
      <c r="C2078" s="192" t="s">
        <v>4920</v>
      </c>
    </row>
    <row r="2079" spans="1:3">
      <c r="A2079" s="177">
        <v>31008100</v>
      </c>
      <c r="B2079" s="178" t="s">
        <v>5482</v>
      </c>
      <c r="C2079" s="179" t="s">
        <v>4922</v>
      </c>
    </row>
    <row r="2080" spans="1:3" ht="15.75" thickBot="1">
      <c r="A2080" s="180">
        <v>31008119</v>
      </c>
      <c r="B2080" s="206" t="s">
        <v>5483</v>
      </c>
      <c r="C2080" s="207" t="s">
        <v>4922</v>
      </c>
    </row>
    <row r="2081" spans="1:3" ht="16.5" thickTop="1" thickBot="1">
      <c r="A2081" s="187">
        <f>D2081</f>
        <v>0</v>
      </c>
      <c r="B2081" s="188" t="s">
        <v>4918</v>
      </c>
      <c r="C2081" s="189" t="s">
        <v>3721</v>
      </c>
    </row>
    <row r="2082" spans="1:3" ht="15.75" thickTop="1">
      <c r="A2082" s="174">
        <v>31009018</v>
      </c>
      <c r="B2082" s="175" t="s">
        <v>1742</v>
      </c>
      <c r="C2082" s="176" t="s">
        <v>4920</v>
      </c>
    </row>
    <row r="2083" spans="1:3">
      <c r="A2083" s="177">
        <v>31009026</v>
      </c>
      <c r="B2083" s="191" t="s">
        <v>1743</v>
      </c>
      <c r="C2083" s="192" t="s">
        <v>4920</v>
      </c>
    </row>
    <row r="2084" spans="1:3">
      <c r="A2084" s="177">
        <v>31009042</v>
      </c>
      <c r="B2084" s="191" t="s">
        <v>1744</v>
      </c>
      <c r="C2084" s="192" t="s">
        <v>4920</v>
      </c>
    </row>
    <row r="2085" spans="1:3">
      <c r="A2085" s="177">
        <v>31009050</v>
      </c>
      <c r="B2085" s="191" t="s">
        <v>1745</v>
      </c>
      <c r="C2085" s="192" t="s">
        <v>4920</v>
      </c>
    </row>
    <row r="2086" spans="1:3">
      <c r="A2086" s="177">
        <v>31009069</v>
      </c>
      <c r="B2086" s="191" t="s">
        <v>5484</v>
      </c>
      <c r="C2086" s="192" t="s">
        <v>4920</v>
      </c>
    </row>
    <row r="2087" spans="1:3">
      <c r="A2087" s="177">
        <v>31009077</v>
      </c>
      <c r="B2087" s="191" t="s">
        <v>1747</v>
      </c>
      <c r="C2087" s="192" t="s">
        <v>4920</v>
      </c>
    </row>
    <row r="2088" spans="1:3">
      <c r="A2088" s="177">
        <v>31009085</v>
      </c>
      <c r="B2088" s="191" t="s">
        <v>1749</v>
      </c>
      <c r="C2088" s="192" t="s">
        <v>4920</v>
      </c>
    </row>
    <row r="2089" spans="1:3">
      <c r="A2089" s="177">
        <v>31009093</v>
      </c>
      <c r="B2089" s="191" t="s">
        <v>1751</v>
      </c>
      <c r="C2089" s="192" t="s">
        <v>4920</v>
      </c>
    </row>
    <row r="2090" spans="1:3">
      <c r="A2090" s="177">
        <v>31009107</v>
      </c>
      <c r="B2090" s="191" t="s">
        <v>1752</v>
      </c>
      <c r="C2090" s="192" t="s">
        <v>4920</v>
      </c>
    </row>
    <row r="2091" spans="1:3">
      <c r="A2091" s="177">
        <v>31009115</v>
      </c>
      <c r="B2091" s="191" t="s">
        <v>1753</v>
      </c>
      <c r="C2091" s="192" t="s">
        <v>4920</v>
      </c>
    </row>
    <row r="2092" spans="1:3">
      <c r="A2092" s="177">
        <v>31009123</v>
      </c>
      <c r="B2092" s="191" t="s">
        <v>1756</v>
      </c>
      <c r="C2092" s="192" t="s">
        <v>4920</v>
      </c>
    </row>
    <row r="2093" spans="1:3">
      <c r="A2093" s="177">
        <v>31009131</v>
      </c>
      <c r="B2093" s="191" t="s">
        <v>1757</v>
      </c>
      <c r="C2093" s="192" t="s">
        <v>4920</v>
      </c>
    </row>
    <row r="2094" spans="1:3">
      <c r="A2094" s="177">
        <v>31009140</v>
      </c>
      <c r="B2094" s="191" t="s">
        <v>1758</v>
      </c>
      <c r="C2094" s="192" t="s">
        <v>4920</v>
      </c>
    </row>
    <row r="2095" spans="1:3">
      <c r="A2095" s="177">
        <v>31009158</v>
      </c>
      <c r="B2095" s="191" t="s">
        <v>1760</v>
      </c>
      <c r="C2095" s="192" t="s">
        <v>4920</v>
      </c>
    </row>
    <row r="2096" spans="1:3">
      <c r="A2096" s="177">
        <v>31009166</v>
      </c>
      <c r="B2096" s="191" t="s">
        <v>1761</v>
      </c>
      <c r="C2096" s="192" t="s">
        <v>4920</v>
      </c>
    </row>
    <row r="2097" spans="1:3" ht="22.5">
      <c r="A2097" s="177">
        <v>31009174</v>
      </c>
      <c r="B2097" s="191" t="s">
        <v>1762</v>
      </c>
      <c r="C2097" s="192" t="s">
        <v>4920</v>
      </c>
    </row>
    <row r="2098" spans="1:3">
      <c r="A2098" s="177">
        <v>31009204</v>
      </c>
      <c r="B2098" s="191" t="s">
        <v>1764</v>
      </c>
      <c r="C2098" s="192" t="s">
        <v>4920</v>
      </c>
    </row>
    <row r="2099" spans="1:3">
      <c r="A2099" s="177">
        <v>31009220</v>
      </c>
      <c r="B2099" s="191" t="s">
        <v>1766</v>
      </c>
      <c r="C2099" s="192" t="s">
        <v>4920</v>
      </c>
    </row>
    <row r="2100" spans="1:3">
      <c r="A2100" s="177">
        <v>31009239</v>
      </c>
      <c r="B2100" s="191" t="s">
        <v>1765</v>
      </c>
      <c r="C2100" s="192" t="s">
        <v>4920</v>
      </c>
    </row>
    <row r="2101" spans="1:3">
      <c r="A2101" s="177">
        <v>31009247</v>
      </c>
      <c r="B2101" s="191" t="s">
        <v>1767</v>
      </c>
      <c r="C2101" s="192" t="s">
        <v>4920</v>
      </c>
    </row>
    <row r="2102" spans="1:3">
      <c r="A2102" s="177">
        <v>31009255</v>
      </c>
      <c r="B2102" s="191" t="s">
        <v>1768</v>
      </c>
      <c r="C2102" s="192" t="s">
        <v>4920</v>
      </c>
    </row>
    <row r="2103" spans="1:3">
      <c r="A2103" s="177">
        <v>31009263</v>
      </c>
      <c r="B2103" s="191" t="s">
        <v>1769</v>
      </c>
      <c r="C2103" s="192" t="s">
        <v>4920</v>
      </c>
    </row>
    <row r="2104" spans="1:3">
      <c r="A2104" s="177">
        <v>31009271</v>
      </c>
      <c r="B2104" s="191" t="s">
        <v>1770</v>
      </c>
      <c r="C2104" s="192" t="s">
        <v>4920</v>
      </c>
    </row>
    <row r="2105" spans="1:3">
      <c r="A2105" s="177">
        <v>31009280</v>
      </c>
      <c r="B2105" s="191" t="s">
        <v>1771</v>
      </c>
      <c r="C2105" s="192" t="s">
        <v>4920</v>
      </c>
    </row>
    <row r="2106" spans="1:3">
      <c r="A2106" s="177">
        <v>31009298</v>
      </c>
      <c r="B2106" s="191" t="s">
        <v>1772</v>
      </c>
      <c r="C2106" s="192" t="s">
        <v>4920</v>
      </c>
    </row>
    <row r="2107" spans="1:3">
      <c r="A2107" s="177">
        <v>31009301</v>
      </c>
      <c r="B2107" s="191" t="s">
        <v>1773</v>
      </c>
      <c r="C2107" s="192" t="s">
        <v>4920</v>
      </c>
    </row>
    <row r="2108" spans="1:3">
      <c r="A2108" s="177">
        <v>31009310</v>
      </c>
      <c r="B2108" s="191" t="s">
        <v>5485</v>
      </c>
      <c r="C2108" s="192" t="s">
        <v>4920</v>
      </c>
    </row>
    <row r="2109" spans="1:3">
      <c r="A2109" s="177">
        <v>31009328</v>
      </c>
      <c r="B2109" s="178" t="s">
        <v>1750</v>
      </c>
      <c r="C2109" s="179" t="s">
        <v>4922</v>
      </c>
    </row>
    <row r="2110" spans="1:3">
      <c r="A2110" s="177">
        <v>31009336</v>
      </c>
      <c r="B2110" s="178" t="s">
        <v>1754</v>
      </c>
      <c r="C2110" s="179" t="s">
        <v>4922</v>
      </c>
    </row>
    <row r="2111" spans="1:3">
      <c r="A2111" s="177">
        <v>31009344</v>
      </c>
      <c r="B2111" s="191" t="s">
        <v>1759</v>
      </c>
      <c r="C2111" s="192" t="s">
        <v>4920</v>
      </c>
    </row>
    <row r="2112" spans="1:3" ht="22.5">
      <c r="A2112" s="177">
        <v>31009352</v>
      </c>
      <c r="B2112" s="191" t="s">
        <v>1763</v>
      </c>
      <c r="C2112" s="192" t="s">
        <v>4920</v>
      </c>
    </row>
    <row r="2113" spans="1:3" ht="15.75" thickBot="1">
      <c r="A2113" s="180">
        <v>31009360</v>
      </c>
      <c r="B2113" s="181" t="s">
        <v>1755</v>
      </c>
      <c r="C2113" s="182" t="s">
        <v>4920</v>
      </c>
    </row>
    <row r="2114" spans="1:3" ht="16.5" thickTop="1" thickBot="1">
      <c r="A2114" s="168">
        <f>D2114</f>
        <v>0</v>
      </c>
      <c r="B2114" s="169" t="s">
        <v>4917</v>
      </c>
      <c r="C2114" s="170" t="s">
        <v>3721</v>
      </c>
    </row>
    <row r="2115" spans="1:3" ht="16.5" thickTop="1" thickBot="1">
      <c r="A2115" s="171">
        <f>D2115</f>
        <v>0</v>
      </c>
      <c r="B2115" s="172" t="s">
        <v>4918</v>
      </c>
      <c r="C2115" s="173" t="s">
        <v>3721</v>
      </c>
    </row>
    <row r="2116" spans="1:3" ht="15.75" thickTop="1">
      <c r="A2116" s="174">
        <v>31101011</v>
      </c>
      <c r="B2116" s="175" t="s">
        <v>1774</v>
      </c>
      <c r="C2116" s="176" t="s">
        <v>4920</v>
      </c>
    </row>
    <row r="2117" spans="1:3">
      <c r="A2117" s="177">
        <v>31101020</v>
      </c>
      <c r="B2117" s="191" t="s">
        <v>1775</v>
      </c>
      <c r="C2117" s="192" t="s">
        <v>4920</v>
      </c>
    </row>
    <row r="2118" spans="1:3">
      <c r="A2118" s="177">
        <v>31101038</v>
      </c>
      <c r="B2118" s="191" t="s">
        <v>1777</v>
      </c>
      <c r="C2118" s="192" t="s">
        <v>4920</v>
      </c>
    </row>
    <row r="2119" spans="1:3">
      <c r="A2119" s="177">
        <v>31101046</v>
      </c>
      <c r="B2119" s="191" t="s">
        <v>1778</v>
      </c>
      <c r="C2119" s="192" t="s">
        <v>4920</v>
      </c>
    </row>
    <row r="2120" spans="1:3">
      <c r="A2120" s="177">
        <v>31101054</v>
      </c>
      <c r="B2120" s="191" t="s">
        <v>1779</v>
      </c>
      <c r="C2120" s="192" t="s">
        <v>4920</v>
      </c>
    </row>
    <row r="2121" spans="1:3">
      <c r="A2121" s="177">
        <v>31101062</v>
      </c>
      <c r="B2121" s="191" t="s">
        <v>1780</v>
      </c>
      <c r="C2121" s="192" t="s">
        <v>4920</v>
      </c>
    </row>
    <row r="2122" spans="1:3">
      <c r="A2122" s="177">
        <v>31101070</v>
      </c>
      <c r="B2122" s="191" t="s">
        <v>1781</v>
      </c>
      <c r="C2122" s="192" t="s">
        <v>4920</v>
      </c>
    </row>
    <row r="2123" spans="1:3">
      <c r="A2123" s="177">
        <v>31101089</v>
      </c>
      <c r="B2123" s="191" t="s">
        <v>1782</v>
      </c>
      <c r="C2123" s="192" t="s">
        <v>4920</v>
      </c>
    </row>
    <row r="2124" spans="1:3">
      <c r="A2124" s="177">
        <v>31101097</v>
      </c>
      <c r="B2124" s="191" t="s">
        <v>1783</v>
      </c>
      <c r="C2124" s="192" t="s">
        <v>4920</v>
      </c>
    </row>
    <row r="2125" spans="1:3">
      <c r="A2125" s="177">
        <v>31101100</v>
      </c>
      <c r="B2125" s="191" t="s">
        <v>1784</v>
      </c>
      <c r="C2125" s="192" t="s">
        <v>4920</v>
      </c>
    </row>
    <row r="2126" spans="1:3">
      <c r="A2126" s="177">
        <v>31101119</v>
      </c>
      <c r="B2126" s="191" t="s">
        <v>1785</v>
      </c>
      <c r="C2126" s="192" t="s">
        <v>4920</v>
      </c>
    </row>
    <row r="2127" spans="1:3">
      <c r="A2127" s="177">
        <v>31101127</v>
      </c>
      <c r="B2127" s="191" t="s">
        <v>1786</v>
      </c>
      <c r="C2127" s="192" t="s">
        <v>4920</v>
      </c>
    </row>
    <row r="2128" spans="1:3">
      <c r="A2128" s="177">
        <v>31101135</v>
      </c>
      <c r="B2128" s="191" t="s">
        <v>1787</v>
      </c>
      <c r="C2128" s="192" t="s">
        <v>4920</v>
      </c>
    </row>
    <row r="2129" spans="1:3">
      <c r="A2129" s="177">
        <v>31101151</v>
      </c>
      <c r="B2129" s="191" t="s">
        <v>1788</v>
      </c>
      <c r="C2129" s="192" t="s">
        <v>4920</v>
      </c>
    </row>
    <row r="2130" spans="1:3">
      <c r="A2130" s="177">
        <v>31101160</v>
      </c>
      <c r="B2130" s="191" t="s">
        <v>1789</v>
      </c>
      <c r="C2130" s="192" t="s">
        <v>4920</v>
      </c>
    </row>
    <row r="2131" spans="1:3">
      <c r="A2131" s="177">
        <v>31101178</v>
      </c>
      <c r="B2131" s="191" t="s">
        <v>1790</v>
      </c>
      <c r="C2131" s="192" t="s">
        <v>4920</v>
      </c>
    </row>
    <row r="2132" spans="1:3">
      <c r="A2132" s="177">
        <v>31101186</v>
      </c>
      <c r="B2132" s="191" t="s">
        <v>1791</v>
      </c>
      <c r="C2132" s="192" t="s">
        <v>4920</v>
      </c>
    </row>
    <row r="2133" spans="1:3">
      <c r="A2133" s="177">
        <v>31101194</v>
      </c>
      <c r="B2133" s="191" t="s">
        <v>1792</v>
      </c>
      <c r="C2133" s="192" t="s">
        <v>4920</v>
      </c>
    </row>
    <row r="2134" spans="1:3">
      <c r="A2134" s="177">
        <v>31101208</v>
      </c>
      <c r="B2134" s="191" t="s">
        <v>1793</v>
      </c>
      <c r="C2134" s="192" t="s">
        <v>4920</v>
      </c>
    </row>
    <row r="2135" spans="1:3">
      <c r="A2135" s="177">
        <v>31101216</v>
      </c>
      <c r="B2135" s="191" t="s">
        <v>1794</v>
      </c>
      <c r="C2135" s="192" t="s">
        <v>4920</v>
      </c>
    </row>
    <row r="2136" spans="1:3">
      <c r="A2136" s="177">
        <v>31101224</v>
      </c>
      <c r="B2136" s="191" t="s">
        <v>1795</v>
      </c>
      <c r="C2136" s="192" t="s">
        <v>4920</v>
      </c>
    </row>
    <row r="2137" spans="1:3">
      <c r="A2137" s="177">
        <v>31101232</v>
      </c>
      <c r="B2137" s="191" t="s">
        <v>1796</v>
      </c>
      <c r="C2137" s="192" t="s">
        <v>4920</v>
      </c>
    </row>
    <row r="2138" spans="1:3">
      <c r="A2138" s="177">
        <v>31101240</v>
      </c>
      <c r="B2138" s="191" t="s">
        <v>1797</v>
      </c>
      <c r="C2138" s="192" t="s">
        <v>4920</v>
      </c>
    </row>
    <row r="2139" spans="1:3">
      <c r="A2139" s="177">
        <v>31101259</v>
      </c>
      <c r="B2139" s="191" t="s">
        <v>1798</v>
      </c>
      <c r="C2139" s="192" t="s">
        <v>4920</v>
      </c>
    </row>
    <row r="2140" spans="1:3">
      <c r="A2140" s="177">
        <v>31101275</v>
      </c>
      <c r="B2140" s="191" t="s">
        <v>1799</v>
      </c>
      <c r="C2140" s="192" t="s">
        <v>4920</v>
      </c>
    </row>
    <row r="2141" spans="1:3">
      <c r="A2141" s="177">
        <v>31101283</v>
      </c>
      <c r="B2141" s="191" t="s">
        <v>1801</v>
      </c>
      <c r="C2141" s="192" t="s">
        <v>4920</v>
      </c>
    </row>
    <row r="2142" spans="1:3">
      <c r="A2142" s="177">
        <v>31101291</v>
      </c>
      <c r="B2142" s="191" t="s">
        <v>1802</v>
      </c>
      <c r="C2142" s="192" t="s">
        <v>4920</v>
      </c>
    </row>
    <row r="2143" spans="1:3">
      <c r="A2143" s="177">
        <v>31101305</v>
      </c>
      <c r="B2143" s="191" t="s">
        <v>1803</v>
      </c>
      <c r="C2143" s="192" t="s">
        <v>4920</v>
      </c>
    </row>
    <row r="2144" spans="1:3">
      <c r="A2144" s="177">
        <v>31101313</v>
      </c>
      <c r="B2144" s="191" t="s">
        <v>1804</v>
      </c>
      <c r="C2144" s="192" t="s">
        <v>4920</v>
      </c>
    </row>
    <row r="2145" spans="1:3">
      <c r="A2145" s="177">
        <v>31101321</v>
      </c>
      <c r="B2145" s="191" t="s">
        <v>1805</v>
      </c>
      <c r="C2145" s="192" t="s">
        <v>4920</v>
      </c>
    </row>
    <row r="2146" spans="1:3">
      <c r="A2146" s="177">
        <v>31101330</v>
      </c>
      <c r="B2146" s="191" t="s">
        <v>1806</v>
      </c>
      <c r="C2146" s="192" t="s">
        <v>4920</v>
      </c>
    </row>
    <row r="2147" spans="1:3">
      <c r="A2147" s="177">
        <v>31101348</v>
      </c>
      <c r="B2147" s="191" t="s">
        <v>1807</v>
      </c>
      <c r="C2147" s="192" t="s">
        <v>4920</v>
      </c>
    </row>
    <row r="2148" spans="1:3">
      <c r="A2148" s="177">
        <v>31101356</v>
      </c>
      <c r="B2148" s="191" t="s">
        <v>1808</v>
      </c>
      <c r="C2148" s="192" t="s">
        <v>4920</v>
      </c>
    </row>
    <row r="2149" spans="1:3">
      <c r="A2149" s="177">
        <v>31101364</v>
      </c>
      <c r="B2149" s="191" t="s">
        <v>1809</v>
      </c>
      <c r="C2149" s="192" t="s">
        <v>4920</v>
      </c>
    </row>
    <row r="2150" spans="1:3">
      <c r="A2150" s="177">
        <v>31101372</v>
      </c>
      <c r="B2150" s="191" t="s">
        <v>1810</v>
      </c>
      <c r="C2150" s="192" t="s">
        <v>4920</v>
      </c>
    </row>
    <row r="2151" spans="1:3">
      <c r="A2151" s="177">
        <v>31101380</v>
      </c>
      <c r="B2151" s="191" t="s">
        <v>1811</v>
      </c>
      <c r="C2151" s="192" t="s">
        <v>4920</v>
      </c>
    </row>
    <row r="2152" spans="1:3">
      <c r="A2152" s="177">
        <v>31101399</v>
      </c>
      <c r="B2152" s="191" t="s">
        <v>1812</v>
      </c>
      <c r="C2152" s="192" t="s">
        <v>4920</v>
      </c>
    </row>
    <row r="2153" spans="1:3">
      <c r="A2153" s="177">
        <v>31101402</v>
      </c>
      <c r="B2153" s="191" t="s">
        <v>1813</v>
      </c>
      <c r="C2153" s="192" t="s">
        <v>4920</v>
      </c>
    </row>
    <row r="2154" spans="1:3">
      <c r="A2154" s="177">
        <v>31101410</v>
      </c>
      <c r="B2154" s="191" t="s">
        <v>1814</v>
      </c>
      <c r="C2154" s="192" t="s">
        <v>4920</v>
      </c>
    </row>
    <row r="2155" spans="1:3">
      <c r="A2155" s="177">
        <v>31101429</v>
      </c>
      <c r="B2155" s="191" t="s">
        <v>1815</v>
      </c>
      <c r="C2155" s="192" t="s">
        <v>4920</v>
      </c>
    </row>
    <row r="2156" spans="1:3">
      <c r="A2156" s="177">
        <v>31101437</v>
      </c>
      <c r="B2156" s="191" t="s">
        <v>1816</v>
      </c>
      <c r="C2156" s="192" t="s">
        <v>4920</v>
      </c>
    </row>
    <row r="2157" spans="1:3">
      <c r="A2157" s="177">
        <v>31101445</v>
      </c>
      <c r="B2157" s="191" t="s">
        <v>1817</v>
      </c>
      <c r="C2157" s="192" t="s">
        <v>4920</v>
      </c>
    </row>
    <row r="2158" spans="1:3">
      <c r="A2158" s="177">
        <v>31101453</v>
      </c>
      <c r="B2158" s="191" t="s">
        <v>1818</v>
      </c>
      <c r="C2158" s="192" t="s">
        <v>4920</v>
      </c>
    </row>
    <row r="2159" spans="1:3">
      <c r="A2159" s="177">
        <v>31101461</v>
      </c>
      <c r="B2159" s="191" t="s">
        <v>1819</v>
      </c>
      <c r="C2159" s="192" t="s">
        <v>4920</v>
      </c>
    </row>
    <row r="2160" spans="1:3">
      <c r="A2160" s="177">
        <v>31101470</v>
      </c>
      <c r="B2160" s="191" t="s">
        <v>1820</v>
      </c>
      <c r="C2160" s="192" t="s">
        <v>4920</v>
      </c>
    </row>
    <row r="2161" spans="1:3">
      <c r="A2161" s="177">
        <v>31101488</v>
      </c>
      <c r="B2161" s="191" t="s">
        <v>1776</v>
      </c>
      <c r="C2161" s="192" t="s">
        <v>4920</v>
      </c>
    </row>
    <row r="2162" spans="1:3">
      <c r="A2162" s="177">
        <v>31101496</v>
      </c>
      <c r="B2162" s="178" t="s">
        <v>5486</v>
      </c>
      <c r="C2162" s="179" t="s">
        <v>4922</v>
      </c>
    </row>
    <row r="2163" spans="1:3">
      <c r="A2163" s="177">
        <v>31101500</v>
      </c>
      <c r="B2163" s="178" t="s">
        <v>5487</v>
      </c>
      <c r="C2163" s="179" t="s">
        <v>4922</v>
      </c>
    </row>
    <row r="2164" spans="1:3">
      <c r="A2164" s="177">
        <v>31101518</v>
      </c>
      <c r="B2164" s="178" t="s">
        <v>4036</v>
      </c>
      <c r="C2164" s="192" t="s">
        <v>4920</v>
      </c>
    </row>
    <row r="2165" spans="1:3">
      <c r="A2165" s="177">
        <v>31101526</v>
      </c>
      <c r="B2165" s="178" t="s">
        <v>4024</v>
      </c>
      <c r="C2165" s="192" t="s">
        <v>4920</v>
      </c>
    </row>
    <row r="2166" spans="1:3">
      <c r="A2166" s="177">
        <v>31101534</v>
      </c>
      <c r="B2166" s="178" t="s">
        <v>4025</v>
      </c>
      <c r="C2166" s="192" t="s">
        <v>4920</v>
      </c>
    </row>
    <row r="2167" spans="1:3">
      <c r="A2167" s="177">
        <v>31101542</v>
      </c>
      <c r="B2167" s="178" t="s">
        <v>4023</v>
      </c>
      <c r="C2167" s="192" t="s">
        <v>4920</v>
      </c>
    </row>
    <row r="2168" spans="1:3">
      <c r="A2168" s="177">
        <v>31101550</v>
      </c>
      <c r="B2168" s="178" t="s">
        <v>4020</v>
      </c>
      <c r="C2168" s="192" t="s">
        <v>4920</v>
      </c>
    </row>
    <row r="2169" spans="1:3">
      <c r="A2169" s="177">
        <v>31101569</v>
      </c>
      <c r="B2169" s="178" t="s">
        <v>4005</v>
      </c>
      <c r="C2169" s="179" t="s">
        <v>4922</v>
      </c>
    </row>
    <row r="2170" spans="1:3">
      <c r="A2170" s="177">
        <v>31101577</v>
      </c>
      <c r="B2170" s="191" t="s">
        <v>1800</v>
      </c>
      <c r="C2170" s="192" t="s">
        <v>4920</v>
      </c>
    </row>
    <row r="2171" spans="1:3">
      <c r="A2171" s="177">
        <v>31101585</v>
      </c>
      <c r="B2171" s="178" t="s">
        <v>4021</v>
      </c>
      <c r="C2171" s="179" t="s">
        <v>4922</v>
      </c>
    </row>
    <row r="2172" spans="1:3" ht="15.75" thickBot="1">
      <c r="A2172" s="198">
        <v>31101593</v>
      </c>
      <c r="B2172" s="199" t="s">
        <v>5488</v>
      </c>
      <c r="C2172" s="200" t="s">
        <v>4922</v>
      </c>
    </row>
    <row r="2173" spans="1:3" ht="16.5" thickTop="1" thickBot="1">
      <c r="A2173" s="187">
        <f>D2173</f>
        <v>0</v>
      </c>
      <c r="B2173" s="188" t="s">
        <v>4918</v>
      </c>
      <c r="C2173" s="189" t="s">
        <v>3721</v>
      </c>
    </row>
    <row r="2174" spans="1:3" ht="15.75" thickTop="1">
      <c r="A2174" s="174">
        <v>31102018</v>
      </c>
      <c r="B2174" s="175" t="s">
        <v>1821</v>
      </c>
      <c r="C2174" s="176" t="s">
        <v>4920</v>
      </c>
    </row>
    <row r="2175" spans="1:3">
      <c r="A2175" s="177">
        <v>31102026</v>
      </c>
      <c r="B2175" s="191" t="s">
        <v>1822</v>
      </c>
      <c r="C2175" s="192" t="s">
        <v>4920</v>
      </c>
    </row>
    <row r="2176" spans="1:3">
      <c r="A2176" s="177">
        <v>31102034</v>
      </c>
      <c r="B2176" s="191" t="s">
        <v>1823</v>
      </c>
      <c r="C2176" s="192" t="s">
        <v>4920</v>
      </c>
    </row>
    <row r="2177" spans="1:3">
      <c r="A2177" s="177">
        <v>31102042</v>
      </c>
      <c r="B2177" s="191" t="s">
        <v>1824</v>
      </c>
      <c r="C2177" s="192" t="s">
        <v>4920</v>
      </c>
    </row>
    <row r="2178" spans="1:3">
      <c r="A2178" s="177">
        <v>31102050</v>
      </c>
      <c r="B2178" s="191" t="s">
        <v>1825</v>
      </c>
      <c r="C2178" s="192" t="s">
        <v>4920</v>
      </c>
    </row>
    <row r="2179" spans="1:3">
      <c r="A2179" s="177">
        <v>31102069</v>
      </c>
      <c r="B2179" s="191" t="s">
        <v>1826</v>
      </c>
      <c r="C2179" s="192" t="s">
        <v>4920</v>
      </c>
    </row>
    <row r="2180" spans="1:3">
      <c r="A2180" s="177">
        <v>31102077</v>
      </c>
      <c r="B2180" s="191" t="s">
        <v>5489</v>
      </c>
      <c r="C2180" s="192" t="s">
        <v>4920</v>
      </c>
    </row>
    <row r="2181" spans="1:3">
      <c r="A2181" s="177">
        <v>31102085</v>
      </c>
      <c r="B2181" s="191" t="s">
        <v>1829</v>
      </c>
      <c r="C2181" s="192" t="s">
        <v>4920</v>
      </c>
    </row>
    <row r="2182" spans="1:3">
      <c r="A2182" s="177">
        <v>31102093</v>
      </c>
      <c r="B2182" s="191" t="s">
        <v>1830</v>
      </c>
      <c r="C2182" s="192" t="s">
        <v>4920</v>
      </c>
    </row>
    <row r="2183" spans="1:3">
      <c r="A2183" s="177">
        <v>31102107</v>
      </c>
      <c r="B2183" s="191" t="s">
        <v>1831</v>
      </c>
      <c r="C2183" s="192" t="s">
        <v>4920</v>
      </c>
    </row>
    <row r="2184" spans="1:3">
      <c r="A2184" s="177">
        <v>31102115</v>
      </c>
      <c r="B2184" s="191" t="s">
        <v>1832</v>
      </c>
      <c r="C2184" s="192" t="s">
        <v>4920</v>
      </c>
    </row>
    <row r="2185" spans="1:3">
      <c r="A2185" s="177">
        <v>31102123</v>
      </c>
      <c r="B2185" s="191" t="s">
        <v>1833</v>
      </c>
      <c r="C2185" s="192" t="s">
        <v>4920</v>
      </c>
    </row>
    <row r="2186" spans="1:3">
      <c r="A2186" s="177">
        <v>31102131</v>
      </c>
      <c r="B2186" s="191" t="s">
        <v>1834</v>
      </c>
      <c r="C2186" s="192" t="s">
        <v>4920</v>
      </c>
    </row>
    <row r="2187" spans="1:3">
      <c r="A2187" s="177">
        <v>31102174</v>
      </c>
      <c r="B2187" s="191" t="s">
        <v>5490</v>
      </c>
      <c r="C2187" s="192" t="s">
        <v>4920</v>
      </c>
    </row>
    <row r="2188" spans="1:3">
      <c r="A2188" s="177">
        <v>31102182</v>
      </c>
      <c r="B2188" s="191" t="s">
        <v>5491</v>
      </c>
      <c r="C2188" s="192" t="s">
        <v>4920</v>
      </c>
    </row>
    <row r="2189" spans="1:3">
      <c r="A2189" s="177">
        <v>31102204</v>
      </c>
      <c r="B2189" s="191" t="s">
        <v>1839</v>
      </c>
      <c r="C2189" s="192" t="s">
        <v>4920</v>
      </c>
    </row>
    <row r="2190" spans="1:3">
      <c r="A2190" s="177">
        <v>31102220</v>
      </c>
      <c r="B2190" s="191" t="s">
        <v>5492</v>
      </c>
      <c r="C2190" s="192" t="s">
        <v>4920</v>
      </c>
    </row>
    <row r="2191" spans="1:3">
      <c r="A2191" s="177">
        <v>31102239</v>
      </c>
      <c r="B2191" s="191" t="s">
        <v>1841</v>
      </c>
      <c r="C2191" s="192" t="s">
        <v>4920</v>
      </c>
    </row>
    <row r="2192" spans="1:3">
      <c r="A2192" s="177">
        <v>31102247</v>
      </c>
      <c r="B2192" s="191" t="s">
        <v>1842</v>
      </c>
      <c r="C2192" s="192" t="s">
        <v>4920</v>
      </c>
    </row>
    <row r="2193" spans="1:3">
      <c r="A2193" s="177">
        <v>31102255</v>
      </c>
      <c r="B2193" s="191" t="s">
        <v>1843</v>
      </c>
      <c r="C2193" s="192" t="s">
        <v>4920</v>
      </c>
    </row>
    <row r="2194" spans="1:3">
      <c r="A2194" s="177">
        <v>31102263</v>
      </c>
      <c r="B2194" s="191" t="s">
        <v>1844</v>
      </c>
      <c r="C2194" s="192" t="s">
        <v>4920</v>
      </c>
    </row>
    <row r="2195" spans="1:3">
      <c r="A2195" s="177">
        <v>31102271</v>
      </c>
      <c r="B2195" s="191" t="s">
        <v>1845</v>
      </c>
      <c r="C2195" s="192" t="s">
        <v>4920</v>
      </c>
    </row>
    <row r="2196" spans="1:3">
      <c r="A2196" s="177">
        <v>31102280</v>
      </c>
      <c r="B2196" s="191" t="s">
        <v>1846</v>
      </c>
      <c r="C2196" s="192" t="s">
        <v>4920</v>
      </c>
    </row>
    <row r="2197" spans="1:3">
      <c r="A2197" s="177">
        <v>31102298</v>
      </c>
      <c r="B2197" s="191" t="s">
        <v>1847</v>
      </c>
      <c r="C2197" s="192" t="s">
        <v>4920</v>
      </c>
    </row>
    <row r="2198" spans="1:3">
      <c r="A2198" s="177">
        <v>31102301</v>
      </c>
      <c r="B2198" s="191" t="s">
        <v>1848</v>
      </c>
      <c r="C2198" s="192" t="s">
        <v>4920</v>
      </c>
    </row>
    <row r="2199" spans="1:3">
      <c r="A2199" s="177">
        <v>31102310</v>
      </c>
      <c r="B2199" s="191" t="s">
        <v>1849</v>
      </c>
      <c r="C2199" s="192" t="s">
        <v>4920</v>
      </c>
    </row>
    <row r="2200" spans="1:3">
      <c r="A2200" s="177">
        <v>31102328</v>
      </c>
      <c r="B2200" s="191" t="s">
        <v>1850</v>
      </c>
      <c r="C2200" s="192" t="s">
        <v>4920</v>
      </c>
    </row>
    <row r="2201" spans="1:3">
      <c r="A2201" s="177">
        <v>31102344</v>
      </c>
      <c r="B2201" s="191" t="s">
        <v>1851</v>
      </c>
      <c r="C2201" s="192" t="s">
        <v>4920</v>
      </c>
    </row>
    <row r="2202" spans="1:3">
      <c r="A2202" s="177">
        <v>31102352</v>
      </c>
      <c r="B2202" s="191" t="s">
        <v>1852</v>
      </c>
      <c r="C2202" s="192" t="s">
        <v>4920</v>
      </c>
    </row>
    <row r="2203" spans="1:3">
      <c r="A2203" s="177">
        <v>31102360</v>
      </c>
      <c r="B2203" s="191" t="s">
        <v>4852</v>
      </c>
      <c r="C2203" s="192" t="s">
        <v>4920</v>
      </c>
    </row>
    <row r="2204" spans="1:3">
      <c r="A2204" s="177">
        <v>31102379</v>
      </c>
      <c r="B2204" s="191" t="s">
        <v>1854</v>
      </c>
      <c r="C2204" s="192" t="s">
        <v>4920</v>
      </c>
    </row>
    <row r="2205" spans="1:3">
      <c r="A2205" s="177">
        <v>31102409</v>
      </c>
      <c r="B2205" s="191" t="s">
        <v>1856</v>
      </c>
      <c r="C2205" s="192" t="s">
        <v>4920</v>
      </c>
    </row>
    <row r="2206" spans="1:3">
      <c r="A2206" s="177">
        <v>31102417</v>
      </c>
      <c r="B2206" s="191" t="s">
        <v>1857</v>
      </c>
      <c r="C2206" s="192" t="s">
        <v>4920</v>
      </c>
    </row>
    <row r="2207" spans="1:3">
      <c r="A2207" s="177">
        <v>31102425</v>
      </c>
      <c r="B2207" s="191" t="s">
        <v>1858</v>
      </c>
      <c r="C2207" s="192" t="s">
        <v>4920</v>
      </c>
    </row>
    <row r="2208" spans="1:3">
      <c r="A2208" s="177">
        <v>31102433</v>
      </c>
      <c r="B2208" s="191" t="s">
        <v>1859</v>
      </c>
      <c r="C2208" s="192" t="s">
        <v>4920</v>
      </c>
    </row>
    <row r="2209" spans="1:3">
      <c r="A2209" s="177">
        <v>31102441</v>
      </c>
      <c r="B2209" s="191" t="s">
        <v>1860</v>
      </c>
      <c r="C2209" s="192" t="s">
        <v>4920</v>
      </c>
    </row>
    <row r="2210" spans="1:3">
      <c r="A2210" s="177">
        <v>31102450</v>
      </c>
      <c r="B2210" s="191" t="s">
        <v>1861</v>
      </c>
      <c r="C2210" s="192" t="s">
        <v>4920</v>
      </c>
    </row>
    <row r="2211" spans="1:3">
      <c r="A2211" s="177">
        <v>31102468</v>
      </c>
      <c r="B2211" s="191" t="s">
        <v>1862</v>
      </c>
      <c r="C2211" s="192" t="s">
        <v>4920</v>
      </c>
    </row>
    <row r="2212" spans="1:3">
      <c r="A2212" s="177">
        <v>31102476</v>
      </c>
      <c r="B2212" s="191" t="s">
        <v>1863</v>
      </c>
      <c r="C2212" s="192" t="s">
        <v>4920</v>
      </c>
    </row>
    <row r="2213" spans="1:3">
      <c r="A2213" s="177">
        <v>31102492</v>
      </c>
      <c r="B2213" s="178" t="s">
        <v>5493</v>
      </c>
      <c r="C2213" s="179" t="s">
        <v>4922</v>
      </c>
    </row>
    <row r="2214" spans="1:3">
      <c r="A2214" s="177">
        <v>31102506</v>
      </c>
      <c r="B2214" s="178" t="s">
        <v>5494</v>
      </c>
      <c r="C2214" s="179" t="s">
        <v>4922</v>
      </c>
    </row>
    <row r="2215" spans="1:3">
      <c r="A2215" s="177">
        <v>31102514</v>
      </c>
      <c r="B2215" s="178" t="s">
        <v>4026</v>
      </c>
      <c r="C2215" s="192" t="s">
        <v>4920</v>
      </c>
    </row>
    <row r="2216" spans="1:3">
      <c r="A2216" s="177">
        <v>31102522</v>
      </c>
      <c r="B2216" s="178" t="s">
        <v>5495</v>
      </c>
      <c r="C2216" s="179" t="s">
        <v>4922</v>
      </c>
    </row>
    <row r="2217" spans="1:3">
      <c r="A2217" s="177">
        <v>31102530</v>
      </c>
      <c r="B2217" s="191" t="s">
        <v>1828</v>
      </c>
      <c r="C2217" s="192" t="s">
        <v>4920</v>
      </c>
    </row>
    <row r="2218" spans="1:3">
      <c r="A2218" s="177">
        <v>31102549</v>
      </c>
      <c r="B2218" s="191" t="s">
        <v>1838</v>
      </c>
      <c r="C2218" s="192" t="s">
        <v>4920</v>
      </c>
    </row>
    <row r="2219" spans="1:3">
      <c r="A2219" s="177">
        <v>31102557</v>
      </c>
      <c r="B2219" s="191" t="s">
        <v>1836</v>
      </c>
      <c r="C2219" s="192" t="s">
        <v>4920</v>
      </c>
    </row>
    <row r="2220" spans="1:3">
      <c r="A2220" s="177">
        <v>31102565</v>
      </c>
      <c r="B2220" s="191" t="s">
        <v>1855</v>
      </c>
      <c r="C2220" s="192" t="s">
        <v>4920</v>
      </c>
    </row>
    <row r="2221" spans="1:3">
      <c r="A2221" s="193">
        <v>31102573</v>
      </c>
      <c r="B2221" s="194" t="s">
        <v>5496</v>
      </c>
      <c r="C2221" s="196" t="s">
        <v>4922</v>
      </c>
    </row>
    <row r="2222" spans="1:3">
      <c r="A2222" s="193">
        <v>31102581</v>
      </c>
      <c r="B2222" s="194" t="s">
        <v>5497</v>
      </c>
      <c r="C2222" s="196" t="s">
        <v>4922</v>
      </c>
    </row>
    <row r="2223" spans="1:3" ht="15.75" thickBot="1">
      <c r="A2223" s="180">
        <v>31102590</v>
      </c>
      <c r="B2223" s="206" t="s">
        <v>5498</v>
      </c>
      <c r="C2223" s="192" t="s">
        <v>4920</v>
      </c>
    </row>
    <row r="2224" spans="1:3" ht="16.5" thickTop="1" thickBot="1">
      <c r="A2224" s="187">
        <f>D2224</f>
        <v>0</v>
      </c>
      <c r="B2224" s="188" t="s">
        <v>4918</v>
      </c>
      <c r="C2224" s="189" t="s">
        <v>3721</v>
      </c>
    </row>
    <row r="2225" spans="1:3" ht="15.75" thickTop="1">
      <c r="A2225" s="174">
        <v>31103014</v>
      </c>
      <c r="B2225" s="175" t="s">
        <v>1864</v>
      </c>
      <c r="C2225" s="176" t="s">
        <v>4920</v>
      </c>
    </row>
    <row r="2226" spans="1:3">
      <c r="A2226" s="177">
        <v>31103022</v>
      </c>
      <c r="B2226" s="191" t="s">
        <v>5499</v>
      </c>
      <c r="C2226" s="192" t="s">
        <v>4920</v>
      </c>
    </row>
    <row r="2227" spans="1:3">
      <c r="A2227" s="177">
        <v>31103030</v>
      </c>
      <c r="B2227" s="191" t="s">
        <v>1866</v>
      </c>
      <c r="C2227" s="192" t="s">
        <v>4920</v>
      </c>
    </row>
    <row r="2228" spans="1:3">
      <c r="A2228" s="177">
        <v>31103049</v>
      </c>
      <c r="B2228" s="191" t="s">
        <v>1867</v>
      </c>
      <c r="C2228" s="192" t="s">
        <v>4920</v>
      </c>
    </row>
    <row r="2229" spans="1:3">
      <c r="A2229" s="177">
        <v>31103057</v>
      </c>
      <c r="B2229" s="191" t="s">
        <v>1868</v>
      </c>
      <c r="C2229" s="192" t="s">
        <v>4920</v>
      </c>
    </row>
    <row r="2230" spans="1:3">
      <c r="A2230" s="177">
        <v>31103065</v>
      </c>
      <c r="B2230" s="191" t="s">
        <v>1869</v>
      </c>
      <c r="C2230" s="192" t="s">
        <v>4920</v>
      </c>
    </row>
    <row r="2231" spans="1:3">
      <c r="A2231" s="177">
        <v>31103073</v>
      </c>
      <c r="B2231" s="191" t="s">
        <v>1870</v>
      </c>
      <c r="C2231" s="192" t="s">
        <v>4920</v>
      </c>
    </row>
    <row r="2232" spans="1:3">
      <c r="A2232" s="177">
        <v>31103081</v>
      </c>
      <c r="B2232" s="191" t="s">
        <v>1871</v>
      </c>
      <c r="C2232" s="192" t="s">
        <v>4920</v>
      </c>
    </row>
    <row r="2233" spans="1:3">
      <c r="A2233" s="177">
        <v>31103090</v>
      </c>
      <c r="B2233" s="191" t="s">
        <v>1872</v>
      </c>
      <c r="C2233" s="192" t="s">
        <v>4920</v>
      </c>
    </row>
    <row r="2234" spans="1:3">
      <c r="A2234" s="177">
        <v>31103103</v>
      </c>
      <c r="B2234" s="191" t="s">
        <v>1874</v>
      </c>
      <c r="C2234" s="192" t="s">
        <v>4920</v>
      </c>
    </row>
    <row r="2235" spans="1:3">
      <c r="A2235" s="177">
        <v>31103111</v>
      </c>
      <c r="B2235" s="191" t="s">
        <v>1875</v>
      </c>
      <c r="C2235" s="192" t="s">
        <v>4920</v>
      </c>
    </row>
    <row r="2236" spans="1:3">
      <c r="A2236" s="177">
        <v>31103138</v>
      </c>
      <c r="B2236" s="191" t="s">
        <v>1876</v>
      </c>
      <c r="C2236" s="192" t="s">
        <v>4920</v>
      </c>
    </row>
    <row r="2237" spans="1:3">
      <c r="A2237" s="177">
        <v>31103146</v>
      </c>
      <c r="B2237" s="191" t="s">
        <v>1877</v>
      </c>
      <c r="C2237" s="192" t="s">
        <v>4920</v>
      </c>
    </row>
    <row r="2238" spans="1:3">
      <c r="A2238" s="177">
        <v>31103154</v>
      </c>
      <c r="B2238" s="191" t="s">
        <v>1878</v>
      </c>
      <c r="C2238" s="192" t="s">
        <v>4920</v>
      </c>
    </row>
    <row r="2239" spans="1:3">
      <c r="A2239" s="177">
        <v>31103162</v>
      </c>
      <c r="B2239" s="191" t="s">
        <v>1879</v>
      </c>
      <c r="C2239" s="192" t="s">
        <v>4920</v>
      </c>
    </row>
    <row r="2240" spans="1:3">
      <c r="A2240" s="177">
        <v>31103170</v>
      </c>
      <c r="B2240" s="191" t="s">
        <v>1880</v>
      </c>
      <c r="C2240" s="192" t="s">
        <v>4920</v>
      </c>
    </row>
    <row r="2241" spans="1:3">
      <c r="A2241" s="177">
        <v>31103189</v>
      </c>
      <c r="B2241" s="191" t="s">
        <v>1881</v>
      </c>
      <c r="C2241" s="192" t="s">
        <v>4920</v>
      </c>
    </row>
    <row r="2242" spans="1:3">
      <c r="A2242" s="177">
        <v>31103197</v>
      </c>
      <c r="B2242" s="191" t="s">
        <v>1882</v>
      </c>
      <c r="C2242" s="192" t="s">
        <v>4920</v>
      </c>
    </row>
    <row r="2243" spans="1:3">
      <c r="A2243" s="177">
        <v>31103200</v>
      </c>
      <c r="B2243" s="191" t="s">
        <v>1883</v>
      </c>
      <c r="C2243" s="192" t="s">
        <v>4920</v>
      </c>
    </row>
    <row r="2244" spans="1:3">
      <c r="A2244" s="177">
        <v>31103219</v>
      </c>
      <c r="B2244" s="191" t="s">
        <v>1884</v>
      </c>
      <c r="C2244" s="192" t="s">
        <v>4920</v>
      </c>
    </row>
    <row r="2245" spans="1:3">
      <c r="A2245" s="177">
        <v>31103227</v>
      </c>
      <c r="B2245" s="191" t="s">
        <v>1885</v>
      </c>
      <c r="C2245" s="192" t="s">
        <v>4920</v>
      </c>
    </row>
    <row r="2246" spans="1:3">
      <c r="A2246" s="177">
        <v>31103235</v>
      </c>
      <c r="B2246" s="191" t="s">
        <v>1886</v>
      </c>
      <c r="C2246" s="192" t="s">
        <v>4920</v>
      </c>
    </row>
    <row r="2247" spans="1:3">
      <c r="A2247" s="177">
        <v>31103243</v>
      </c>
      <c r="B2247" s="191" t="s">
        <v>1887</v>
      </c>
      <c r="C2247" s="192" t="s">
        <v>4920</v>
      </c>
    </row>
    <row r="2248" spans="1:3">
      <c r="A2248" s="177">
        <v>31103251</v>
      </c>
      <c r="B2248" s="191" t="s">
        <v>1888</v>
      </c>
      <c r="C2248" s="192" t="s">
        <v>4920</v>
      </c>
    </row>
    <row r="2249" spans="1:3">
      <c r="A2249" s="177">
        <v>31103260</v>
      </c>
      <c r="B2249" s="191" t="s">
        <v>1889</v>
      </c>
      <c r="C2249" s="192" t="s">
        <v>4920</v>
      </c>
    </row>
    <row r="2250" spans="1:3">
      <c r="A2250" s="177">
        <v>31103278</v>
      </c>
      <c r="B2250" s="191" t="s">
        <v>1890</v>
      </c>
      <c r="C2250" s="192" t="s">
        <v>4920</v>
      </c>
    </row>
    <row r="2251" spans="1:3">
      <c r="A2251" s="177">
        <v>31103286</v>
      </c>
      <c r="B2251" s="191" t="s">
        <v>1891</v>
      </c>
      <c r="C2251" s="192" t="s">
        <v>4920</v>
      </c>
    </row>
    <row r="2252" spans="1:3">
      <c r="A2252" s="177">
        <v>31103294</v>
      </c>
      <c r="B2252" s="191" t="s">
        <v>1892</v>
      </c>
      <c r="C2252" s="192" t="s">
        <v>4920</v>
      </c>
    </row>
    <row r="2253" spans="1:3">
      <c r="A2253" s="177">
        <v>31103308</v>
      </c>
      <c r="B2253" s="191" t="s">
        <v>1893</v>
      </c>
      <c r="C2253" s="192" t="s">
        <v>4920</v>
      </c>
    </row>
    <row r="2254" spans="1:3">
      <c r="A2254" s="177">
        <v>31103316</v>
      </c>
      <c r="B2254" s="191" t="s">
        <v>1894</v>
      </c>
      <c r="C2254" s="192" t="s">
        <v>4920</v>
      </c>
    </row>
    <row r="2255" spans="1:3">
      <c r="A2255" s="177">
        <v>31103324</v>
      </c>
      <c r="B2255" s="191" t="s">
        <v>1895</v>
      </c>
      <c r="C2255" s="192" t="s">
        <v>4920</v>
      </c>
    </row>
    <row r="2256" spans="1:3">
      <c r="A2256" s="177">
        <v>31103332</v>
      </c>
      <c r="B2256" s="191" t="s">
        <v>1896</v>
      </c>
      <c r="C2256" s="192" t="s">
        <v>4920</v>
      </c>
    </row>
    <row r="2257" spans="1:3">
      <c r="A2257" s="177">
        <v>31103340</v>
      </c>
      <c r="B2257" s="191" t="s">
        <v>1897</v>
      </c>
      <c r="C2257" s="192" t="s">
        <v>4920</v>
      </c>
    </row>
    <row r="2258" spans="1:3">
      <c r="A2258" s="177">
        <v>31103359</v>
      </c>
      <c r="B2258" s="191" t="s">
        <v>1898</v>
      </c>
      <c r="C2258" s="192" t="s">
        <v>4920</v>
      </c>
    </row>
    <row r="2259" spans="1:3">
      <c r="A2259" s="177">
        <v>31103367</v>
      </c>
      <c r="B2259" s="191" t="s">
        <v>1899</v>
      </c>
      <c r="C2259" s="192" t="s">
        <v>4920</v>
      </c>
    </row>
    <row r="2260" spans="1:3">
      <c r="A2260" s="177">
        <v>31103375</v>
      </c>
      <c r="B2260" s="191" t="s">
        <v>1900</v>
      </c>
      <c r="C2260" s="192" t="s">
        <v>4920</v>
      </c>
    </row>
    <row r="2261" spans="1:3">
      <c r="A2261" s="177">
        <v>31103383</v>
      </c>
      <c r="B2261" s="191" t="s">
        <v>1904</v>
      </c>
      <c r="C2261" s="192" t="s">
        <v>4920</v>
      </c>
    </row>
    <row r="2262" spans="1:3">
      <c r="A2262" s="177">
        <v>31103391</v>
      </c>
      <c r="B2262" s="191" t="s">
        <v>1905</v>
      </c>
      <c r="C2262" s="192" t="s">
        <v>4920</v>
      </c>
    </row>
    <row r="2263" spans="1:3">
      <c r="A2263" s="177">
        <v>31103405</v>
      </c>
      <c r="B2263" s="191" t="s">
        <v>1906</v>
      </c>
      <c r="C2263" s="192" t="s">
        <v>4920</v>
      </c>
    </row>
    <row r="2264" spans="1:3">
      <c r="A2264" s="177">
        <v>31103413</v>
      </c>
      <c r="B2264" s="191" t="s">
        <v>1907</v>
      </c>
      <c r="C2264" s="192" t="s">
        <v>4920</v>
      </c>
    </row>
    <row r="2265" spans="1:3">
      <c r="A2265" s="177">
        <v>31103430</v>
      </c>
      <c r="B2265" s="191" t="s">
        <v>1908</v>
      </c>
      <c r="C2265" s="192" t="s">
        <v>4920</v>
      </c>
    </row>
    <row r="2266" spans="1:3">
      <c r="A2266" s="177">
        <v>31103448</v>
      </c>
      <c r="B2266" s="191" t="s">
        <v>1910</v>
      </c>
      <c r="C2266" s="192" t="s">
        <v>4920</v>
      </c>
    </row>
    <row r="2267" spans="1:3">
      <c r="A2267" s="177">
        <v>31103456</v>
      </c>
      <c r="B2267" s="191" t="s">
        <v>1911</v>
      </c>
      <c r="C2267" s="192" t="s">
        <v>4920</v>
      </c>
    </row>
    <row r="2268" spans="1:3">
      <c r="A2268" s="177">
        <v>31103464</v>
      </c>
      <c r="B2268" s="191" t="s">
        <v>1912</v>
      </c>
      <c r="C2268" s="192" t="s">
        <v>4920</v>
      </c>
    </row>
    <row r="2269" spans="1:3">
      <c r="A2269" s="177">
        <v>31103472</v>
      </c>
      <c r="B2269" s="191" t="s">
        <v>1909</v>
      </c>
      <c r="C2269" s="192" t="s">
        <v>4920</v>
      </c>
    </row>
    <row r="2270" spans="1:3">
      <c r="A2270" s="177">
        <v>31103480</v>
      </c>
      <c r="B2270" s="191" t="s">
        <v>1901</v>
      </c>
      <c r="C2270" s="192" t="s">
        <v>4920</v>
      </c>
    </row>
    <row r="2271" spans="1:3">
      <c r="A2271" s="177">
        <v>31103499</v>
      </c>
      <c r="B2271" s="191" t="s">
        <v>1902</v>
      </c>
      <c r="C2271" s="192" t="s">
        <v>4920</v>
      </c>
    </row>
    <row r="2272" spans="1:3">
      <c r="A2272" s="177">
        <v>31103502</v>
      </c>
      <c r="B2272" s="191" t="s">
        <v>1903</v>
      </c>
      <c r="C2272" s="192" t="s">
        <v>4920</v>
      </c>
    </row>
    <row r="2273" spans="1:3">
      <c r="A2273" s="177">
        <v>31103510</v>
      </c>
      <c r="B2273" s="178" t="s">
        <v>5500</v>
      </c>
      <c r="C2273" s="179" t="s">
        <v>4922</v>
      </c>
    </row>
    <row r="2274" spans="1:3">
      <c r="A2274" s="177">
        <v>31103529</v>
      </c>
      <c r="B2274" s="178" t="s">
        <v>4249</v>
      </c>
      <c r="C2274" s="179" t="s">
        <v>4922</v>
      </c>
    </row>
    <row r="2275" spans="1:3">
      <c r="A2275" s="177">
        <v>31103537</v>
      </c>
      <c r="B2275" s="178" t="s">
        <v>4027</v>
      </c>
      <c r="C2275" s="192" t="s">
        <v>4920</v>
      </c>
    </row>
    <row r="2276" spans="1:3">
      <c r="A2276" s="177">
        <v>31103545</v>
      </c>
      <c r="B2276" s="178" t="s">
        <v>5501</v>
      </c>
      <c r="C2276" s="179" t="s">
        <v>4922</v>
      </c>
    </row>
    <row r="2277" spans="1:3">
      <c r="A2277" s="177">
        <v>31103553</v>
      </c>
      <c r="B2277" s="178" t="s">
        <v>5502</v>
      </c>
      <c r="C2277" s="179" t="s">
        <v>4922</v>
      </c>
    </row>
    <row r="2278" spans="1:3">
      <c r="A2278" s="177">
        <v>31103561</v>
      </c>
      <c r="B2278" s="191" t="s">
        <v>1873</v>
      </c>
      <c r="C2278" s="192" t="s">
        <v>4920</v>
      </c>
    </row>
    <row r="2279" spans="1:3">
      <c r="A2279" s="193">
        <v>31103570</v>
      </c>
      <c r="B2279" s="194" t="s">
        <v>5503</v>
      </c>
      <c r="C2279" s="196" t="s">
        <v>4922</v>
      </c>
    </row>
    <row r="2280" spans="1:3" ht="15.75" thickBot="1">
      <c r="A2280" s="198">
        <v>31103588</v>
      </c>
      <c r="B2280" s="199" t="s">
        <v>5504</v>
      </c>
      <c r="C2280" s="200" t="s">
        <v>4922</v>
      </c>
    </row>
    <row r="2281" spans="1:3" ht="16.5" thickTop="1" thickBot="1">
      <c r="A2281" s="187">
        <f>D2281</f>
        <v>0</v>
      </c>
      <c r="B2281" s="188" t="s">
        <v>4918</v>
      </c>
      <c r="C2281" s="189" t="s">
        <v>3721</v>
      </c>
    </row>
    <row r="2282" spans="1:3" ht="15.75" thickTop="1">
      <c r="A2282" s="174">
        <v>31104010</v>
      </c>
      <c r="B2282" s="175" t="s">
        <v>1913</v>
      </c>
      <c r="C2282" s="176" t="s">
        <v>4920</v>
      </c>
    </row>
    <row r="2283" spans="1:3">
      <c r="A2283" s="177">
        <v>31104029</v>
      </c>
      <c r="B2283" s="191" t="s">
        <v>1914</v>
      </c>
      <c r="C2283" s="192" t="s">
        <v>4920</v>
      </c>
    </row>
    <row r="2284" spans="1:3">
      <c r="A2284" s="177">
        <v>31104037</v>
      </c>
      <c r="B2284" s="191" t="s">
        <v>1915</v>
      </c>
      <c r="C2284" s="192" t="s">
        <v>4920</v>
      </c>
    </row>
    <row r="2285" spans="1:3">
      <c r="A2285" s="177">
        <v>31104045</v>
      </c>
      <c r="B2285" s="191" t="s">
        <v>1916</v>
      </c>
      <c r="C2285" s="192" t="s">
        <v>4920</v>
      </c>
    </row>
    <row r="2286" spans="1:3">
      <c r="A2286" s="177">
        <v>31104053</v>
      </c>
      <c r="B2286" s="191" t="s">
        <v>1917</v>
      </c>
      <c r="C2286" s="192" t="s">
        <v>4920</v>
      </c>
    </row>
    <row r="2287" spans="1:3">
      <c r="A2287" s="177">
        <v>31104061</v>
      </c>
      <c r="B2287" s="191" t="s">
        <v>1918</v>
      </c>
      <c r="C2287" s="192" t="s">
        <v>4920</v>
      </c>
    </row>
    <row r="2288" spans="1:3">
      <c r="A2288" s="177">
        <v>31104070</v>
      </c>
      <c r="B2288" s="191" t="s">
        <v>1642</v>
      </c>
      <c r="C2288" s="192" t="s">
        <v>4920</v>
      </c>
    </row>
    <row r="2289" spans="1:3">
      <c r="A2289" s="177">
        <v>31104088</v>
      </c>
      <c r="B2289" s="191" t="s">
        <v>1919</v>
      </c>
      <c r="C2289" s="192" t="s">
        <v>4920</v>
      </c>
    </row>
    <row r="2290" spans="1:3">
      <c r="A2290" s="177">
        <v>31104096</v>
      </c>
      <c r="B2290" s="191" t="s">
        <v>1920</v>
      </c>
      <c r="C2290" s="192" t="s">
        <v>4920</v>
      </c>
    </row>
    <row r="2291" spans="1:3">
      <c r="A2291" s="177">
        <v>31104100</v>
      </c>
      <c r="B2291" s="191" t="s">
        <v>1921</v>
      </c>
      <c r="C2291" s="192" t="s">
        <v>4920</v>
      </c>
    </row>
    <row r="2292" spans="1:3">
      <c r="A2292" s="177">
        <v>31104118</v>
      </c>
      <c r="B2292" s="191" t="s">
        <v>5505</v>
      </c>
      <c r="C2292" s="192" t="s">
        <v>4920</v>
      </c>
    </row>
    <row r="2293" spans="1:3">
      <c r="A2293" s="177">
        <v>31104126</v>
      </c>
      <c r="B2293" s="191" t="s">
        <v>1923</v>
      </c>
      <c r="C2293" s="192" t="s">
        <v>4920</v>
      </c>
    </row>
    <row r="2294" spans="1:3">
      <c r="A2294" s="177">
        <v>31104134</v>
      </c>
      <c r="B2294" s="191" t="s">
        <v>1924</v>
      </c>
      <c r="C2294" s="192" t="s">
        <v>4920</v>
      </c>
    </row>
    <row r="2295" spans="1:3">
      <c r="A2295" s="177">
        <v>31104142</v>
      </c>
      <c r="B2295" s="191" t="s">
        <v>1925</v>
      </c>
      <c r="C2295" s="192" t="s">
        <v>4920</v>
      </c>
    </row>
    <row r="2296" spans="1:3">
      <c r="A2296" s="177">
        <v>31104150</v>
      </c>
      <c r="B2296" s="191" t="s">
        <v>1926</v>
      </c>
      <c r="C2296" s="192" t="s">
        <v>4920</v>
      </c>
    </row>
    <row r="2297" spans="1:3">
      <c r="A2297" s="177">
        <v>31104169</v>
      </c>
      <c r="B2297" s="191" t="s">
        <v>1927</v>
      </c>
      <c r="C2297" s="192" t="s">
        <v>4920</v>
      </c>
    </row>
    <row r="2298" spans="1:3">
      <c r="A2298" s="177">
        <v>31104177</v>
      </c>
      <c r="B2298" s="191" t="s">
        <v>1928</v>
      </c>
      <c r="C2298" s="192" t="s">
        <v>4920</v>
      </c>
    </row>
    <row r="2299" spans="1:3">
      <c r="A2299" s="177">
        <v>31104185</v>
      </c>
      <c r="B2299" s="191" t="s">
        <v>1929</v>
      </c>
      <c r="C2299" s="192" t="s">
        <v>4920</v>
      </c>
    </row>
    <row r="2300" spans="1:3">
      <c r="A2300" s="177">
        <v>31104193</v>
      </c>
      <c r="B2300" s="191" t="s">
        <v>1931</v>
      </c>
      <c r="C2300" s="192" t="s">
        <v>4920</v>
      </c>
    </row>
    <row r="2301" spans="1:3">
      <c r="A2301" s="177">
        <v>31104207</v>
      </c>
      <c r="B2301" s="191" t="s">
        <v>1932</v>
      </c>
      <c r="C2301" s="192" t="s">
        <v>4920</v>
      </c>
    </row>
    <row r="2302" spans="1:3">
      <c r="A2302" s="177">
        <v>31104215</v>
      </c>
      <c r="B2302" s="191" t="s">
        <v>1933</v>
      </c>
      <c r="C2302" s="192" t="s">
        <v>4920</v>
      </c>
    </row>
    <row r="2303" spans="1:3">
      <c r="A2303" s="177">
        <v>31104223</v>
      </c>
      <c r="B2303" s="191" t="s">
        <v>1934</v>
      </c>
      <c r="C2303" s="192" t="s">
        <v>4920</v>
      </c>
    </row>
    <row r="2304" spans="1:3">
      <c r="A2304" s="177">
        <v>31104231</v>
      </c>
      <c r="B2304" s="191" t="s">
        <v>1935</v>
      </c>
      <c r="C2304" s="192" t="s">
        <v>4920</v>
      </c>
    </row>
    <row r="2305" spans="1:3">
      <c r="A2305" s="177">
        <v>31104240</v>
      </c>
      <c r="B2305" s="191" t="s">
        <v>1930</v>
      </c>
      <c r="C2305" s="192" t="s">
        <v>4920</v>
      </c>
    </row>
    <row r="2306" spans="1:3">
      <c r="A2306" s="193">
        <v>31104258</v>
      </c>
      <c r="B2306" s="194" t="s">
        <v>5506</v>
      </c>
      <c r="C2306" s="196" t="s">
        <v>4922</v>
      </c>
    </row>
    <row r="2307" spans="1:3">
      <c r="A2307" s="193">
        <v>31104266</v>
      </c>
      <c r="B2307" s="194" t="s">
        <v>5507</v>
      </c>
      <c r="C2307" s="196" t="s">
        <v>4922</v>
      </c>
    </row>
    <row r="2308" spans="1:3" ht="15.75" thickBot="1">
      <c r="A2308" s="180">
        <v>31104274</v>
      </c>
      <c r="B2308" s="206" t="s">
        <v>5508</v>
      </c>
      <c r="C2308" s="192" t="s">
        <v>4920</v>
      </c>
    </row>
    <row r="2309" spans="1:3" ht="16.5" thickTop="1" thickBot="1">
      <c r="A2309" s="168">
        <f>D2309</f>
        <v>0</v>
      </c>
      <c r="B2309" s="169" t="s">
        <v>4917</v>
      </c>
      <c r="C2309" s="170" t="s">
        <v>3721</v>
      </c>
    </row>
    <row r="2310" spans="1:3" ht="16.5" thickTop="1" thickBot="1">
      <c r="A2310" s="171">
        <f>D2310</f>
        <v>0</v>
      </c>
      <c r="B2310" s="172" t="s">
        <v>4918</v>
      </c>
      <c r="C2310" s="173" t="s">
        <v>3721</v>
      </c>
    </row>
    <row r="2311" spans="1:3" ht="15.75" thickTop="1">
      <c r="A2311" s="174">
        <v>31201016</v>
      </c>
      <c r="B2311" s="204" t="s">
        <v>5509</v>
      </c>
      <c r="C2311" s="205" t="s">
        <v>4922</v>
      </c>
    </row>
    <row r="2312" spans="1:3">
      <c r="A2312" s="177">
        <v>31201024</v>
      </c>
      <c r="B2312" s="191" t="s">
        <v>1936</v>
      </c>
      <c r="C2312" s="192" t="s">
        <v>4920</v>
      </c>
    </row>
    <row r="2313" spans="1:3">
      <c r="A2313" s="177">
        <v>31201032</v>
      </c>
      <c r="B2313" s="191" t="s">
        <v>1937</v>
      </c>
      <c r="C2313" s="192" t="s">
        <v>4920</v>
      </c>
    </row>
    <row r="2314" spans="1:3">
      <c r="A2314" s="177">
        <v>31201040</v>
      </c>
      <c r="B2314" s="191" t="s">
        <v>1938</v>
      </c>
      <c r="C2314" s="192" t="s">
        <v>4920</v>
      </c>
    </row>
    <row r="2315" spans="1:3">
      <c r="A2315" s="177">
        <v>31201059</v>
      </c>
      <c r="B2315" s="178" t="s">
        <v>5510</v>
      </c>
      <c r="C2315" s="179" t="s">
        <v>4922</v>
      </c>
    </row>
    <row r="2316" spans="1:3">
      <c r="A2316" s="177">
        <v>31201067</v>
      </c>
      <c r="B2316" s="191" t="s">
        <v>1939</v>
      </c>
      <c r="C2316" s="192" t="s">
        <v>4920</v>
      </c>
    </row>
    <row r="2317" spans="1:3">
      <c r="A2317" s="177">
        <v>31201075</v>
      </c>
      <c r="B2317" s="191" t="s">
        <v>1940</v>
      </c>
      <c r="C2317" s="192" t="s">
        <v>4920</v>
      </c>
    </row>
    <row r="2318" spans="1:3">
      <c r="A2318" s="177">
        <v>31201083</v>
      </c>
      <c r="B2318" s="178" t="s">
        <v>5511</v>
      </c>
      <c r="C2318" s="179" t="s">
        <v>4922</v>
      </c>
    </row>
    <row r="2319" spans="1:3">
      <c r="A2319" s="177">
        <v>31201091</v>
      </c>
      <c r="B2319" s="191" t="s">
        <v>1941</v>
      </c>
      <c r="C2319" s="192" t="s">
        <v>4920</v>
      </c>
    </row>
    <row r="2320" spans="1:3">
      <c r="A2320" s="177">
        <v>31201105</v>
      </c>
      <c r="B2320" s="191" t="s">
        <v>1942</v>
      </c>
      <c r="C2320" s="192" t="s">
        <v>4920</v>
      </c>
    </row>
    <row r="2321" spans="1:3">
      <c r="A2321" s="177">
        <v>31201113</v>
      </c>
      <c r="B2321" s="191" t="s">
        <v>1943</v>
      </c>
      <c r="C2321" s="192" t="s">
        <v>4920</v>
      </c>
    </row>
    <row r="2322" spans="1:3">
      <c r="A2322" s="177">
        <v>31201121</v>
      </c>
      <c r="B2322" s="191" t="s">
        <v>1945</v>
      </c>
      <c r="C2322" s="192" t="s">
        <v>4920</v>
      </c>
    </row>
    <row r="2323" spans="1:3">
      <c r="A2323" s="177">
        <v>31201130</v>
      </c>
      <c r="B2323" s="191" t="s">
        <v>1946</v>
      </c>
      <c r="C2323" s="192" t="s">
        <v>4920</v>
      </c>
    </row>
    <row r="2324" spans="1:3">
      <c r="A2324" s="177">
        <v>31201148</v>
      </c>
      <c r="B2324" s="191" t="s">
        <v>1944</v>
      </c>
      <c r="C2324" s="192" t="s">
        <v>4920</v>
      </c>
    </row>
    <row r="2325" spans="1:3">
      <c r="A2325" s="177">
        <v>31201156</v>
      </c>
      <c r="B2325" s="178" t="s">
        <v>5512</v>
      </c>
      <c r="C2325" s="179" t="s">
        <v>4922</v>
      </c>
    </row>
    <row r="2326" spans="1:3" ht="15.75" thickBot="1">
      <c r="A2326" s="198">
        <v>31201164</v>
      </c>
      <c r="B2326" s="199" t="s">
        <v>5513</v>
      </c>
      <c r="C2326" s="200" t="s">
        <v>4922</v>
      </c>
    </row>
    <row r="2327" spans="1:3" ht="16.5" thickTop="1" thickBot="1">
      <c r="A2327" s="187">
        <f>D2327</f>
        <v>0</v>
      </c>
      <c r="B2327" s="188" t="s">
        <v>4918</v>
      </c>
      <c r="C2327" s="189" t="s">
        <v>3721</v>
      </c>
    </row>
    <row r="2328" spans="1:3" ht="15.75" thickTop="1">
      <c r="A2328" s="174">
        <v>31202012</v>
      </c>
      <c r="B2328" s="175" t="s">
        <v>3990</v>
      </c>
      <c r="C2328" s="176" t="s">
        <v>4920</v>
      </c>
    </row>
    <row r="2329" spans="1:3">
      <c r="A2329" s="177">
        <v>31202020</v>
      </c>
      <c r="B2329" s="191" t="s">
        <v>1947</v>
      </c>
      <c r="C2329" s="192" t="s">
        <v>4920</v>
      </c>
    </row>
    <row r="2330" spans="1:3">
      <c r="A2330" s="177">
        <v>31202039</v>
      </c>
      <c r="B2330" s="191" t="s">
        <v>1948</v>
      </c>
      <c r="C2330" s="192" t="s">
        <v>4920</v>
      </c>
    </row>
    <row r="2331" spans="1:3">
      <c r="A2331" s="177">
        <v>31202047</v>
      </c>
      <c r="B2331" s="191" t="s">
        <v>1949</v>
      </c>
      <c r="C2331" s="192" t="s">
        <v>4920</v>
      </c>
    </row>
    <row r="2332" spans="1:3">
      <c r="A2332" s="177">
        <v>31202055</v>
      </c>
      <c r="B2332" s="178" t="s">
        <v>5514</v>
      </c>
      <c r="C2332" s="179" t="s">
        <v>4922</v>
      </c>
    </row>
    <row r="2333" spans="1:3">
      <c r="A2333" s="177">
        <v>31202063</v>
      </c>
      <c r="B2333" s="191" t="s">
        <v>1950</v>
      </c>
      <c r="C2333" s="192" t="s">
        <v>4920</v>
      </c>
    </row>
    <row r="2334" spans="1:3" ht="15.75" thickBot="1">
      <c r="A2334" s="180">
        <v>31202071</v>
      </c>
      <c r="B2334" s="181" t="s">
        <v>1951</v>
      </c>
      <c r="C2334" s="182" t="s">
        <v>4920</v>
      </c>
    </row>
    <row r="2335" spans="1:3" ht="16.5" thickTop="1" thickBot="1">
      <c r="A2335" s="187">
        <f>D2335</f>
        <v>0</v>
      </c>
      <c r="B2335" s="188" t="s">
        <v>4918</v>
      </c>
      <c r="C2335" s="189" t="s">
        <v>3721</v>
      </c>
    </row>
    <row r="2336" spans="1:3" ht="15.75" thickTop="1">
      <c r="A2336" s="174">
        <v>31203019</v>
      </c>
      <c r="B2336" s="175" t="s">
        <v>1952</v>
      </c>
      <c r="C2336" s="176" t="s">
        <v>4920</v>
      </c>
    </row>
    <row r="2337" spans="1:3">
      <c r="A2337" s="177">
        <v>31203027</v>
      </c>
      <c r="B2337" s="191" t="s">
        <v>1953</v>
      </c>
      <c r="C2337" s="192" t="s">
        <v>4920</v>
      </c>
    </row>
    <row r="2338" spans="1:3">
      <c r="A2338" s="177">
        <v>31203035</v>
      </c>
      <c r="B2338" s="191" t="s">
        <v>1954</v>
      </c>
      <c r="C2338" s="192" t="s">
        <v>4920</v>
      </c>
    </row>
    <row r="2339" spans="1:3">
      <c r="A2339" s="177">
        <v>31203043</v>
      </c>
      <c r="B2339" s="191" t="s">
        <v>1955</v>
      </c>
      <c r="C2339" s="192" t="s">
        <v>4920</v>
      </c>
    </row>
    <row r="2340" spans="1:3">
      <c r="A2340" s="177">
        <v>31203051</v>
      </c>
      <c r="B2340" s="191" t="s">
        <v>1956</v>
      </c>
      <c r="C2340" s="192" t="s">
        <v>4920</v>
      </c>
    </row>
    <row r="2341" spans="1:3">
      <c r="A2341" s="177">
        <v>31203060</v>
      </c>
      <c r="B2341" s="191" t="s">
        <v>1957</v>
      </c>
      <c r="C2341" s="192" t="s">
        <v>4920</v>
      </c>
    </row>
    <row r="2342" spans="1:3">
      <c r="A2342" s="177">
        <v>31203078</v>
      </c>
      <c r="B2342" s="191" t="s">
        <v>1958</v>
      </c>
      <c r="C2342" s="192" t="s">
        <v>4920</v>
      </c>
    </row>
    <row r="2343" spans="1:3">
      <c r="A2343" s="177">
        <v>31203086</v>
      </c>
      <c r="B2343" s="191" t="s">
        <v>1959</v>
      </c>
      <c r="C2343" s="192" t="s">
        <v>4920</v>
      </c>
    </row>
    <row r="2344" spans="1:3">
      <c r="A2344" s="177">
        <v>31203094</v>
      </c>
      <c r="B2344" s="191" t="s">
        <v>1960</v>
      </c>
      <c r="C2344" s="192" t="s">
        <v>4920</v>
      </c>
    </row>
    <row r="2345" spans="1:3">
      <c r="A2345" s="177">
        <v>31203108</v>
      </c>
      <c r="B2345" s="191" t="s">
        <v>1961</v>
      </c>
      <c r="C2345" s="192" t="s">
        <v>4920</v>
      </c>
    </row>
    <row r="2346" spans="1:3">
      <c r="A2346" s="177">
        <v>31203116</v>
      </c>
      <c r="B2346" s="191" t="s">
        <v>1962</v>
      </c>
      <c r="C2346" s="192" t="s">
        <v>4920</v>
      </c>
    </row>
    <row r="2347" spans="1:3">
      <c r="A2347" s="177">
        <v>31203124</v>
      </c>
      <c r="B2347" s="191" t="s">
        <v>1963</v>
      </c>
      <c r="C2347" s="192" t="s">
        <v>4920</v>
      </c>
    </row>
    <row r="2348" spans="1:3">
      <c r="A2348" s="177">
        <v>31203132</v>
      </c>
      <c r="B2348" s="178" t="s">
        <v>5515</v>
      </c>
      <c r="C2348" s="179" t="s">
        <v>4922</v>
      </c>
    </row>
    <row r="2349" spans="1:3">
      <c r="A2349" s="177">
        <v>31203140</v>
      </c>
      <c r="B2349" s="178" t="s">
        <v>5516</v>
      </c>
      <c r="C2349" s="179" t="s">
        <v>4922</v>
      </c>
    </row>
    <row r="2350" spans="1:3" ht="15.75" thickBot="1">
      <c r="A2350" s="180">
        <v>31203159</v>
      </c>
      <c r="B2350" s="206" t="s">
        <v>5517</v>
      </c>
      <c r="C2350" s="207" t="s">
        <v>4922</v>
      </c>
    </row>
    <row r="2351" spans="1:3" ht="16.5" thickTop="1" thickBot="1">
      <c r="A2351" s="187">
        <f>D2351</f>
        <v>0</v>
      </c>
      <c r="B2351" s="188" t="s">
        <v>4918</v>
      </c>
      <c r="C2351" s="189" t="s">
        <v>3721</v>
      </c>
    </row>
    <row r="2352" spans="1:3" ht="15.75" thickTop="1">
      <c r="A2352" s="174">
        <v>31204015</v>
      </c>
      <c r="B2352" s="175" t="s">
        <v>1964</v>
      </c>
      <c r="C2352" s="176" t="s">
        <v>4920</v>
      </c>
    </row>
    <row r="2353" spans="1:3">
      <c r="A2353" s="177">
        <v>31204023</v>
      </c>
      <c r="B2353" s="191" t="s">
        <v>1947</v>
      </c>
      <c r="C2353" s="192" t="s">
        <v>4920</v>
      </c>
    </row>
    <row r="2354" spans="1:3">
      <c r="A2354" s="177">
        <v>31204031</v>
      </c>
      <c r="B2354" s="191" t="s">
        <v>1965</v>
      </c>
      <c r="C2354" s="192" t="s">
        <v>4920</v>
      </c>
    </row>
    <row r="2355" spans="1:3">
      <c r="A2355" s="177">
        <v>31204040</v>
      </c>
      <c r="B2355" s="191" t="s">
        <v>1966</v>
      </c>
      <c r="C2355" s="192" t="s">
        <v>4920</v>
      </c>
    </row>
    <row r="2356" spans="1:3">
      <c r="A2356" s="177">
        <v>31204058</v>
      </c>
      <c r="B2356" s="191" t="s">
        <v>1967</v>
      </c>
      <c r="C2356" s="192" t="s">
        <v>4920</v>
      </c>
    </row>
    <row r="2357" spans="1:3" ht="15.75" thickBot="1">
      <c r="A2357" s="180">
        <v>31204066</v>
      </c>
      <c r="B2357" s="181" t="s">
        <v>1968</v>
      </c>
      <c r="C2357" s="182" t="s">
        <v>4920</v>
      </c>
    </row>
    <row r="2358" spans="1:3" ht="16.5" thickTop="1" thickBot="1">
      <c r="A2358" s="187">
        <f>D2358</f>
        <v>0</v>
      </c>
      <c r="B2358" s="188" t="s">
        <v>4918</v>
      </c>
      <c r="C2358" s="189" t="s">
        <v>3721</v>
      </c>
    </row>
    <row r="2359" spans="1:3" ht="15.75" thickTop="1">
      <c r="A2359" s="174">
        <v>31205011</v>
      </c>
      <c r="B2359" s="175" t="s">
        <v>1970</v>
      </c>
      <c r="C2359" s="176" t="s">
        <v>4920</v>
      </c>
    </row>
    <row r="2360" spans="1:3">
      <c r="A2360" s="177">
        <v>31205020</v>
      </c>
      <c r="B2360" s="191" t="s">
        <v>1971</v>
      </c>
      <c r="C2360" s="192" t="s">
        <v>4920</v>
      </c>
    </row>
    <row r="2361" spans="1:3">
      <c r="A2361" s="177">
        <v>31205046</v>
      </c>
      <c r="B2361" s="191" t="s">
        <v>1973</v>
      </c>
      <c r="C2361" s="192" t="s">
        <v>4920</v>
      </c>
    </row>
    <row r="2362" spans="1:3">
      <c r="A2362" s="177">
        <v>31205054</v>
      </c>
      <c r="B2362" s="191" t="s">
        <v>1974</v>
      </c>
      <c r="C2362" s="192" t="s">
        <v>4920</v>
      </c>
    </row>
    <row r="2363" spans="1:3">
      <c r="A2363" s="177">
        <v>31205070</v>
      </c>
      <c r="B2363" s="191" t="s">
        <v>1969</v>
      </c>
      <c r="C2363" s="192" t="s">
        <v>4920</v>
      </c>
    </row>
    <row r="2364" spans="1:3" ht="15.75" thickBot="1">
      <c r="A2364" s="198">
        <v>31205089</v>
      </c>
      <c r="B2364" s="199" t="s">
        <v>5518</v>
      </c>
      <c r="C2364" s="200" t="s">
        <v>4922</v>
      </c>
    </row>
    <row r="2365" spans="1:3" ht="16.5" thickTop="1" thickBot="1">
      <c r="A2365" s="187">
        <f>D2365</f>
        <v>0</v>
      </c>
      <c r="B2365" s="188" t="s">
        <v>4918</v>
      </c>
      <c r="C2365" s="189" t="s">
        <v>3721</v>
      </c>
    </row>
    <row r="2366" spans="1:3" ht="15.75" thickTop="1">
      <c r="A2366" s="174">
        <v>31206018</v>
      </c>
      <c r="B2366" s="175" t="s">
        <v>1975</v>
      </c>
      <c r="C2366" s="176" t="s">
        <v>4920</v>
      </c>
    </row>
    <row r="2367" spans="1:3">
      <c r="A2367" s="177">
        <v>31206026</v>
      </c>
      <c r="B2367" s="191" t="s">
        <v>1976</v>
      </c>
      <c r="C2367" s="192" t="s">
        <v>4920</v>
      </c>
    </row>
    <row r="2368" spans="1:3">
      <c r="A2368" s="177">
        <v>31206034</v>
      </c>
      <c r="B2368" s="191" t="s">
        <v>1977</v>
      </c>
      <c r="C2368" s="192" t="s">
        <v>4920</v>
      </c>
    </row>
    <row r="2369" spans="1:3">
      <c r="A2369" s="177">
        <v>31206042</v>
      </c>
      <c r="B2369" s="191" t="s">
        <v>1978</v>
      </c>
      <c r="C2369" s="192" t="s">
        <v>4920</v>
      </c>
    </row>
    <row r="2370" spans="1:3">
      <c r="A2370" s="177">
        <v>31206050</v>
      </c>
      <c r="B2370" s="191" t="s">
        <v>1979</v>
      </c>
      <c r="C2370" s="192" t="s">
        <v>4920</v>
      </c>
    </row>
    <row r="2371" spans="1:3">
      <c r="A2371" s="177">
        <v>31206069</v>
      </c>
      <c r="B2371" s="191" t="s">
        <v>1980</v>
      </c>
      <c r="C2371" s="192" t="s">
        <v>4920</v>
      </c>
    </row>
    <row r="2372" spans="1:3">
      <c r="A2372" s="177">
        <v>31206077</v>
      </c>
      <c r="B2372" s="191" t="s">
        <v>1981</v>
      </c>
      <c r="C2372" s="192" t="s">
        <v>4920</v>
      </c>
    </row>
    <row r="2373" spans="1:3">
      <c r="A2373" s="177">
        <v>31206085</v>
      </c>
      <c r="B2373" s="191" t="s">
        <v>1982</v>
      </c>
      <c r="C2373" s="192" t="s">
        <v>4920</v>
      </c>
    </row>
    <row r="2374" spans="1:3">
      <c r="A2374" s="177">
        <v>31206093</v>
      </c>
      <c r="B2374" s="191" t="s">
        <v>1983</v>
      </c>
      <c r="C2374" s="192" t="s">
        <v>4920</v>
      </c>
    </row>
    <row r="2375" spans="1:3">
      <c r="A2375" s="177">
        <v>31206107</v>
      </c>
      <c r="B2375" s="191" t="s">
        <v>5519</v>
      </c>
      <c r="C2375" s="192" t="s">
        <v>4920</v>
      </c>
    </row>
    <row r="2376" spans="1:3">
      <c r="A2376" s="177">
        <v>31206115</v>
      </c>
      <c r="B2376" s="191" t="s">
        <v>5520</v>
      </c>
      <c r="C2376" s="192" t="s">
        <v>4920</v>
      </c>
    </row>
    <row r="2377" spans="1:3">
      <c r="A2377" s="177">
        <v>31206123</v>
      </c>
      <c r="B2377" s="191" t="s">
        <v>5521</v>
      </c>
      <c r="C2377" s="192" t="s">
        <v>4920</v>
      </c>
    </row>
    <row r="2378" spans="1:3">
      <c r="A2378" s="177">
        <v>31206131</v>
      </c>
      <c r="B2378" s="178" t="s">
        <v>5522</v>
      </c>
      <c r="C2378" s="179" t="s">
        <v>4922</v>
      </c>
    </row>
    <row r="2379" spans="1:3">
      <c r="A2379" s="177">
        <v>31206140</v>
      </c>
      <c r="B2379" s="191" t="s">
        <v>1987</v>
      </c>
      <c r="C2379" s="192" t="s">
        <v>4920</v>
      </c>
    </row>
    <row r="2380" spans="1:3">
      <c r="A2380" s="177">
        <v>31206158</v>
      </c>
      <c r="B2380" s="191" t="s">
        <v>1988</v>
      </c>
      <c r="C2380" s="192" t="s">
        <v>4920</v>
      </c>
    </row>
    <row r="2381" spans="1:3">
      <c r="A2381" s="177">
        <v>31206166</v>
      </c>
      <c r="B2381" s="191" t="s">
        <v>1989</v>
      </c>
      <c r="C2381" s="192" t="s">
        <v>4920</v>
      </c>
    </row>
    <row r="2382" spans="1:3">
      <c r="A2382" s="177">
        <v>31206174</v>
      </c>
      <c r="B2382" s="191" t="s">
        <v>1990</v>
      </c>
      <c r="C2382" s="192" t="s">
        <v>4920</v>
      </c>
    </row>
    <row r="2383" spans="1:3">
      <c r="A2383" s="177">
        <v>31206182</v>
      </c>
      <c r="B2383" s="191" t="s">
        <v>5523</v>
      </c>
      <c r="C2383" s="192" t="s">
        <v>4920</v>
      </c>
    </row>
    <row r="2384" spans="1:3">
      <c r="A2384" s="177">
        <v>31206190</v>
      </c>
      <c r="B2384" s="191" t="s">
        <v>1992</v>
      </c>
      <c r="C2384" s="192" t="s">
        <v>4920</v>
      </c>
    </row>
    <row r="2385" spans="1:3">
      <c r="A2385" s="177">
        <v>31206204</v>
      </c>
      <c r="B2385" s="191" t="s">
        <v>1993</v>
      </c>
      <c r="C2385" s="192" t="s">
        <v>4920</v>
      </c>
    </row>
    <row r="2386" spans="1:3">
      <c r="A2386" s="177">
        <v>31206212</v>
      </c>
      <c r="B2386" s="191" t="s">
        <v>1994</v>
      </c>
      <c r="C2386" s="192" t="s">
        <v>4920</v>
      </c>
    </row>
    <row r="2387" spans="1:3">
      <c r="A2387" s="177">
        <v>31206220</v>
      </c>
      <c r="B2387" s="191" t="s">
        <v>1995</v>
      </c>
      <c r="C2387" s="192" t="s">
        <v>4920</v>
      </c>
    </row>
    <row r="2388" spans="1:3">
      <c r="A2388" s="177">
        <v>31206239</v>
      </c>
      <c r="B2388" s="191" t="s">
        <v>1996</v>
      </c>
      <c r="C2388" s="192" t="s">
        <v>4920</v>
      </c>
    </row>
    <row r="2389" spans="1:3">
      <c r="A2389" s="177">
        <v>31206247</v>
      </c>
      <c r="B2389" s="191" t="s">
        <v>1997</v>
      </c>
      <c r="C2389" s="192" t="s">
        <v>4920</v>
      </c>
    </row>
    <row r="2390" spans="1:3">
      <c r="A2390" s="177">
        <v>31206255</v>
      </c>
      <c r="B2390" s="191" t="s">
        <v>1998</v>
      </c>
      <c r="C2390" s="192" t="s">
        <v>4920</v>
      </c>
    </row>
    <row r="2391" spans="1:3" ht="15.75" thickBot="1">
      <c r="A2391" s="180">
        <v>31206263</v>
      </c>
      <c r="B2391" s="181" t="s">
        <v>1999</v>
      </c>
      <c r="C2391" s="182" t="s">
        <v>4920</v>
      </c>
    </row>
    <row r="2392" spans="1:3" ht="16.5" thickTop="1" thickBot="1">
      <c r="A2392" s="168">
        <f>D2392</f>
        <v>0</v>
      </c>
      <c r="B2392" s="169" t="s">
        <v>4917</v>
      </c>
      <c r="C2392" s="170" t="s">
        <v>3721</v>
      </c>
    </row>
    <row r="2393" spans="1:3" ht="16.5" thickTop="1" thickBot="1">
      <c r="A2393" s="171">
        <f>D2393</f>
        <v>0</v>
      </c>
      <c r="B2393" s="172" t="s">
        <v>4918</v>
      </c>
      <c r="C2393" s="173" t="s">
        <v>3721</v>
      </c>
    </row>
    <row r="2394" spans="1:3" ht="15.75" thickTop="1">
      <c r="A2394" s="174">
        <v>31301010</v>
      </c>
      <c r="B2394" s="175" t="s">
        <v>2000</v>
      </c>
      <c r="C2394" s="176" t="s">
        <v>4920</v>
      </c>
    </row>
    <row r="2395" spans="1:3">
      <c r="A2395" s="177">
        <v>31301029</v>
      </c>
      <c r="B2395" s="191" t="s">
        <v>2001</v>
      </c>
      <c r="C2395" s="192" t="s">
        <v>4920</v>
      </c>
    </row>
    <row r="2396" spans="1:3" ht="22.5">
      <c r="A2396" s="177">
        <v>31301037</v>
      </c>
      <c r="B2396" s="191" t="s">
        <v>2002</v>
      </c>
      <c r="C2396" s="192" t="s">
        <v>4920</v>
      </c>
    </row>
    <row r="2397" spans="1:3">
      <c r="A2397" s="177">
        <v>31301045</v>
      </c>
      <c r="B2397" s="191" t="s">
        <v>2003</v>
      </c>
      <c r="C2397" s="192" t="s">
        <v>4920</v>
      </c>
    </row>
    <row r="2398" spans="1:3">
      <c r="A2398" s="177">
        <v>31301053</v>
      </c>
      <c r="B2398" s="191" t="s">
        <v>2004</v>
      </c>
      <c r="C2398" s="192" t="s">
        <v>4920</v>
      </c>
    </row>
    <row r="2399" spans="1:3">
      <c r="A2399" s="177">
        <v>31301061</v>
      </c>
      <c r="B2399" s="191" t="s">
        <v>5524</v>
      </c>
      <c r="C2399" s="192" t="s">
        <v>4920</v>
      </c>
    </row>
    <row r="2400" spans="1:3">
      <c r="A2400" s="177">
        <v>31301070</v>
      </c>
      <c r="B2400" s="191" t="s">
        <v>2006</v>
      </c>
      <c r="C2400" s="192" t="s">
        <v>4920</v>
      </c>
    </row>
    <row r="2401" spans="1:3">
      <c r="A2401" s="177">
        <v>31301088</v>
      </c>
      <c r="B2401" s="191" t="s">
        <v>2007</v>
      </c>
      <c r="C2401" s="192" t="s">
        <v>4920</v>
      </c>
    </row>
    <row r="2402" spans="1:3">
      <c r="A2402" s="177">
        <v>31301096</v>
      </c>
      <c r="B2402" s="191" t="s">
        <v>2008</v>
      </c>
      <c r="C2402" s="192" t="s">
        <v>4920</v>
      </c>
    </row>
    <row r="2403" spans="1:3">
      <c r="A2403" s="177">
        <v>31301100</v>
      </c>
      <c r="B2403" s="191" t="s">
        <v>2009</v>
      </c>
      <c r="C2403" s="192" t="s">
        <v>4920</v>
      </c>
    </row>
    <row r="2404" spans="1:3">
      <c r="A2404" s="177">
        <v>31301118</v>
      </c>
      <c r="B2404" s="191" t="s">
        <v>2010</v>
      </c>
      <c r="C2404" s="192" t="s">
        <v>4920</v>
      </c>
    </row>
    <row r="2405" spans="1:3">
      <c r="A2405" s="177">
        <v>31301126</v>
      </c>
      <c r="B2405" s="191" t="s">
        <v>5525</v>
      </c>
      <c r="C2405" s="192" t="s">
        <v>4920</v>
      </c>
    </row>
    <row r="2406" spans="1:3" ht="15.75" thickBot="1">
      <c r="A2406" s="180">
        <v>31301134</v>
      </c>
      <c r="B2406" s="181" t="s">
        <v>2012</v>
      </c>
      <c r="C2406" s="182" t="s">
        <v>4920</v>
      </c>
    </row>
    <row r="2407" spans="1:3" ht="16.5" thickTop="1" thickBot="1">
      <c r="A2407" s="187">
        <f>D2407</f>
        <v>0</v>
      </c>
      <c r="B2407" s="188" t="s">
        <v>4918</v>
      </c>
      <c r="C2407" s="189" t="s">
        <v>3721</v>
      </c>
    </row>
    <row r="2408" spans="1:3" ht="15.75" thickTop="1">
      <c r="A2408" s="174">
        <v>31302017</v>
      </c>
      <c r="B2408" s="175" t="s">
        <v>2013</v>
      </c>
      <c r="C2408" s="176" t="s">
        <v>4920</v>
      </c>
    </row>
    <row r="2409" spans="1:3">
      <c r="A2409" s="177">
        <v>31302025</v>
      </c>
      <c r="B2409" s="191" t="s">
        <v>2015</v>
      </c>
      <c r="C2409" s="192" t="s">
        <v>4920</v>
      </c>
    </row>
    <row r="2410" spans="1:3">
      <c r="A2410" s="177">
        <v>31302033</v>
      </c>
      <c r="B2410" s="191" t="s">
        <v>2016</v>
      </c>
      <c r="C2410" s="192" t="s">
        <v>4920</v>
      </c>
    </row>
    <row r="2411" spans="1:3">
      <c r="A2411" s="177">
        <v>31302041</v>
      </c>
      <c r="B2411" s="191" t="s">
        <v>2017</v>
      </c>
      <c r="C2411" s="192" t="s">
        <v>4920</v>
      </c>
    </row>
    <row r="2412" spans="1:3">
      <c r="A2412" s="177">
        <v>31302050</v>
      </c>
      <c r="B2412" s="191" t="s">
        <v>2018</v>
      </c>
      <c r="C2412" s="192" t="s">
        <v>4920</v>
      </c>
    </row>
    <row r="2413" spans="1:3">
      <c r="A2413" s="177">
        <v>31302068</v>
      </c>
      <c r="B2413" s="191" t="s">
        <v>2019</v>
      </c>
      <c r="C2413" s="192" t="s">
        <v>4920</v>
      </c>
    </row>
    <row r="2414" spans="1:3">
      <c r="A2414" s="177">
        <v>31302076</v>
      </c>
      <c r="B2414" s="191" t="s">
        <v>2020</v>
      </c>
      <c r="C2414" s="192" t="s">
        <v>4920</v>
      </c>
    </row>
    <row r="2415" spans="1:3">
      <c r="A2415" s="177">
        <v>31302084</v>
      </c>
      <c r="B2415" s="191" t="s">
        <v>2021</v>
      </c>
      <c r="C2415" s="192" t="s">
        <v>4920</v>
      </c>
    </row>
    <row r="2416" spans="1:3">
      <c r="A2416" s="177">
        <v>31302092</v>
      </c>
      <c r="B2416" s="191" t="s">
        <v>2022</v>
      </c>
      <c r="C2416" s="192" t="s">
        <v>4920</v>
      </c>
    </row>
    <row r="2417" spans="1:3">
      <c r="A2417" s="177">
        <v>31302106</v>
      </c>
      <c r="B2417" s="191" t="s">
        <v>2023</v>
      </c>
      <c r="C2417" s="192" t="s">
        <v>4920</v>
      </c>
    </row>
    <row r="2418" spans="1:3">
      <c r="A2418" s="177">
        <v>31302114</v>
      </c>
      <c r="B2418" s="191" t="s">
        <v>2024</v>
      </c>
      <c r="C2418" s="192" t="s">
        <v>4920</v>
      </c>
    </row>
    <row r="2419" spans="1:3">
      <c r="A2419" s="177">
        <v>31302122</v>
      </c>
      <c r="B2419" s="191" t="s">
        <v>2025</v>
      </c>
      <c r="C2419" s="192" t="s">
        <v>4920</v>
      </c>
    </row>
    <row r="2420" spans="1:3" ht="23.25" thickBot="1">
      <c r="A2420" s="180">
        <v>31302130</v>
      </c>
      <c r="B2420" s="181" t="s">
        <v>2014</v>
      </c>
      <c r="C2420" s="182" t="s">
        <v>4920</v>
      </c>
    </row>
    <row r="2421" spans="1:3" ht="16.5" thickTop="1" thickBot="1">
      <c r="A2421" s="187">
        <f>D2421</f>
        <v>0</v>
      </c>
      <c r="B2421" s="188" t="s">
        <v>4918</v>
      </c>
      <c r="C2421" s="189" t="s">
        <v>3721</v>
      </c>
    </row>
    <row r="2422" spans="1:3" ht="15.75" thickTop="1">
      <c r="A2422" s="174">
        <v>31303013</v>
      </c>
      <c r="B2422" s="175" t="s">
        <v>2026</v>
      </c>
      <c r="C2422" s="176" t="s">
        <v>4920</v>
      </c>
    </row>
    <row r="2423" spans="1:3">
      <c r="A2423" s="177">
        <v>31303021</v>
      </c>
      <c r="B2423" s="191" t="s">
        <v>2027</v>
      </c>
      <c r="C2423" s="192" t="s">
        <v>4920</v>
      </c>
    </row>
    <row r="2424" spans="1:3">
      <c r="A2424" s="177">
        <v>31303030</v>
      </c>
      <c r="B2424" s="191" t="s">
        <v>2028</v>
      </c>
      <c r="C2424" s="192" t="s">
        <v>4920</v>
      </c>
    </row>
    <row r="2425" spans="1:3">
      <c r="A2425" s="177">
        <v>31303056</v>
      </c>
      <c r="B2425" s="191" t="s">
        <v>2030</v>
      </c>
      <c r="C2425" s="192" t="s">
        <v>4920</v>
      </c>
    </row>
    <row r="2426" spans="1:3">
      <c r="A2426" s="177">
        <v>31303064</v>
      </c>
      <c r="B2426" s="191" t="s">
        <v>2032</v>
      </c>
      <c r="C2426" s="192" t="s">
        <v>4920</v>
      </c>
    </row>
    <row r="2427" spans="1:3">
      <c r="A2427" s="177">
        <v>31303072</v>
      </c>
      <c r="B2427" s="191" t="s">
        <v>2033</v>
      </c>
      <c r="C2427" s="192" t="s">
        <v>4920</v>
      </c>
    </row>
    <row r="2428" spans="1:3">
      <c r="A2428" s="177">
        <v>31303080</v>
      </c>
      <c r="B2428" s="191" t="s">
        <v>5526</v>
      </c>
      <c r="C2428" s="192" t="s">
        <v>4920</v>
      </c>
    </row>
    <row r="2429" spans="1:3">
      <c r="A2429" s="177">
        <v>31303102</v>
      </c>
      <c r="B2429" s="191" t="s">
        <v>5527</v>
      </c>
      <c r="C2429" s="192" t="s">
        <v>4920</v>
      </c>
    </row>
    <row r="2430" spans="1:3">
      <c r="A2430" s="177">
        <v>31303110</v>
      </c>
      <c r="B2430" s="191" t="s">
        <v>2037</v>
      </c>
      <c r="C2430" s="192" t="s">
        <v>4920</v>
      </c>
    </row>
    <row r="2431" spans="1:3">
      <c r="A2431" s="177">
        <v>31303129</v>
      </c>
      <c r="B2431" s="191" t="s">
        <v>5528</v>
      </c>
      <c r="C2431" s="192" t="s">
        <v>4920</v>
      </c>
    </row>
    <row r="2432" spans="1:3">
      <c r="A2432" s="177">
        <v>31303137</v>
      </c>
      <c r="B2432" s="191" t="s">
        <v>2043</v>
      </c>
      <c r="C2432" s="192" t="s">
        <v>4920</v>
      </c>
    </row>
    <row r="2433" spans="1:3">
      <c r="A2433" s="177">
        <v>31303145</v>
      </c>
      <c r="B2433" s="191" t="s">
        <v>2044</v>
      </c>
      <c r="C2433" s="192" t="s">
        <v>4920</v>
      </c>
    </row>
    <row r="2434" spans="1:3">
      <c r="A2434" s="177">
        <v>31303153</v>
      </c>
      <c r="B2434" s="191" t="s">
        <v>5529</v>
      </c>
      <c r="C2434" s="192" t="s">
        <v>4920</v>
      </c>
    </row>
    <row r="2435" spans="1:3">
      <c r="A2435" s="177">
        <v>31303161</v>
      </c>
      <c r="B2435" s="191" t="s">
        <v>5530</v>
      </c>
      <c r="C2435" s="192" t="s">
        <v>4920</v>
      </c>
    </row>
    <row r="2436" spans="1:3">
      <c r="A2436" s="177">
        <v>31303170</v>
      </c>
      <c r="B2436" s="191" t="s">
        <v>5531</v>
      </c>
      <c r="C2436" s="192" t="s">
        <v>4920</v>
      </c>
    </row>
    <row r="2437" spans="1:3" ht="22.5">
      <c r="A2437" s="177">
        <v>31303188</v>
      </c>
      <c r="B2437" s="191" t="s">
        <v>2040</v>
      </c>
      <c r="C2437" s="192" t="s">
        <v>4920</v>
      </c>
    </row>
    <row r="2438" spans="1:3">
      <c r="A2438" s="177">
        <v>31303196</v>
      </c>
      <c r="B2438" s="191" t="s">
        <v>2029</v>
      </c>
      <c r="C2438" s="192" t="s">
        <v>4920</v>
      </c>
    </row>
    <row r="2439" spans="1:3">
      <c r="A2439" s="177">
        <v>31303200</v>
      </c>
      <c r="B2439" s="178" t="s">
        <v>5532</v>
      </c>
      <c r="C2439" s="192" t="s">
        <v>4920</v>
      </c>
    </row>
    <row r="2440" spans="1:3">
      <c r="A2440" s="177">
        <v>31303218</v>
      </c>
      <c r="B2440" s="178" t="s">
        <v>4029</v>
      </c>
      <c r="C2440" s="192" t="s">
        <v>4920</v>
      </c>
    </row>
    <row r="2441" spans="1:3">
      <c r="A2441" s="177">
        <v>31303226</v>
      </c>
      <c r="B2441" s="178" t="s">
        <v>4030</v>
      </c>
      <c r="C2441" s="192" t="s">
        <v>4920</v>
      </c>
    </row>
    <row r="2442" spans="1:3">
      <c r="A2442" s="177">
        <v>31303234</v>
      </c>
      <c r="B2442" s="178" t="s">
        <v>4031</v>
      </c>
      <c r="C2442" s="192" t="s">
        <v>4920</v>
      </c>
    </row>
    <row r="2443" spans="1:3">
      <c r="A2443" s="177">
        <v>31303242</v>
      </c>
      <c r="B2443" s="178" t="s">
        <v>5533</v>
      </c>
      <c r="C2443" s="179" t="s">
        <v>4922</v>
      </c>
    </row>
    <row r="2444" spans="1:3">
      <c r="A2444" s="177">
        <v>31303250</v>
      </c>
      <c r="B2444" s="178" t="s">
        <v>4259</v>
      </c>
      <c r="C2444" s="179" t="s">
        <v>4922</v>
      </c>
    </row>
    <row r="2445" spans="1:3">
      <c r="A2445" s="177">
        <v>31303269</v>
      </c>
      <c r="B2445" s="191" t="s">
        <v>2042</v>
      </c>
      <c r="C2445" s="192" t="s">
        <v>4920</v>
      </c>
    </row>
    <row r="2446" spans="1:3">
      <c r="A2446" s="193">
        <v>31303285</v>
      </c>
      <c r="B2446" s="194" t="s">
        <v>4053</v>
      </c>
      <c r="C2446" s="195" t="s">
        <v>4920</v>
      </c>
    </row>
    <row r="2447" spans="1:3" ht="15.75" thickBot="1">
      <c r="A2447" s="180">
        <v>31303293</v>
      </c>
      <c r="B2447" s="181" t="s">
        <v>2041</v>
      </c>
      <c r="C2447" s="182" t="s">
        <v>4920</v>
      </c>
    </row>
    <row r="2448" spans="1:3" ht="16.5" thickTop="1" thickBot="1">
      <c r="A2448" s="187">
        <f>D2448</f>
        <v>0</v>
      </c>
      <c r="B2448" s="188" t="s">
        <v>4918</v>
      </c>
      <c r="C2448" s="189" t="s">
        <v>3721</v>
      </c>
    </row>
    <row r="2449" spans="1:3" ht="15.75" thickTop="1">
      <c r="A2449" s="174">
        <v>31304010</v>
      </c>
      <c r="B2449" s="175" t="s">
        <v>5534</v>
      </c>
      <c r="C2449" s="176" t="s">
        <v>4920</v>
      </c>
    </row>
    <row r="2450" spans="1:3">
      <c r="A2450" s="177">
        <v>31304028</v>
      </c>
      <c r="B2450" s="191" t="s">
        <v>2049</v>
      </c>
      <c r="C2450" s="192" t="s">
        <v>4920</v>
      </c>
    </row>
    <row r="2451" spans="1:3">
      <c r="A2451" s="177">
        <v>31304036</v>
      </c>
      <c r="B2451" s="191" t="s">
        <v>2050</v>
      </c>
      <c r="C2451" s="192" t="s">
        <v>4920</v>
      </c>
    </row>
    <row r="2452" spans="1:3">
      <c r="A2452" s="177">
        <v>31304044</v>
      </c>
      <c r="B2452" s="191" t="s">
        <v>2051</v>
      </c>
      <c r="C2452" s="192" t="s">
        <v>4920</v>
      </c>
    </row>
    <row r="2453" spans="1:3">
      <c r="A2453" s="177">
        <v>31304052</v>
      </c>
      <c r="B2453" s="191" t="s">
        <v>5535</v>
      </c>
      <c r="C2453" s="192" t="s">
        <v>4920</v>
      </c>
    </row>
    <row r="2454" spans="1:3">
      <c r="A2454" s="177">
        <v>31304060</v>
      </c>
      <c r="B2454" s="178" t="s">
        <v>4765</v>
      </c>
      <c r="C2454" s="192" t="s">
        <v>4920</v>
      </c>
    </row>
    <row r="2455" spans="1:3">
      <c r="A2455" s="177">
        <v>31304079</v>
      </c>
      <c r="B2455" s="178" t="s">
        <v>4766</v>
      </c>
      <c r="C2455" s="192" t="s">
        <v>4920</v>
      </c>
    </row>
    <row r="2456" spans="1:3" ht="15.75" thickBot="1">
      <c r="A2456" s="180">
        <v>31304087</v>
      </c>
      <c r="B2456" s="181" t="s">
        <v>2052</v>
      </c>
      <c r="C2456" s="182" t="s">
        <v>4920</v>
      </c>
    </row>
    <row r="2457" spans="1:3" ht="16.5" thickTop="1" thickBot="1">
      <c r="A2457" s="187">
        <f>D2457</f>
        <v>0</v>
      </c>
      <c r="B2457" s="188" t="s">
        <v>4918</v>
      </c>
      <c r="C2457" s="189" t="s">
        <v>3721</v>
      </c>
    </row>
    <row r="2458" spans="1:3" ht="15.75" thickTop="1">
      <c r="A2458" s="174">
        <v>31305016</v>
      </c>
      <c r="B2458" s="175" t="s">
        <v>2054</v>
      </c>
      <c r="C2458" s="176" t="s">
        <v>4920</v>
      </c>
    </row>
    <row r="2459" spans="1:3">
      <c r="A2459" s="177">
        <v>31305024</v>
      </c>
      <c r="B2459" s="191" t="s">
        <v>2055</v>
      </c>
      <c r="C2459" s="192" t="s">
        <v>4920</v>
      </c>
    </row>
    <row r="2460" spans="1:3" ht="15.75" thickBot="1">
      <c r="A2460" s="180">
        <v>31305032</v>
      </c>
      <c r="B2460" s="181" t="s">
        <v>2053</v>
      </c>
      <c r="C2460" s="182" t="s">
        <v>4920</v>
      </c>
    </row>
    <row r="2461" spans="1:3" ht="16.5" thickTop="1" thickBot="1">
      <c r="A2461" s="187">
        <f>D2461</f>
        <v>0</v>
      </c>
      <c r="B2461" s="188" t="s">
        <v>4918</v>
      </c>
      <c r="C2461" s="189" t="s">
        <v>3721</v>
      </c>
    </row>
    <row r="2462" spans="1:3" ht="15.75" thickTop="1">
      <c r="A2462" s="174">
        <v>31306012</v>
      </c>
      <c r="B2462" s="175" t="s">
        <v>5536</v>
      </c>
      <c r="C2462" s="176" t="s">
        <v>4920</v>
      </c>
    </row>
    <row r="2463" spans="1:3">
      <c r="A2463" s="177">
        <v>31306020</v>
      </c>
      <c r="B2463" s="191" t="s">
        <v>2057</v>
      </c>
      <c r="C2463" s="192" t="s">
        <v>4920</v>
      </c>
    </row>
    <row r="2464" spans="1:3" ht="22.5">
      <c r="A2464" s="177">
        <v>31306039</v>
      </c>
      <c r="B2464" s="191" t="s">
        <v>5537</v>
      </c>
      <c r="C2464" s="192" t="s">
        <v>4920</v>
      </c>
    </row>
    <row r="2465" spans="1:3">
      <c r="A2465" s="177">
        <v>31306047</v>
      </c>
      <c r="B2465" s="191" t="s">
        <v>2059</v>
      </c>
      <c r="C2465" s="192" t="s">
        <v>4920</v>
      </c>
    </row>
    <row r="2466" spans="1:3">
      <c r="A2466" s="177">
        <v>31306055</v>
      </c>
      <c r="B2466" s="191" t="s">
        <v>2060</v>
      </c>
      <c r="C2466" s="192" t="s">
        <v>4920</v>
      </c>
    </row>
    <row r="2467" spans="1:3">
      <c r="A2467" s="177">
        <v>31306063</v>
      </c>
      <c r="B2467" s="191" t="s">
        <v>2061</v>
      </c>
      <c r="C2467" s="192" t="s">
        <v>4920</v>
      </c>
    </row>
    <row r="2468" spans="1:3">
      <c r="A2468" s="177">
        <v>31306071</v>
      </c>
      <c r="B2468" s="191" t="s">
        <v>2062</v>
      </c>
      <c r="C2468" s="192" t="s">
        <v>4920</v>
      </c>
    </row>
    <row r="2469" spans="1:3" ht="15.75" thickBot="1">
      <c r="A2469" s="180">
        <v>31306080</v>
      </c>
      <c r="B2469" s="206" t="s">
        <v>5538</v>
      </c>
      <c r="C2469" s="207" t="s">
        <v>4922</v>
      </c>
    </row>
    <row r="2470" spans="1:3" ht="16.5" thickTop="1" thickBot="1">
      <c r="A2470" s="187">
        <f>D2470</f>
        <v>0</v>
      </c>
      <c r="B2470" s="188" t="s">
        <v>4918</v>
      </c>
      <c r="C2470" s="189" t="s">
        <v>3721</v>
      </c>
    </row>
    <row r="2471" spans="1:3" ht="15.75" thickTop="1">
      <c r="A2471" s="174">
        <v>31307019</v>
      </c>
      <c r="B2471" s="175" t="s">
        <v>2063</v>
      </c>
      <c r="C2471" s="176" t="s">
        <v>4920</v>
      </c>
    </row>
    <row r="2472" spans="1:3" ht="22.5">
      <c r="A2472" s="177">
        <v>31307027</v>
      </c>
      <c r="B2472" s="191" t="s">
        <v>5539</v>
      </c>
      <c r="C2472" s="192" t="s">
        <v>4920</v>
      </c>
    </row>
    <row r="2473" spans="1:3">
      <c r="A2473" s="177">
        <v>31307035</v>
      </c>
      <c r="B2473" s="191" t="s">
        <v>2065</v>
      </c>
      <c r="C2473" s="192" t="s">
        <v>4920</v>
      </c>
    </row>
    <row r="2474" spans="1:3">
      <c r="A2474" s="177">
        <v>31307043</v>
      </c>
      <c r="B2474" s="191" t="s">
        <v>2066</v>
      </c>
      <c r="C2474" s="192" t="s">
        <v>4920</v>
      </c>
    </row>
    <row r="2475" spans="1:3">
      <c r="A2475" s="177">
        <v>31307051</v>
      </c>
      <c r="B2475" s="191" t="s">
        <v>2067</v>
      </c>
      <c r="C2475" s="192" t="s">
        <v>4920</v>
      </c>
    </row>
    <row r="2476" spans="1:3">
      <c r="A2476" s="177">
        <v>31307060</v>
      </c>
      <c r="B2476" s="191" t="s">
        <v>2068</v>
      </c>
      <c r="C2476" s="192" t="s">
        <v>4920</v>
      </c>
    </row>
    <row r="2477" spans="1:3">
      <c r="A2477" s="177">
        <v>31307078</v>
      </c>
      <c r="B2477" s="191" t="s">
        <v>2069</v>
      </c>
      <c r="C2477" s="192" t="s">
        <v>4920</v>
      </c>
    </row>
    <row r="2478" spans="1:3">
      <c r="A2478" s="177">
        <v>31307086</v>
      </c>
      <c r="B2478" s="191" t="s">
        <v>2071</v>
      </c>
      <c r="C2478" s="192" t="s">
        <v>4920</v>
      </c>
    </row>
    <row r="2479" spans="1:3">
      <c r="A2479" s="177">
        <v>31307094</v>
      </c>
      <c r="B2479" s="191" t="s">
        <v>2072</v>
      </c>
      <c r="C2479" s="192" t="s">
        <v>4920</v>
      </c>
    </row>
    <row r="2480" spans="1:3">
      <c r="A2480" s="177">
        <v>31307108</v>
      </c>
      <c r="B2480" s="191" t="s">
        <v>2073</v>
      </c>
      <c r="C2480" s="192" t="s">
        <v>4920</v>
      </c>
    </row>
    <row r="2481" spans="1:3">
      <c r="A2481" s="177">
        <v>31307116</v>
      </c>
      <c r="B2481" s="191" t="s">
        <v>2074</v>
      </c>
      <c r="C2481" s="192" t="s">
        <v>4920</v>
      </c>
    </row>
    <row r="2482" spans="1:3">
      <c r="A2482" s="177">
        <v>31307124</v>
      </c>
      <c r="B2482" s="191" t="s">
        <v>2075</v>
      </c>
      <c r="C2482" s="192" t="s">
        <v>4920</v>
      </c>
    </row>
    <row r="2483" spans="1:3">
      <c r="A2483" s="177">
        <v>31307132</v>
      </c>
      <c r="B2483" s="191" t="s">
        <v>2076</v>
      </c>
      <c r="C2483" s="192" t="s">
        <v>4920</v>
      </c>
    </row>
    <row r="2484" spans="1:3">
      <c r="A2484" s="177">
        <v>31307140</v>
      </c>
      <c r="B2484" s="191" t="s">
        <v>2077</v>
      </c>
      <c r="C2484" s="192" t="s">
        <v>4920</v>
      </c>
    </row>
    <row r="2485" spans="1:3">
      <c r="A2485" s="177">
        <v>31307159</v>
      </c>
      <c r="B2485" s="178" t="s">
        <v>4767</v>
      </c>
      <c r="C2485" s="192" t="s">
        <v>4920</v>
      </c>
    </row>
    <row r="2486" spans="1:3">
      <c r="A2486" s="177">
        <v>31307167</v>
      </c>
      <c r="B2486" s="178" t="s">
        <v>4768</v>
      </c>
      <c r="C2486" s="192" t="s">
        <v>4920</v>
      </c>
    </row>
    <row r="2487" spans="1:3">
      <c r="A2487" s="177">
        <v>31307175</v>
      </c>
      <c r="B2487" s="178" t="s">
        <v>5540</v>
      </c>
      <c r="C2487" s="179" t="s">
        <v>4922</v>
      </c>
    </row>
    <row r="2488" spans="1:3">
      <c r="A2488" s="177">
        <v>31307183</v>
      </c>
      <c r="B2488" s="178" t="s">
        <v>4094</v>
      </c>
      <c r="C2488" s="179" t="s">
        <v>4922</v>
      </c>
    </row>
    <row r="2489" spans="1:3">
      <c r="A2489" s="177">
        <v>31307191</v>
      </c>
      <c r="B2489" s="178" t="s">
        <v>5541</v>
      </c>
      <c r="C2489" s="179" t="s">
        <v>4922</v>
      </c>
    </row>
    <row r="2490" spans="1:3" ht="22.5">
      <c r="A2490" s="177">
        <v>31307205</v>
      </c>
      <c r="B2490" s="178" t="s">
        <v>2070</v>
      </c>
      <c r="C2490" s="192" t="s">
        <v>4920</v>
      </c>
    </row>
    <row r="2491" spans="1:3">
      <c r="A2491" s="177">
        <v>31307213</v>
      </c>
      <c r="B2491" s="178" t="s">
        <v>5542</v>
      </c>
      <c r="C2491" s="179" t="s">
        <v>4922</v>
      </c>
    </row>
    <row r="2492" spans="1:3">
      <c r="A2492" s="177">
        <v>31307221</v>
      </c>
      <c r="B2492" s="178" t="s">
        <v>4032</v>
      </c>
      <c r="C2492" s="192" t="s">
        <v>4920</v>
      </c>
    </row>
    <row r="2493" spans="1:3">
      <c r="A2493" s="177">
        <v>31307230</v>
      </c>
      <c r="B2493" s="178" t="s">
        <v>5543</v>
      </c>
      <c r="C2493" s="179" t="s">
        <v>4922</v>
      </c>
    </row>
    <row r="2494" spans="1:3">
      <c r="A2494" s="177">
        <v>31307248</v>
      </c>
      <c r="B2494" s="178" t="s">
        <v>4033</v>
      </c>
      <c r="C2494" s="192" t="s">
        <v>4920</v>
      </c>
    </row>
    <row r="2495" spans="1:3">
      <c r="A2495" s="177">
        <v>31307256</v>
      </c>
      <c r="B2495" s="178" t="s">
        <v>5544</v>
      </c>
      <c r="C2495" s="179" t="s">
        <v>4922</v>
      </c>
    </row>
    <row r="2496" spans="1:3">
      <c r="A2496" s="177">
        <v>31307264</v>
      </c>
      <c r="B2496" s="178" t="s">
        <v>4034</v>
      </c>
      <c r="C2496" s="192" t="s">
        <v>4920</v>
      </c>
    </row>
    <row r="2497" spans="1:3" ht="15.75" thickBot="1">
      <c r="A2497" s="180">
        <v>31307272</v>
      </c>
      <c r="B2497" s="206" t="s">
        <v>4035</v>
      </c>
      <c r="C2497" s="192" t="s">
        <v>4920</v>
      </c>
    </row>
    <row r="2498" spans="1:3" ht="16.5" thickTop="1" thickBot="1">
      <c r="A2498" s="187">
        <f>D2498</f>
        <v>0</v>
      </c>
      <c r="B2498" s="188" t="s">
        <v>4918</v>
      </c>
      <c r="C2498" s="189" t="s">
        <v>3721</v>
      </c>
    </row>
    <row r="2499" spans="1:3" ht="15.75" thickTop="1">
      <c r="A2499" s="174">
        <v>31308015</v>
      </c>
      <c r="B2499" s="204" t="s">
        <v>5545</v>
      </c>
      <c r="C2499" s="205" t="s">
        <v>4922</v>
      </c>
    </row>
    <row r="2500" spans="1:3">
      <c r="A2500" s="177">
        <v>31308023</v>
      </c>
      <c r="B2500" s="178" t="s">
        <v>5546</v>
      </c>
      <c r="C2500" s="179" t="s">
        <v>4922</v>
      </c>
    </row>
    <row r="2501" spans="1:3">
      <c r="A2501" s="177">
        <v>31308031</v>
      </c>
      <c r="B2501" s="178" t="s">
        <v>5547</v>
      </c>
      <c r="C2501" s="179" t="s">
        <v>4922</v>
      </c>
    </row>
    <row r="2502" spans="1:3" ht="15.75" thickBot="1">
      <c r="A2502" s="180">
        <v>31308040</v>
      </c>
      <c r="B2502" s="206" t="s">
        <v>5548</v>
      </c>
      <c r="C2502" s="207" t="s">
        <v>4922</v>
      </c>
    </row>
    <row r="2503" spans="1:3" ht="16.5" thickTop="1" thickBot="1">
      <c r="A2503" s="187">
        <f>D2503</f>
        <v>0</v>
      </c>
      <c r="B2503" s="188" t="s">
        <v>4918</v>
      </c>
      <c r="C2503" s="189" t="s">
        <v>3721</v>
      </c>
    </row>
    <row r="2504" spans="1:3" ht="15.75" thickTop="1">
      <c r="A2504" s="174">
        <v>31309011</v>
      </c>
      <c r="B2504" s="175" t="s">
        <v>2078</v>
      </c>
      <c r="C2504" s="176" t="s">
        <v>4920</v>
      </c>
    </row>
    <row r="2505" spans="1:3">
      <c r="A2505" s="177">
        <v>31309020</v>
      </c>
      <c r="B2505" s="191" t="s">
        <v>2079</v>
      </c>
      <c r="C2505" s="192" t="s">
        <v>4920</v>
      </c>
    </row>
    <row r="2506" spans="1:3" ht="33.75">
      <c r="A2506" s="177">
        <v>31309038</v>
      </c>
      <c r="B2506" s="191" t="s">
        <v>5549</v>
      </c>
      <c r="C2506" s="192" t="s">
        <v>4920</v>
      </c>
    </row>
    <row r="2507" spans="1:3">
      <c r="A2507" s="177">
        <v>31309046</v>
      </c>
      <c r="B2507" s="191" t="s">
        <v>2081</v>
      </c>
      <c r="C2507" s="192" t="s">
        <v>4920</v>
      </c>
    </row>
    <row r="2508" spans="1:3">
      <c r="A2508" s="177">
        <v>31309054</v>
      </c>
      <c r="B2508" s="191" t="s">
        <v>4853</v>
      </c>
      <c r="C2508" s="192" t="s">
        <v>4920</v>
      </c>
    </row>
    <row r="2509" spans="1:3">
      <c r="A2509" s="177">
        <v>31309062</v>
      </c>
      <c r="B2509" s="191" t="s">
        <v>2083</v>
      </c>
      <c r="C2509" s="192" t="s">
        <v>4920</v>
      </c>
    </row>
    <row r="2510" spans="1:3">
      <c r="A2510" s="177">
        <v>31309070</v>
      </c>
      <c r="B2510" s="191" t="s">
        <v>3991</v>
      </c>
      <c r="C2510" s="192" t="s">
        <v>4920</v>
      </c>
    </row>
    <row r="2511" spans="1:3">
      <c r="A2511" s="177">
        <v>31309089</v>
      </c>
      <c r="B2511" s="191" t="s">
        <v>2084</v>
      </c>
      <c r="C2511" s="192" t="s">
        <v>4920</v>
      </c>
    </row>
    <row r="2512" spans="1:3">
      <c r="A2512" s="177">
        <v>31309097</v>
      </c>
      <c r="B2512" s="191" t="s">
        <v>4854</v>
      </c>
      <c r="C2512" s="192" t="s">
        <v>4920</v>
      </c>
    </row>
    <row r="2513" spans="1:3" ht="22.5">
      <c r="A2513" s="177">
        <v>31309100</v>
      </c>
      <c r="B2513" s="191" t="s">
        <v>5550</v>
      </c>
      <c r="C2513" s="192" t="s">
        <v>4920</v>
      </c>
    </row>
    <row r="2514" spans="1:3">
      <c r="A2514" s="177">
        <v>31309119</v>
      </c>
      <c r="B2514" s="191" t="s">
        <v>2085</v>
      </c>
      <c r="C2514" s="192" t="s">
        <v>4920</v>
      </c>
    </row>
    <row r="2515" spans="1:3">
      <c r="A2515" s="177">
        <v>31309127</v>
      </c>
      <c r="B2515" s="191" t="s">
        <v>2088</v>
      </c>
      <c r="C2515" s="192" t="s">
        <v>4920</v>
      </c>
    </row>
    <row r="2516" spans="1:3">
      <c r="A2516" s="177">
        <v>31309135</v>
      </c>
      <c r="B2516" s="191" t="s">
        <v>5551</v>
      </c>
      <c r="C2516" s="192" t="s">
        <v>4920</v>
      </c>
    </row>
    <row r="2517" spans="1:3">
      <c r="A2517" s="177">
        <v>31309143</v>
      </c>
      <c r="B2517" s="178" t="s">
        <v>5552</v>
      </c>
      <c r="C2517" s="179" t="s">
        <v>4922</v>
      </c>
    </row>
    <row r="2518" spans="1:3" ht="22.5">
      <c r="A2518" s="177">
        <v>31309151</v>
      </c>
      <c r="B2518" s="191" t="s">
        <v>2090</v>
      </c>
      <c r="C2518" s="192" t="s">
        <v>4920</v>
      </c>
    </row>
    <row r="2519" spans="1:3">
      <c r="A2519" s="177">
        <v>31309178</v>
      </c>
      <c r="B2519" s="191" t="s">
        <v>2091</v>
      </c>
      <c r="C2519" s="192" t="s">
        <v>4920</v>
      </c>
    </row>
    <row r="2520" spans="1:3">
      <c r="A2520" s="177">
        <v>31309186</v>
      </c>
      <c r="B2520" s="178" t="s">
        <v>4287</v>
      </c>
      <c r="C2520" s="192" t="s">
        <v>4920</v>
      </c>
    </row>
    <row r="2521" spans="1:3">
      <c r="A2521" s="177">
        <v>31309194</v>
      </c>
      <c r="B2521" s="178" t="s">
        <v>5553</v>
      </c>
      <c r="C2521" s="179" t="s">
        <v>4922</v>
      </c>
    </row>
    <row r="2522" spans="1:3" ht="15.75" thickBot="1">
      <c r="A2522" s="198">
        <v>31309208</v>
      </c>
      <c r="B2522" s="199" t="s">
        <v>5554</v>
      </c>
      <c r="C2522" s="202" t="s">
        <v>4920</v>
      </c>
    </row>
    <row r="2523" spans="1:3" ht="16.5" thickTop="1" thickBot="1">
      <c r="A2523" s="168">
        <f>D2523</f>
        <v>0</v>
      </c>
      <c r="B2523" s="169" t="s">
        <v>4917</v>
      </c>
      <c r="C2523" s="170" t="s">
        <v>3721</v>
      </c>
    </row>
    <row r="2524" spans="1:3" ht="16.5" thickTop="1" thickBot="1">
      <c r="A2524" s="171">
        <f>D2524</f>
        <v>0</v>
      </c>
      <c r="B2524" s="172" t="s">
        <v>4918</v>
      </c>
      <c r="C2524" s="173" t="s">
        <v>3721</v>
      </c>
    </row>
    <row r="2525" spans="1:3" ht="15.75" thickTop="1">
      <c r="A2525" s="174">
        <v>31401015</v>
      </c>
      <c r="B2525" s="175" t="s">
        <v>2093</v>
      </c>
      <c r="C2525" s="176" t="s">
        <v>4920</v>
      </c>
    </row>
    <row r="2526" spans="1:3">
      <c r="A2526" s="177">
        <v>31401023</v>
      </c>
      <c r="B2526" s="178" t="s">
        <v>5555</v>
      </c>
      <c r="C2526" s="179" t="s">
        <v>4922</v>
      </c>
    </row>
    <row r="2527" spans="1:3">
      <c r="A2527" s="177">
        <v>31401031</v>
      </c>
      <c r="B2527" s="191" t="s">
        <v>2094</v>
      </c>
      <c r="C2527" s="192" t="s">
        <v>4920</v>
      </c>
    </row>
    <row r="2528" spans="1:3">
      <c r="A2528" s="177">
        <v>31401040</v>
      </c>
      <c r="B2528" s="191" t="s">
        <v>2095</v>
      </c>
      <c r="C2528" s="192" t="s">
        <v>4920</v>
      </c>
    </row>
    <row r="2529" spans="1:3">
      <c r="A2529" s="177">
        <v>31401058</v>
      </c>
      <c r="B2529" s="191" t="s">
        <v>2096</v>
      </c>
      <c r="C2529" s="192" t="s">
        <v>4920</v>
      </c>
    </row>
    <row r="2530" spans="1:3">
      <c r="A2530" s="177">
        <v>31401066</v>
      </c>
      <c r="B2530" s="191" t="s">
        <v>2097</v>
      </c>
      <c r="C2530" s="192" t="s">
        <v>4920</v>
      </c>
    </row>
    <row r="2531" spans="1:3">
      <c r="A2531" s="177">
        <v>31401074</v>
      </c>
      <c r="B2531" s="191" t="s">
        <v>2098</v>
      </c>
      <c r="C2531" s="192" t="s">
        <v>4920</v>
      </c>
    </row>
    <row r="2532" spans="1:3">
      <c r="A2532" s="177">
        <v>31401082</v>
      </c>
      <c r="B2532" s="191" t="s">
        <v>2100</v>
      </c>
      <c r="C2532" s="192" t="s">
        <v>4920</v>
      </c>
    </row>
    <row r="2533" spans="1:3">
      <c r="A2533" s="177">
        <v>31401090</v>
      </c>
      <c r="B2533" s="191" t="s">
        <v>2101</v>
      </c>
      <c r="C2533" s="192" t="s">
        <v>4920</v>
      </c>
    </row>
    <row r="2534" spans="1:3">
      <c r="A2534" s="177">
        <v>31401104</v>
      </c>
      <c r="B2534" s="191" t="s">
        <v>2102</v>
      </c>
      <c r="C2534" s="192" t="s">
        <v>4920</v>
      </c>
    </row>
    <row r="2535" spans="1:3">
      <c r="A2535" s="177">
        <v>31401112</v>
      </c>
      <c r="B2535" s="191" t="s">
        <v>5556</v>
      </c>
      <c r="C2535" s="192" t="s">
        <v>4920</v>
      </c>
    </row>
    <row r="2536" spans="1:3">
      <c r="A2536" s="177">
        <v>31401120</v>
      </c>
      <c r="B2536" s="191" t="s">
        <v>2104</v>
      </c>
      <c r="C2536" s="192" t="s">
        <v>4920</v>
      </c>
    </row>
    <row r="2537" spans="1:3">
      <c r="A2537" s="177">
        <v>31401139</v>
      </c>
      <c r="B2537" s="191" t="s">
        <v>2105</v>
      </c>
      <c r="C2537" s="192" t="s">
        <v>4920</v>
      </c>
    </row>
    <row r="2538" spans="1:3">
      <c r="A2538" s="177">
        <v>31401147</v>
      </c>
      <c r="B2538" s="191" t="s">
        <v>2106</v>
      </c>
      <c r="C2538" s="192" t="s">
        <v>4920</v>
      </c>
    </row>
    <row r="2539" spans="1:3">
      <c r="A2539" s="177">
        <v>31401155</v>
      </c>
      <c r="B2539" s="191" t="s">
        <v>2107</v>
      </c>
      <c r="C2539" s="192" t="s">
        <v>4920</v>
      </c>
    </row>
    <row r="2540" spans="1:3">
      <c r="A2540" s="177">
        <v>31401163</v>
      </c>
      <c r="B2540" s="191" t="s">
        <v>2108</v>
      </c>
      <c r="C2540" s="192" t="s">
        <v>4920</v>
      </c>
    </row>
    <row r="2541" spans="1:3">
      <c r="A2541" s="177">
        <v>31401171</v>
      </c>
      <c r="B2541" s="191" t="s">
        <v>2109</v>
      </c>
      <c r="C2541" s="192" t="s">
        <v>4920</v>
      </c>
    </row>
    <row r="2542" spans="1:3">
      <c r="A2542" s="177">
        <v>31401198</v>
      </c>
      <c r="B2542" s="191" t="s">
        <v>2110</v>
      </c>
      <c r="C2542" s="192" t="s">
        <v>4920</v>
      </c>
    </row>
    <row r="2543" spans="1:3">
      <c r="A2543" s="177">
        <v>31401201</v>
      </c>
      <c r="B2543" s="191" t="s">
        <v>2111</v>
      </c>
      <c r="C2543" s="192" t="s">
        <v>4920</v>
      </c>
    </row>
    <row r="2544" spans="1:3">
      <c r="A2544" s="177">
        <v>31401228</v>
      </c>
      <c r="B2544" s="191" t="s">
        <v>2112</v>
      </c>
      <c r="C2544" s="192" t="s">
        <v>4920</v>
      </c>
    </row>
    <row r="2545" spans="1:3">
      <c r="A2545" s="177">
        <v>31401236</v>
      </c>
      <c r="B2545" s="191" t="s">
        <v>2113</v>
      </c>
      <c r="C2545" s="192" t="s">
        <v>4920</v>
      </c>
    </row>
    <row r="2546" spans="1:3">
      <c r="A2546" s="177">
        <v>31401244</v>
      </c>
      <c r="B2546" s="191" t="s">
        <v>2114</v>
      </c>
      <c r="C2546" s="192" t="s">
        <v>4920</v>
      </c>
    </row>
    <row r="2547" spans="1:3">
      <c r="A2547" s="177">
        <v>31401252</v>
      </c>
      <c r="B2547" s="191" t="s">
        <v>2115</v>
      </c>
      <c r="C2547" s="192" t="s">
        <v>4920</v>
      </c>
    </row>
    <row r="2548" spans="1:3">
      <c r="A2548" s="177">
        <v>31401260</v>
      </c>
      <c r="B2548" s="191" t="s">
        <v>2116</v>
      </c>
      <c r="C2548" s="192" t="s">
        <v>4920</v>
      </c>
    </row>
    <row r="2549" spans="1:3">
      <c r="A2549" s="177">
        <v>31401279</v>
      </c>
      <c r="B2549" s="191" t="s">
        <v>2117</v>
      </c>
      <c r="C2549" s="192" t="s">
        <v>4920</v>
      </c>
    </row>
    <row r="2550" spans="1:3">
      <c r="A2550" s="177">
        <v>31401287</v>
      </c>
      <c r="B2550" s="191" t="s">
        <v>2118</v>
      </c>
      <c r="C2550" s="192" t="s">
        <v>4920</v>
      </c>
    </row>
    <row r="2551" spans="1:3">
      <c r="A2551" s="177">
        <v>31401295</v>
      </c>
      <c r="B2551" s="191" t="s">
        <v>2119</v>
      </c>
      <c r="C2551" s="192" t="s">
        <v>4920</v>
      </c>
    </row>
    <row r="2552" spans="1:3">
      <c r="A2552" s="177">
        <v>31401309</v>
      </c>
      <c r="B2552" s="191" t="s">
        <v>2120</v>
      </c>
      <c r="C2552" s="192" t="s">
        <v>4920</v>
      </c>
    </row>
    <row r="2553" spans="1:3">
      <c r="A2553" s="177">
        <v>31401333</v>
      </c>
      <c r="B2553" s="191" t="s">
        <v>2121</v>
      </c>
      <c r="C2553" s="192" t="s">
        <v>4920</v>
      </c>
    </row>
    <row r="2554" spans="1:3">
      <c r="A2554" s="177">
        <v>31401341</v>
      </c>
      <c r="B2554" s="191" t="s">
        <v>2092</v>
      </c>
      <c r="C2554" s="192" t="s">
        <v>4920</v>
      </c>
    </row>
    <row r="2555" spans="1:3">
      <c r="A2555" s="177">
        <v>31401350</v>
      </c>
      <c r="B2555" s="191" t="s">
        <v>2099</v>
      </c>
      <c r="C2555" s="192" t="s">
        <v>4920</v>
      </c>
    </row>
    <row r="2556" spans="1:3">
      <c r="A2556" s="193">
        <v>31401368</v>
      </c>
      <c r="B2556" s="194" t="s">
        <v>5557</v>
      </c>
      <c r="C2556" s="195" t="s">
        <v>4920</v>
      </c>
    </row>
    <row r="2557" spans="1:3">
      <c r="A2557" s="193">
        <v>31401376</v>
      </c>
      <c r="B2557" s="194" t="s">
        <v>5558</v>
      </c>
      <c r="C2557" s="195" t="s">
        <v>4920</v>
      </c>
    </row>
    <row r="2558" spans="1:3">
      <c r="A2558" s="193">
        <v>31401384</v>
      </c>
      <c r="B2558" s="194" t="s">
        <v>5559</v>
      </c>
      <c r="C2558" s="195" t="s">
        <v>4920</v>
      </c>
    </row>
    <row r="2559" spans="1:3">
      <c r="A2559" s="193">
        <v>31401392</v>
      </c>
      <c r="B2559" s="194" t="s">
        <v>5560</v>
      </c>
      <c r="C2559" s="196" t="s">
        <v>4922</v>
      </c>
    </row>
    <row r="2560" spans="1:3" ht="15.75" thickBot="1">
      <c r="A2560" s="198">
        <v>31401406</v>
      </c>
      <c r="B2560" s="199" t="s">
        <v>5561</v>
      </c>
      <c r="C2560" s="202" t="s">
        <v>4920</v>
      </c>
    </row>
    <row r="2561" spans="1:3" ht="16.5" thickTop="1" thickBot="1">
      <c r="A2561" s="187">
        <f>D2561</f>
        <v>0</v>
      </c>
      <c r="B2561" s="188" t="s">
        <v>4918</v>
      </c>
      <c r="C2561" s="189" t="s">
        <v>3721</v>
      </c>
    </row>
    <row r="2562" spans="1:3" ht="15.75" thickTop="1">
      <c r="A2562" s="174">
        <v>31402011</v>
      </c>
      <c r="B2562" s="175" t="s">
        <v>2122</v>
      </c>
      <c r="C2562" s="176" t="s">
        <v>4920</v>
      </c>
    </row>
    <row r="2563" spans="1:3">
      <c r="A2563" s="177">
        <v>31402020</v>
      </c>
      <c r="B2563" s="191" t="s">
        <v>2123</v>
      </c>
      <c r="C2563" s="192" t="s">
        <v>4920</v>
      </c>
    </row>
    <row r="2564" spans="1:3" ht="23.25" thickBot="1">
      <c r="A2564" s="180">
        <v>31402038</v>
      </c>
      <c r="B2564" s="181" t="s">
        <v>5562</v>
      </c>
      <c r="C2564" s="182" t="s">
        <v>4920</v>
      </c>
    </row>
    <row r="2565" spans="1:3" ht="16.5" thickTop="1" thickBot="1">
      <c r="A2565" s="187">
        <f>D2565</f>
        <v>0</v>
      </c>
      <c r="B2565" s="188" t="s">
        <v>4918</v>
      </c>
      <c r="C2565" s="189" t="s">
        <v>3721</v>
      </c>
    </row>
    <row r="2566" spans="1:3" ht="15.75" thickTop="1">
      <c r="A2566" s="174">
        <v>31403018</v>
      </c>
      <c r="B2566" s="175" t="s">
        <v>2125</v>
      </c>
      <c r="C2566" s="176" t="s">
        <v>4920</v>
      </c>
    </row>
    <row r="2567" spans="1:3">
      <c r="A2567" s="177">
        <v>31403026</v>
      </c>
      <c r="B2567" s="191" t="s">
        <v>2126</v>
      </c>
      <c r="C2567" s="192" t="s">
        <v>4920</v>
      </c>
    </row>
    <row r="2568" spans="1:3">
      <c r="A2568" s="177">
        <v>31403034</v>
      </c>
      <c r="B2568" s="191" t="s">
        <v>2127</v>
      </c>
      <c r="C2568" s="192" t="s">
        <v>4920</v>
      </c>
    </row>
    <row r="2569" spans="1:3">
      <c r="A2569" s="177">
        <v>31403042</v>
      </c>
      <c r="B2569" s="191" t="s">
        <v>2128</v>
      </c>
      <c r="C2569" s="192" t="s">
        <v>4920</v>
      </c>
    </row>
    <row r="2570" spans="1:3">
      <c r="A2570" s="177">
        <v>31403050</v>
      </c>
      <c r="B2570" s="191" t="s">
        <v>2129</v>
      </c>
      <c r="C2570" s="192" t="s">
        <v>4920</v>
      </c>
    </row>
    <row r="2571" spans="1:3">
      <c r="A2571" s="177">
        <v>31403069</v>
      </c>
      <c r="B2571" s="191" t="s">
        <v>2130</v>
      </c>
      <c r="C2571" s="192" t="s">
        <v>4920</v>
      </c>
    </row>
    <row r="2572" spans="1:3">
      <c r="A2572" s="177">
        <v>31403077</v>
      </c>
      <c r="B2572" s="191" t="s">
        <v>2132</v>
      </c>
      <c r="C2572" s="192" t="s">
        <v>4920</v>
      </c>
    </row>
    <row r="2573" spans="1:3">
      <c r="A2573" s="177">
        <v>31403085</v>
      </c>
      <c r="B2573" s="191" t="s">
        <v>2131</v>
      </c>
      <c r="C2573" s="192" t="s">
        <v>4920</v>
      </c>
    </row>
    <row r="2574" spans="1:3">
      <c r="A2574" s="177">
        <v>31403093</v>
      </c>
      <c r="B2574" s="191" t="s">
        <v>2133</v>
      </c>
      <c r="C2574" s="192" t="s">
        <v>4920</v>
      </c>
    </row>
    <row r="2575" spans="1:3">
      <c r="A2575" s="177">
        <v>31403107</v>
      </c>
      <c r="B2575" s="191" t="s">
        <v>2134</v>
      </c>
      <c r="C2575" s="192" t="s">
        <v>4920</v>
      </c>
    </row>
    <row r="2576" spans="1:3">
      <c r="A2576" s="177">
        <v>31403115</v>
      </c>
      <c r="B2576" s="191" t="s">
        <v>2135</v>
      </c>
      <c r="C2576" s="192" t="s">
        <v>4920</v>
      </c>
    </row>
    <row r="2577" spans="1:3">
      <c r="A2577" s="177">
        <v>31403123</v>
      </c>
      <c r="B2577" s="191" t="s">
        <v>2136</v>
      </c>
      <c r="C2577" s="192" t="s">
        <v>4920</v>
      </c>
    </row>
    <row r="2578" spans="1:3">
      <c r="A2578" s="177">
        <v>31403131</v>
      </c>
      <c r="B2578" s="191" t="s">
        <v>2137</v>
      </c>
      <c r="C2578" s="192" t="s">
        <v>4920</v>
      </c>
    </row>
    <row r="2579" spans="1:3">
      <c r="A2579" s="177">
        <v>31403140</v>
      </c>
      <c r="B2579" s="191" t="s">
        <v>2138</v>
      </c>
      <c r="C2579" s="192" t="s">
        <v>4920</v>
      </c>
    </row>
    <row r="2580" spans="1:3">
      <c r="A2580" s="177">
        <v>31403158</v>
      </c>
      <c r="B2580" s="191" t="s">
        <v>5563</v>
      </c>
      <c r="C2580" s="192" t="s">
        <v>4920</v>
      </c>
    </row>
    <row r="2581" spans="1:3">
      <c r="A2581" s="177">
        <v>31403166</v>
      </c>
      <c r="B2581" s="191" t="s">
        <v>2140</v>
      </c>
      <c r="C2581" s="192" t="s">
        <v>4920</v>
      </c>
    </row>
    <row r="2582" spans="1:3" ht="22.5">
      <c r="A2582" s="177">
        <v>31403174</v>
      </c>
      <c r="B2582" s="191" t="s">
        <v>2141</v>
      </c>
      <c r="C2582" s="192" t="s">
        <v>4920</v>
      </c>
    </row>
    <row r="2583" spans="1:3">
      <c r="A2583" s="177">
        <v>31403182</v>
      </c>
      <c r="B2583" s="191" t="s">
        <v>2142</v>
      </c>
      <c r="C2583" s="192" t="s">
        <v>4920</v>
      </c>
    </row>
    <row r="2584" spans="1:3">
      <c r="A2584" s="177">
        <v>31403204</v>
      </c>
      <c r="B2584" s="191" t="s">
        <v>2144</v>
      </c>
      <c r="C2584" s="192" t="s">
        <v>4920</v>
      </c>
    </row>
    <row r="2585" spans="1:3">
      <c r="A2585" s="177">
        <v>31403212</v>
      </c>
      <c r="B2585" s="191" t="s">
        <v>2143</v>
      </c>
      <c r="C2585" s="192" t="s">
        <v>4920</v>
      </c>
    </row>
    <row r="2586" spans="1:3">
      <c r="A2586" s="177">
        <v>31403220</v>
      </c>
      <c r="B2586" s="191" t="s">
        <v>2145</v>
      </c>
      <c r="C2586" s="192" t="s">
        <v>4920</v>
      </c>
    </row>
    <row r="2587" spans="1:3">
      <c r="A2587" s="177">
        <v>31403239</v>
      </c>
      <c r="B2587" s="191" t="s">
        <v>2146</v>
      </c>
      <c r="C2587" s="192" t="s">
        <v>4920</v>
      </c>
    </row>
    <row r="2588" spans="1:3">
      <c r="A2588" s="177">
        <v>31403255</v>
      </c>
      <c r="B2588" s="191" t="s">
        <v>2147</v>
      </c>
      <c r="C2588" s="192" t="s">
        <v>4920</v>
      </c>
    </row>
    <row r="2589" spans="1:3">
      <c r="A2589" s="177">
        <v>31403263</v>
      </c>
      <c r="B2589" s="191" t="s">
        <v>2148</v>
      </c>
      <c r="C2589" s="192" t="s">
        <v>4920</v>
      </c>
    </row>
    <row r="2590" spans="1:3">
      <c r="A2590" s="177">
        <v>31403271</v>
      </c>
      <c r="B2590" s="191" t="s">
        <v>5564</v>
      </c>
      <c r="C2590" s="192" t="s">
        <v>4920</v>
      </c>
    </row>
    <row r="2591" spans="1:3">
      <c r="A2591" s="177">
        <v>31403280</v>
      </c>
      <c r="B2591" s="191" t="s">
        <v>2150</v>
      </c>
      <c r="C2591" s="192" t="s">
        <v>4920</v>
      </c>
    </row>
    <row r="2592" spans="1:3">
      <c r="A2592" s="177">
        <v>31403298</v>
      </c>
      <c r="B2592" s="191" t="s">
        <v>2151</v>
      </c>
      <c r="C2592" s="192" t="s">
        <v>4920</v>
      </c>
    </row>
    <row r="2593" spans="1:3">
      <c r="A2593" s="177">
        <v>31403301</v>
      </c>
      <c r="B2593" s="191" t="s">
        <v>5565</v>
      </c>
      <c r="C2593" s="192" t="s">
        <v>4920</v>
      </c>
    </row>
    <row r="2594" spans="1:3">
      <c r="A2594" s="177">
        <v>31403310</v>
      </c>
      <c r="B2594" s="191" t="s">
        <v>2153</v>
      </c>
      <c r="C2594" s="192" t="s">
        <v>4920</v>
      </c>
    </row>
    <row r="2595" spans="1:3">
      <c r="A2595" s="177">
        <v>31403328</v>
      </c>
      <c r="B2595" s="191" t="s">
        <v>2154</v>
      </c>
      <c r="C2595" s="192" t="s">
        <v>4920</v>
      </c>
    </row>
    <row r="2596" spans="1:3">
      <c r="A2596" s="177">
        <v>31403336</v>
      </c>
      <c r="B2596" s="191" t="s">
        <v>2155</v>
      </c>
      <c r="C2596" s="192" t="s">
        <v>4920</v>
      </c>
    </row>
    <row r="2597" spans="1:3">
      <c r="A2597" s="177">
        <v>31403344</v>
      </c>
      <c r="B2597" s="191" t="s">
        <v>2156</v>
      </c>
      <c r="C2597" s="192" t="s">
        <v>4920</v>
      </c>
    </row>
    <row r="2598" spans="1:3">
      <c r="A2598" s="177">
        <v>31403352</v>
      </c>
      <c r="B2598" s="191" t="s">
        <v>2158</v>
      </c>
      <c r="C2598" s="192" t="s">
        <v>4920</v>
      </c>
    </row>
    <row r="2599" spans="1:3">
      <c r="A2599" s="177">
        <v>31403360</v>
      </c>
      <c r="B2599" s="191" t="s">
        <v>2159</v>
      </c>
      <c r="C2599" s="192" t="s">
        <v>4920</v>
      </c>
    </row>
    <row r="2600" spans="1:3">
      <c r="A2600" s="177">
        <v>31403379</v>
      </c>
      <c r="B2600" s="191" t="s">
        <v>2157</v>
      </c>
      <c r="C2600" s="192" t="s">
        <v>4920</v>
      </c>
    </row>
    <row r="2601" spans="1:3" ht="15.75" thickBot="1">
      <c r="A2601" s="198">
        <v>31403387</v>
      </c>
      <c r="B2601" s="199" t="s">
        <v>5566</v>
      </c>
      <c r="C2601" s="202" t="s">
        <v>4920</v>
      </c>
    </row>
    <row r="2602" spans="1:3" ht="16.5" thickTop="1" thickBot="1">
      <c r="A2602" s="187">
        <f>D2602</f>
        <v>0</v>
      </c>
      <c r="B2602" s="188" t="s">
        <v>4918</v>
      </c>
      <c r="C2602" s="189" t="s">
        <v>3721</v>
      </c>
    </row>
    <row r="2603" spans="1:3" ht="15.75" thickTop="1">
      <c r="A2603" s="174">
        <v>31404014</v>
      </c>
      <c r="B2603" s="175" t="s">
        <v>2160</v>
      </c>
      <c r="C2603" s="176" t="s">
        <v>4920</v>
      </c>
    </row>
    <row r="2604" spans="1:3">
      <c r="A2604" s="177">
        <v>31404022</v>
      </c>
      <c r="B2604" s="191" t="s">
        <v>2161</v>
      </c>
      <c r="C2604" s="192" t="s">
        <v>4920</v>
      </c>
    </row>
    <row r="2605" spans="1:3" ht="23.25" thickBot="1">
      <c r="A2605" s="180">
        <v>31404030</v>
      </c>
      <c r="B2605" s="206" t="s">
        <v>5567</v>
      </c>
      <c r="C2605" s="207" t="s">
        <v>4922</v>
      </c>
    </row>
    <row r="2606" spans="1:3" ht="16.5" thickTop="1" thickBot="1">
      <c r="A2606" s="187">
        <f>D2606</f>
        <v>0</v>
      </c>
      <c r="B2606" s="188" t="s">
        <v>4918</v>
      </c>
      <c r="C2606" s="189" t="s">
        <v>3721</v>
      </c>
    </row>
    <row r="2607" spans="1:3" ht="15.75" thickTop="1">
      <c r="A2607" s="174">
        <v>31405010</v>
      </c>
      <c r="B2607" s="175" t="s">
        <v>2162</v>
      </c>
      <c r="C2607" s="176" t="s">
        <v>4920</v>
      </c>
    </row>
    <row r="2608" spans="1:3">
      <c r="A2608" s="177">
        <v>31405029</v>
      </c>
      <c r="B2608" s="191" t="s">
        <v>5568</v>
      </c>
      <c r="C2608" s="192" t="s">
        <v>4920</v>
      </c>
    </row>
    <row r="2609" spans="1:3" ht="15.75" thickBot="1">
      <c r="A2609" s="180">
        <v>31405037</v>
      </c>
      <c r="B2609" s="181" t="s">
        <v>5569</v>
      </c>
      <c r="C2609" s="182" t="s">
        <v>4920</v>
      </c>
    </row>
    <row r="2610" spans="1:3" ht="16.5" thickTop="1" thickBot="1">
      <c r="A2610" s="168">
        <f>D2610</f>
        <v>0</v>
      </c>
      <c r="B2610" s="169" t="s">
        <v>4917</v>
      </c>
      <c r="C2610" s="170" t="s">
        <v>3721</v>
      </c>
    </row>
    <row r="2611" spans="1:3" ht="16.5" thickTop="1" thickBot="1">
      <c r="A2611" s="171">
        <f>D2611</f>
        <v>0</v>
      </c>
      <c r="B2611" s="172" t="s">
        <v>4918</v>
      </c>
      <c r="C2611" s="173" t="s">
        <v>3721</v>
      </c>
    </row>
    <row r="2612" spans="1:3" ht="15.75" thickTop="1">
      <c r="A2612" s="174">
        <v>31501010</v>
      </c>
      <c r="B2612" s="175" t="s">
        <v>4855</v>
      </c>
      <c r="C2612" s="176" t="s">
        <v>4920</v>
      </c>
    </row>
    <row r="2613" spans="1:3" ht="15.75" thickBot="1">
      <c r="A2613" s="180">
        <v>31501028</v>
      </c>
      <c r="B2613" s="181" t="s">
        <v>5570</v>
      </c>
      <c r="C2613" s="182" t="s">
        <v>4920</v>
      </c>
    </row>
    <row r="2614" spans="1:3" ht="16.5" thickTop="1" thickBot="1">
      <c r="A2614" s="187">
        <f>D2614</f>
        <v>0</v>
      </c>
      <c r="B2614" s="188" t="s">
        <v>4918</v>
      </c>
      <c r="C2614" s="189" t="s">
        <v>3721</v>
      </c>
    </row>
    <row r="2615" spans="1:3" ht="15.75" thickTop="1">
      <c r="A2615" s="174">
        <v>31502016</v>
      </c>
      <c r="B2615" s="204" t="s">
        <v>5571</v>
      </c>
      <c r="C2615" s="205" t="s">
        <v>4922</v>
      </c>
    </row>
    <row r="2616" spans="1:3" ht="15.75" thickBot="1">
      <c r="A2616" s="180">
        <v>31502024</v>
      </c>
      <c r="B2616" s="206" t="s">
        <v>5572</v>
      </c>
      <c r="C2616" s="207" t="s">
        <v>4922</v>
      </c>
    </row>
    <row r="2617" spans="1:3" ht="16.5" thickTop="1" thickBot="1">
      <c r="A2617" s="187">
        <f>D2617</f>
        <v>0</v>
      </c>
      <c r="B2617" s="188" t="s">
        <v>4918</v>
      </c>
      <c r="C2617" s="189" t="s">
        <v>3721</v>
      </c>
    </row>
    <row r="2618" spans="1:3" ht="15.75" thickTop="1">
      <c r="A2618" s="174">
        <v>31503012</v>
      </c>
      <c r="B2618" s="204" t="s">
        <v>5573</v>
      </c>
      <c r="C2618" s="205" t="s">
        <v>4922</v>
      </c>
    </row>
    <row r="2619" spans="1:3" ht="15.75" thickBot="1">
      <c r="A2619" s="180">
        <v>31503020</v>
      </c>
      <c r="B2619" s="206" t="s">
        <v>5574</v>
      </c>
      <c r="C2619" s="207" t="s">
        <v>4922</v>
      </c>
    </row>
    <row r="2620" spans="1:3" ht="16.5" thickTop="1" thickBot="1">
      <c r="A2620" s="187">
        <f>D2620</f>
        <v>0</v>
      </c>
      <c r="B2620" s="188" t="s">
        <v>4918</v>
      </c>
      <c r="C2620" s="189" t="s">
        <v>3721</v>
      </c>
    </row>
    <row r="2621" spans="1:3" ht="15.75" thickTop="1">
      <c r="A2621" s="174">
        <v>31504019</v>
      </c>
      <c r="B2621" s="204" t="s">
        <v>5575</v>
      </c>
      <c r="C2621" s="205" t="s">
        <v>4922</v>
      </c>
    </row>
    <row r="2622" spans="1:3" ht="15.75" thickBot="1">
      <c r="A2622" s="180">
        <v>31504027</v>
      </c>
      <c r="B2622" s="206" t="s">
        <v>5576</v>
      </c>
      <c r="C2622" s="207" t="s">
        <v>4922</v>
      </c>
    </row>
    <row r="2623" spans="1:3" ht="16.5" thickTop="1" thickBot="1">
      <c r="A2623" s="187">
        <f>D2623</f>
        <v>0</v>
      </c>
      <c r="B2623" s="188" t="s">
        <v>4918</v>
      </c>
      <c r="C2623" s="189" t="s">
        <v>3721</v>
      </c>
    </row>
    <row r="2624" spans="1:3" ht="15.75" thickTop="1">
      <c r="A2624" s="174">
        <v>31505015</v>
      </c>
      <c r="B2624" s="204" t="s">
        <v>5577</v>
      </c>
      <c r="C2624" s="205" t="s">
        <v>4922</v>
      </c>
    </row>
    <row r="2625" spans="1:3" ht="15.75" thickBot="1">
      <c r="A2625" s="180">
        <v>31505023</v>
      </c>
      <c r="B2625" s="206" t="s">
        <v>5578</v>
      </c>
      <c r="C2625" s="207" t="s">
        <v>4922</v>
      </c>
    </row>
    <row r="2626" spans="1:3" ht="16.5" thickTop="1" thickBot="1">
      <c r="A2626" s="187">
        <f>D2626</f>
        <v>0</v>
      </c>
      <c r="B2626" s="188" t="s">
        <v>4918</v>
      </c>
      <c r="C2626" s="189" t="s">
        <v>3721</v>
      </c>
    </row>
    <row r="2627" spans="1:3" ht="15.75" thickTop="1">
      <c r="A2627" s="174">
        <v>31506011</v>
      </c>
      <c r="B2627" s="175" t="s">
        <v>2167</v>
      </c>
      <c r="C2627" s="176" t="s">
        <v>4920</v>
      </c>
    </row>
    <row r="2628" spans="1:3">
      <c r="A2628" s="177">
        <v>31506038</v>
      </c>
      <c r="B2628" s="191" t="s">
        <v>5579</v>
      </c>
      <c r="C2628" s="192" t="s">
        <v>4920</v>
      </c>
    </row>
    <row r="2629" spans="1:3" ht="15.75" thickBot="1">
      <c r="A2629" s="180">
        <v>31506046</v>
      </c>
      <c r="B2629" s="206" t="s">
        <v>5580</v>
      </c>
      <c r="C2629" s="207" t="s">
        <v>4922</v>
      </c>
    </row>
    <row r="2630" spans="1:3" ht="16.5" thickTop="1" thickBot="1">
      <c r="A2630" s="187">
        <f>D2630</f>
        <v>0</v>
      </c>
      <c r="B2630" s="188" t="s">
        <v>4918</v>
      </c>
      <c r="C2630" s="189" t="s">
        <v>3721</v>
      </c>
    </row>
    <row r="2631" spans="1:3" ht="15.75" thickTop="1">
      <c r="A2631" s="174">
        <v>31507018</v>
      </c>
      <c r="B2631" s="204" t="s">
        <v>5581</v>
      </c>
      <c r="C2631" s="205" t="s">
        <v>4922</v>
      </c>
    </row>
    <row r="2632" spans="1:3" ht="15.75" thickBot="1">
      <c r="A2632" s="180">
        <v>31507026</v>
      </c>
      <c r="B2632" s="206" t="s">
        <v>5582</v>
      </c>
      <c r="C2632" s="207" t="s">
        <v>4922</v>
      </c>
    </row>
    <row r="2633" spans="1:3" ht="16.5" thickTop="1" thickBot="1">
      <c r="A2633" s="168">
        <f>D2633</f>
        <v>0</v>
      </c>
      <c r="B2633" s="169" t="s">
        <v>4917</v>
      </c>
      <c r="C2633" s="170" t="s">
        <v>3721</v>
      </c>
    </row>
    <row r="2634" spans="1:3" ht="16.5" thickTop="1" thickBot="1">
      <c r="A2634" s="171">
        <f>D2634</f>
        <v>0</v>
      </c>
      <c r="B2634" s="172" t="s">
        <v>4918</v>
      </c>
      <c r="C2634" s="173" t="s">
        <v>3721</v>
      </c>
    </row>
    <row r="2635" spans="1:3" ht="16.5" thickTop="1" thickBot="1">
      <c r="A2635" s="183">
        <v>31601014</v>
      </c>
      <c r="B2635" s="184" t="s">
        <v>2168</v>
      </c>
      <c r="C2635" s="190" t="s">
        <v>4920</v>
      </c>
    </row>
    <row r="2636" spans="1:3" ht="16.5" thickTop="1" thickBot="1">
      <c r="A2636" s="187">
        <f>D2636</f>
        <v>0</v>
      </c>
      <c r="B2636" s="188" t="s">
        <v>4918</v>
      </c>
      <c r="C2636" s="189" t="s">
        <v>3721</v>
      </c>
    </row>
    <row r="2637" spans="1:3" ht="15.75" thickTop="1">
      <c r="A2637" s="174">
        <v>31602010</v>
      </c>
      <c r="B2637" s="204" t="s">
        <v>5583</v>
      </c>
      <c r="C2637" s="205" t="s">
        <v>4922</v>
      </c>
    </row>
    <row r="2638" spans="1:3">
      <c r="A2638" s="177">
        <v>31602029</v>
      </c>
      <c r="B2638" s="191" t="s">
        <v>5584</v>
      </c>
      <c r="C2638" s="192" t="s">
        <v>4920</v>
      </c>
    </row>
    <row r="2639" spans="1:3">
      <c r="A2639" s="177">
        <v>31602037</v>
      </c>
      <c r="B2639" s="191" t="s">
        <v>2170</v>
      </c>
      <c r="C2639" s="192" t="s">
        <v>4920</v>
      </c>
    </row>
    <row r="2640" spans="1:3">
      <c r="A2640" s="177">
        <v>31602045</v>
      </c>
      <c r="B2640" s="191" t="s">
        <v>2181</v>
      </c>
      <c r="C2640" s="192" t="s">
        <v>4920</v>
      </c>
    </row>
    <row r="2641" spans="1:3">
      <c r="A2641" s="177">
        <v>31602053</v>
      </c>
      <c r="B2641" s="191" t="s">
        <v>2182</v>
      </c>
      <c r="C2641" s="192" t="s">
        <v>4920</v>
      </c>
    </row>
    <row r="2642" spans="1:3">
      <c r="A2642" s="177">
        <v>31602061</v>
      </c>
      <c r="B2642" s="191" t="s">
        <v>2183</v>
      </c>
      <c r="C2642" s="192" t="s">
        <v>4920</v>
      </c>
    </row>
    <row r="2643" spans="1:3">
      <c r="A2643" s="177">
        <v>31602070</v>
      </c>
      <c r="B2643" s="191" t="s">
        <v>2184</v>
      </c>
      <c r="C2643" s="192" t="s">
        <v>4920</v>
      </c>
    </row>
    <row r="2644" spans="1:3">
      <c r="A2644" s="177">
        <v>31602088</v>
      </c>
      <c r="B2644" s="191" t="s">
        <v>5585</v>
      </c>
      <c r="C2644" s="192" t="s">
        <v>4920</v>
      </c>
    </row>
    <row r="2645" spans="1:3">
      <c r="A2645" s="177">
        <v>31602096</v>
      </c>
      <c r="B2645" s="191" t="s">
        <v>2186</v>
      </c>
      <c r="C2645" s="192" t="s">
        <v>4920</v>
      </c>
    </row>
    <row r="2646" spans="1:3">
      <c r="A2646" s="177">
        <v>31602100</v>
      </c>
      <c r="B2646" s="191" t="s">
        <v>2187</v>
      </c>
      <c r="C2646" s="192" t="s">
        <v>4920</v>
      </c>
    </row>
    <row r="2647" spans="1:3">
      <c r="A2647" s="177">
        <v>31602118</v>
      </c>
      <c r="B2647" s="191" t="s">
        <v>2126</v>
      </c>
      <c r="C2647" s="192" t="s">
        <v>4920</v>
      </c>
    </row>
    <row r="2648" spans="1:3">
      <c r="A2648" s="177">
        <v>31602126</v>
      </c>
      <c r="B2648" s="191" t="s">
        <v>2188</v>
      </c>
      <c r="C2648" s="192" t="s">
        <v>4920</v>
      </c>
    </row>
    <row r="2649" spans="1:3">
      <c r="A2649" s="177">
        <v>31602134</v>
      </c>
      <c r="B2649" s="191" t="s">
        <v>2189</v>
      </c>
      <c r="C2649" s="192" t="s">
        <v>4920</v>
      </c>
    </row>
    <row r="2650" spans="1:3">
      <c r="A2650" s="177">
        <v>31602142</v>
      </c>
      <c r="B2650" s="191" t="s">
        <v>2190</v>
      </c>
      <c r="C2650" s="192" t="s">
        <v>4920</v>
      </c>
    </row>
    <row r="2651" spans="1:3">
      <c r="A2651" s="177">
        <v>31602150</v>
      </c>
      <c r="B2651" s="191" t="s">
        <v>2191</v>
      </c>
      <c r="C2651" s="192" t="s">
        <v>4920</v>
      </c>
    </row>
    <row r="2652" spans="1:3">
      <c r="A2652" s="177">
        <v>31602169</v>
      </c>
      <c r="B2652" s="191" t="s">
        <v>2192</v>
      </c>
      <c r="C2652" s="192" t="s">
        <v>4920</v>
      </c>
    </row>
    <row r="2653" spans="1:3">
      <c r="A2653" s="177">
        <v>31602177</v>
      </c>
      <c r="B2653" s="191" t="s">
        <v>2193</v>
      </c>
      <c r="C2653" s="192" t="s">
        <v>4920</v>
      </c>
    </row>
    <row r="2654" spans="1:3">
      <c r="A2654" s="177">
        <v>31602185</v>
      </c>
      <c r="B2654" s="191" t="s">
        <v>5586</v>
      </c>
      <c r="C2654" s="192" t="s">
        <v>4920</v>
      </c>
    </row>
    <row r="2655" spans="1:3">
      <c r="A2655" s="177">
        <v>31602207</v>
      </c>
      <c r="B2655" s="191" t="s">
        <v>2195</v>
      </c>
      <c r="C2655" s="192" t="s">
        <v>4920</v>
      </c>
    </row>
    <row r="2656" spans="1:3">
      <c r="A2656" s="177">
        <v>31602215</v>
      </c>
      <c r="B2656" s="178" t="s">
        <v>5587</v>
      </c>
      <c r="C2656" s="179" t="s">
        <v>4922</v>
      </c>
    </row>
    <row r="2657" spans="1:3">
      <c r="A2657" s="177">
        <v>31602223</v>
      </c>
      <c r="B2657" s="191" t="s">
        <v>2196</v>
      </c>
      <c r="C2657" s="192" t="s">
        <v>4920</v>
      </c>
    </row>
    <row r="2658" spans="1:3">
      <c r="A2658" s="177">
        <v>31602231</v>
      </c>
      <c r="B2658" s="191" t="s">
        <v>2171</v>
      </c>
      <c r="C2658" s="192" t="s">
        <v>4920</v>
      </c>
    </row>
    <row r="2659" spans="1:3">
      <c r="A2659" s="177">
        <v>31602240</v>
      </c>
      <c r="B2659" s="191" t="s">
        <v>5588</v>
      </c>
      <c r="C2659" s="192" t="s">
        <v>4920</v>
      </c>
    </row>
    <row r="2660" spans="1:3">
      <c r="A2660" s="177">
        <v>31602258</v>
      </c>
      <c r="B2660" s="191" t="s">
        <v>5589</v>
      </c>
      <c r="C2660" s="192" t="s">
        <v>4920</v>
      </c>
    </row>
    <row r="2661" spans="1:3">
      <c r="A2661" s="177">
        <v>31602266</v>
      </c>
      <c r="B2661" s="191" t="s">
        <v>5590</v>
      </c>
      <c r="C2661" s="192" t="s">
        <v>4920</v>
      </c>
    </row>
    <row r="2662" spans="1:3">
      <c r="A2662" s="177">
        <v>31602274</v>
      </c>
      <c r="B2662" s="191" t="s">
        <v>5591</v>
      </c>
      <c r="C2662" s="192" t="s">
        <v>4920</v>
      </c>
    </row>
    <row r="2663" spans="1:3">
      <c r="A2663" s="177">
        <v>31602282</v>
      </c>
      <c r="B2663" s="191" t="s">
        <v>5592</v>
      </c>
      <c r="C2663" s="192" t="s">
        <v>4920</v>
      </c>
    </row>
    <row r="2664" spans="1:3">
      <c r="A2664" s="177">
        <v>31602290</v>
      </c>
      <c r="B2664" s="191" t="s">
        <v>5593</v>
      </c>
      <c r="C2664" s="192" t="s">
        <v>4920</v>
      </c>
    </row>
    <row r="2665" spans="1:3">
      <c r="A2665" s="177">
        <v>31602304</v>
      </c>
      <c r="B2665" s="191" t="s">
        <v>5594</v>
      </c>
      <c r="C2665" s="192" t="s">
        <v>4920</v>
      </c>
    </row>
    <row r="2666" spans="1:3" ht="15.75" thickBot="1">
      <c r="A2666" s="180">
        <v>31602312</v>
      </c>
      <c r="B2666" s="181" t="s">
        <v>5595</v>
      </c>
      <c r="C2666" s="182" t="s">
        <v>4920</v>
      </c>
    </row>
    <row r="2667" spans="1:3" ht="16.5" thickTop="1" thickBot="1">
      <c r="A2667" s="168">
        <f>D2667</f>
        <v>0</v>
      </c>
      <c r="B2667" s="169" t="s">
        <v>4917</v>
      </c>
      <c r="C2667" s="170" t="s">
        <v>3721</v>
      </c>
    </row>
    <row r="2668" spans="1:3" ht="16.5" thickTop="1" thickBot="1">
      <c r="A2668" s="171">
        <f>D2668</f>
        <v>0</v>
      </c>
      <c r="B2668" s="172" t="s">
        <v>4918</v>
      </c>
      <c r="C2668" s="173" t="s">
        <v>3721</v>
      </c>
    </row>
    <row r="2669" spans="1:3" ht="15.75" thickTop="1">
      <c r="A2669" s="174">
        <v>40101010</v>
      </c>
      <c r="B2669" s="175" t="s">
        <v>2197</v>
      </c>
      <c r="C2669" s="176" t="s">
        <v>4920</v>
      </c>
    </row>
    <row r="2670" spans="1:3">
      <c r="A2670" s="177">
        <v>40101029</v>
      </c>
      <c r="B2670" s="191" t="s">
        <v>2198</v>
      </c>
      <c r="C2670" s="192" t="s">
        <v>4920</v>
      </c>
    </row>
    <row r="2671" spans="1:3">
      <c r="A2671" s="177">
        <v>40101037</v>
      </c>
      <c r="B2671" s="191" t="s">
        <v>2200</v>
      </c>
      <c r="C2671" s="192" t="s">
        <v>4920</v>
      </c>
    </row>
    <row r="2672" spans="1:3">
      <c r="A2672" s="177">
        <v>40101045</v>
      </c>
      <c r="B2672" s="191" t="s">
        <v>2201</v>
      </c>
      <c r="C2672" s="192" t="s">
        <v>4920</v>
      </c>
    </row>
    <row r="2673" spans="1:3">
      <c r="A2673" s="177">
        <v>40101053</v>
      </c>
      <c r="B2673" s="191" t="s">
        <v>3993</v>
      </c>
      <c r="C2673" s="192" t="s">
        <v>4920</v>
      </c>
    </row>
    <row r="2674" spans="1:3" ht="23.25" thickBot="1">
      <c r="A2674" s="180">
        <v>40101061</v>
      </c>
      <c r="B2674" s="181" t="s">
        <v>2199</v>
      </c>
      <c r="C2674" s="182" t="s">
        <v>4920</v>
      </c>
    </row>
    <row r="2675" spans="1:3" ht="16.5" thickTop="1" thickBot="1">
      <c r="A2675" s="187">
        <f>D2675</f>
        <v>0</v>
      </c>
      <c r="B2675" s="188" t="s">
        <v>4918</v>
      </c>
      <c r="C2675" s="189" t="s">
        <v>3721</v>
      </c>
    </row>
    <row r="2676" spans="1:3" ht="15.75" thickTop="1">
      <c r="A2676" s="174">
        <v>40102017</v>
      </c>
      <c r="B2676" s="204" t="s">
        <v>5596</v>
      </c>
      <c r="C2676" s="205" t="s">
        <v>4922</v>
      </c>
    </row>
    <row r="2677" spans="1:3">
      <c r="A2677" s="177">
        <v>40102025</v>
      </c>
      <c r="B2677" s="191" t="s">
        <v>2202</v>
      </c>
      <c r="C2677" s="192" t="s">
        <v>4920</v>
      </c>
    </row>
    <row r="2678" spans="1:3">
      <c r="A2678" s="177">
        <v>40102033</v>
      </c>
      <c r="B2678" s="191" t="s">
        <v>2203</v>
      </c>
      <c r="C2678" s="192" t="s">
        <v>4920</v>
      </c>
    </row>
    <row r="2679" spans="1:3">
      <c r="A2679" s="177">
        <v>40102041</v>
      </c>
      <c r="B2679" s="191" t="s">
        <v>2204</v>
      </c>
      <c r="C2679" s="192" t="s">
        <v>4920</v>
      </c>
    </row>
    <row r="2680" spans="1:3">
      <c r="A2680" s="177">
        <v>40102050</v>
      </c>
      <c r="B2680" s="191" t="s">
        <v>2205</v>
      </c>
      <c r="C2680" s="192" t="s">
        <v>4920</v>
      </c>
    </row>
    <row r="2681" spans="1:3">
      <c r="A2681" s="177">
        <v>40102068</v>
      </c>
      <c r="B2681" s="191" t="s">
        <v>2206</v>
      </c>
      <c r="C2681" s="192" t="s">
        <v>4920</v>
      </c>
    </row>
    <row r="2682" spans="1:3">
      <c r="A2682" s="177">
        <v>40102076</v>
      </c>
      <c r="B2682" s="191" t="s">
        <v>2207</v>
      </c>
      <c r="C2682" s="192" t="s">
        <v>4920</v>
      </c>
    </row>
    <row r="2683" spans="1:3">
      <c r="A2683" s="177">
        <v>40102084</v>
      </c>
      <c r="B2683" s="191" t="s">
        <v>2210</v>
      </c>
      <c r="C2683" s="192" t="s">
        <v>4920</v>
      </c>
    </row>
    <row r="2684" spans="1:3">
      <c r="A2684" s="177">
        <v>40102092</v>
      </c>
      <c r="B2684" s="191" t="s">
        <v>2208</v>
      </c>
      <c r="C2684" s="192" t="s">
        <v>4920</v>
      </c>
    </row>
    <row r="2685" spans="1:3" ht="15.75" thickBot="1">
      <c r="A2685" s="180">
        <v>40102106</v>
      </c>
      <c r="B2685" s="181" t="s">
        <v>2209</v>
      </c>
      <c r="C2685" s="182" t="s">
        <v>4920</v>
      </c>
    </row>
    <row r="2686" spans="1:3" ht="16.5" thickTop="1" thickBot="1">
      <c r="A2686" s="187">
        <f>D2686</f>
        <v>0</v>
      </c>
      <c r="B2686" s="188" t="s">
        <v>4918</v>
      </c>
      <c r="C2686" s="189" t="s">
        <v>3721</v>
      </c>
    </row>
    <row r="2687" spans="1:3" ht="15.75" thickTop="1">
      <c r="A2687" s="174">
        <v>40103013</v>
      </c>
      <c r="B2687" s="175" t="s">
        <v>2211</v>
      </c>
      <c r="C2687" s="176" t="s">
        <v>4920</v>
      </c>
    </row>
    <row r="2688" spans="1:3">
      <c r="A2688" s="177">
        <v>40103021</v>
      </c>
      <c r="B2688" s="178" t="s">
        <v>5597</v>
      </c>
      <c r="C2688" s="179" t="s">
        <v>4922</v>
      </c>
    </row>
    <row r="2689" spans="1:3">
      <c r="A2689" s="177">
        <v>40103030</v>
      </c>
      <c r="B2689" s="178" t="s">
        <v>5598</v>
      </c>
      <c r="C2689" s="179" t="s">
        <v>4922</v>
      </c>
    </row>
    <row r="2690" spans="1:3">
      <c r="A2690" s="177">
        <v>40103048</v>
      </c>
      <c r="B2690" s="178" t="s">
        <v>5599</v>
      </c>
      <c r="C2690" s="179" t="s">
        <v>4922</v>
      </c>
    </row>
    <row r="2691" spans="1:3">
      <c r="A2691" s="177">
        <v>40103056</v>
      </c>
      <c r="B2691" s="191" t="s">
        <v>2253</v>
      </c>
      <c r="C2691" s="192" t="s">
        <v>4920</v>
      </c>
    </row>
    <row r="2692" spans="1:3">
      <c r="A2692" s="177">
        <v>40103064</v>
      </c>
      <c r="B2692" s="191" t="s">
        <v>2212</v>
      </c>
      <c r="C2692" s="192" t="s">
        <v>4920</v>
      </c>
    </row>
    <row r="2693" spans="1:3">
      <c r="A2693" s="177">
        <v>40103072</v>
      </c>
      <c r="B2693" s="191" t="s">
        <v>2213</v>
      </c>
      <c r="C2693" s="192" t="s">
        <v>4920</v>
      </c>
    </row>
    <row r="2694" spans="1:3">
      <c r="A2694" s="177">
        <v>40103080</v>
      </c>
      <c r="B2694" s="191" t="s">
        <v>2214</v>
      </c>
      <c r="C2694" s="192" t="s">
        <v>4920</v>
      </c>
    </row>
    <row r="2695" spans="1:3">
      <c r="A2695" s="177">
        <v>40103099</v>
      </c>
      <c r="B2695" s="191" t="s">
        <v>2215</v>
      </c>
      <c r="C2695" s="192" t="s">
        <v>4920</v>
      </c>
    </row>
    <row r="2696" spans="1:3">
      <c r="A2696" s="177">
        <v>40103102</v>
      </c>
      <c r="B2696" s="191" t="s">
        <v>2216</v>
      </c>
      <c r="C2696" s="192" t="s">
        <v>4920</v>
      </c>
    </row>
    <row r="2697" spans="1:3">
      <c r="A2697" s="177">
        <v>40103110</v>
      </c>
      <c r="B2697" s="191" t="s">
        <v>2217</v>
      </c>
      <c r="C2697" s="192" t="s">
        <v>4920</v>
      </c>
    </row>
    <row r="2698" spans="1:3">
      <c r="A2698" s="177">
        <v>40103129</v>
      </c>
      <c r="B2698" s="178" t="s">
        <v>5600</v>
      </c>
      <c r="C2698" s="179" t="s">
        <v>4922</v>
      </c>
    </row>
    <row r="2699" spans="1:3">
      <c r="A2699" s="177">
        <v>40103137</v>
      </c>
      <c r="B2699" s="191" t="s">
        <v>2218</v>
      </c>
      <c r="C2699" s="192" t="s">
        <v>4920</v>
      </c>
    </row>
    <row r="2700" spans="1:3">
      <c r="A2700" s="177">
        <v>40103145</v>
      </c>
      <c r="B2700" s="178" t="s">
        <v>5601</v>
      </c>
      <c r="C2700" s="179" t="s">
        <v>4922</v>
      </c>
    </row>
    <row r="2701" spans="1:3">
      <c r="A2701" s="177">
        <v>40103153</v>
      </c>
      <c r="B2701" s="178" t="s">
        <v>5602</v>
      </c>
      <c r="C2701" s="179" t="s">
        <v>4922</v>
      </c>
    </row>
    <row r="2702" spans="1:3">
      <c r="A2702" s="177">
        <v>40103161</v>
      </c>
      <c r="B2702" s="191" t="s">
        <v>2219</v>
      </c>
      <c r="C2702" s="192" t="s">
        <v>4920</v>
      </c>
    </row>
    <row r="2703" spans="1:3">
      <c r="A2703" s="177">
        <v>40103170</v>
      </c>
      <c r="B2703" s="191" t="s">
        <v>2220</v>
      </c>
      <c r="C2703" s="192" t="s">
        <v>4920</v>
      </c>
    </row>
    <row r="2704" spans="1:3">
      <c r="A2704" s="177">
        <v>40103188</v>
      </c>
      <c r="B2704" s="191" t="s">
        <v>2221</v>
      </c>
      <c r="C2704" s="192" t="s">
        <v>4920</v>
      </c>
    </row>
    <row r="2705" spans="1:3">
      <c r="A2705" s="177">
        <v>40103196</v>
      </c>
      <c r="B2705" s="191" t="s">
        <v>2222</v>
      </c>
      <c r="C2705" s="192" t="s">
        <v>4920</v>
      </c>
    </row>
    <row r="2706" spans="1:3">
      <c r="A2706" s="177">
        <v>40103200</v>
      </c>
      <c r="B2706" s="191" t="s">
        <v>5603</v>
      </c>
      <c r="C2706" s="192" t="s">
        <v>4920</v>
      </c>
    </row>
    <row r="2707" spans="1:3">
      <c r="A2707" s="177">
        <v>40103234</v>
      </c>
      <c r="B2707" s="191" t="s">
        <v>5604</v>
      </c>
      <c r="C2707" s="192" t="s">
        <v>4920</v>
      </c>
    </row>
    <row r="2708" spans="1:3">
      <c r="A2708" s="177">
        <v>40103242</v>
      </c>
      <c r="B2708" s="191" t="s">
        <v>2233</v>
      </c>
      <c r="C2708" s="192" t="s">
        <v>4920</v>
      </c>
    </row>
    <row r="2709" spans="1:3">
      <c r="A2709" s="177">
        <v>40103250</v>
      </c>
      <c r="B2709" s="191" t="s">
        <v>2234</v>
      </c>
      <c r="C2709" s="192" t="s">
        <v>4920</v>
      </c>
    </row>
    <row r="2710" spans="1:3">
      <c r="A2710" s="177">
        <v>40103269</v>
      </c>
      <c r="B2710" s="191" t="s">
        <v>2223</v>
      </c>
      <c r="C2710" s="192" t="s">
        <v>4920</v>
      </c>
    </row>
    <row r="2711" spans="1:3">
      <c r="A2711" s="177">
        <v>40103277</v>
      </c>
      <c r="B2711" s="191" t="s">
        <v>2224</v>
      </c>
      <c r="C2711" s="192" t="s">
        <v>4920</v>
      </c>
    </row>
    <row r="2712" spans="1:3">
      <c r="A2712" s="177">
        <v>40103285</v>
      </c>
      <c r="B2712" s="191" t="s">
        <v>2227</v>
      </c>
      <c r="C2712" s="192" t="s">
        <v>4920</v>
      </c>
    </row>
    <row r="2713" spans="1:3">
      <c r="A2713" s="177">
        <v>40103307</v>
      </c>
      <c r="B2713" s="191" t="s">
        <v>2228</v>
      </c>
      <c r="C2713" s="192" t="s">
        <v>4920</v>
      </c>
    </row>
    <row r="2714" spans="1:3">
      <c r="A2714" s="177">
        <v>40103315</v>
      </c>
      <c r="B2714" s="191" t="s">
        <v>2229</v>
      </c>
      <c r="C2714" s="192" t="s">
        <v>4920</v>
      </c>
    </row>
    <row r="2715" spans="1:3">
      <c r="A2715" s="177">
        <v>40103323</v>
      </c>
      <c r="B2715" s="191" t="s">
        <v>2230</v>
      </c>
      <c r="C2715" s="192" t="s">
        <v>4920</v>
      </c>
    </row>
    <row r="2716" spans="1:3">
      <c r="A2716" s="177">
        <v>40103331</v>
      </c>
      <c r="B2716" s="191" t="s">
        <v>2231</v>
      </c>
      <c r="C2716" s="192" t="s">
        <v>4920</v>
      </c>
    </row>
    <row r="2717" spans="1:3">
      <c r="A2717" s="177">
        <v>40103340</v>
      </c>
      <c r="B2717" s="191" t="s">
        <v>3994</v>
      </c>
      <c r="C2717" s="192" t="s">
        <v>4920</v>
      </c>
    </row>
    <row r="2718" spans="1:3">
      <c r="A2718" s="177">
        <v>40103358</v>
      </c>
      <c r="B2718" s="191" t="s">
        <v>3995</v>
      </c>
      <c r="C2718" s="192" t="s">
        <v>4920</v>
      </c>
    </row>
    <row r="2719" spans="1:3">
      <c r="A2719" s="177">
        <v>40103366</v>
      </c>
      <c r="B2719" s="191" t="s">
        <v>2232</v>
      </c>
      <c r="C2719" s="192" t="s">
        <v>4920</v>
      </c>
    </row>
    <row r="2720" spans="1:3">
      <c r="A2720" s="177">
        <v>40103374</v>
      </c>
      <c r="B2720" s="191" t="s">
        <v>2235</v>
      </c>
      <c r="C2720" s="192" t="s">
        <v>4920</v>
      </c>
    </row>
    <row r="2721" spans="1:3">
      <c r="A2721" s="177">
        <v>40103382</v>
      </c>
      <c r="B2721" s="191" t="s">
        <v>2236</v>
      </c>
      <c r="C2721" s="192" t="s">
        <v>4920</v>
      </c>
    </row>
    <row r="2722" spans="1:3">
      <c r="A2722" s="177">
        <v>40103390</v>
      </c>
      <c r="B2722" s="191" t="s">
        <v>2237</v>
      </c>
      <c r="C2722" s="192" t="s">
        <v>4920</v>
      </c>
    </row>
    <row r="2723" spans="1:3">
      <c r="A2723" s="177">
        <v>40103404</v>
      </c>
      <c r="B2723" s="191" t="s">
        <v>2238</v>
      </c>
      <c r="C2723" s="192" t="s">
        <v>4920</v>
      </c>
    </row>
    <row r="2724" spans="1:3">
      <c r="A2724" s="177">
        <v>40103412</v>
      </c>
      <c r="B2724" s="191" t="s">
        <v>2239</v>
      </c>
      <c r="C2724" s="192" t="s">
        <v>4920</v>
      </c>
    </row>
    <row r="2725" spans="1:3">
      <c r="A2725" s="177">
        <v>40103420</v>
      </c>
      <c r="B2725" s="178" t="s">
        <v>5605</v>
      </c>
      <c r="C2725" s="179" t="s">
        <v>4922</v>
      </c>
    </row>
    <row r="2726" spans="1:3">
      <c r="A2726" s="177">
        <v>40103439</v>
      </c>
      <c r="B2726" s="191" t="s">
        <v>2240</v>
      </c>
      <c r="C2726" s="192" t="s">
        <v>4920</v>
      </c>
    </row>
    <row r="2727" spans="1:3">
      <c r="A2727" s="177">
        <v>40103447</v>
      </c>
      <c r="B2727" s="191" t="s">
        <v>2241</v>
      </c>
      <c r="C2727" s="192" t="s">
        <v>4920</v>
      </c>
    </row>
    <row r="2728" spans="1:3">
      <c r="A2728" s="177">
        <v>40103455</v>
      </c>
      <c r="B2728" s="191" t="s">
        <v>2242</v>
      </c>
      <c r="C2728" s="192" t="s">
        <v>4920</v>
      </c>
    </row>
    <row r="2729" spans="1:3">
      <c r="A2729" s="177">
        <v>40103463</v>
      </c>
      <c r="B2729" s="191" t="s">
        <v>2243</v>
      </c>
      <c r="C2729" s="192" t="s">
        <v>4920</v>
      </c>
    </row>
    <row r="2730" spans="1:3">
      <c r="A2730" s="177">
        <v>40103471</v>
      </c>
      <c r="B2730" s="178" t="s">
        <v>5606</v>
      </c>
      <c r="C2730" s="179" t="s">
        <v>4922</v>
      </c>
    </row>
    <row r="2731" spans="1:3">
      <c r="A2731" s="177">
        <v>40103480</v>
      </c>
      <c r="B2731" s="191" t="s">
        <v>2244</v>
      </c>
      <c r="C2731" s="192" t="s">
        <v>4920</v>
      </c>
    </row>
    <row r="2732" spans="1:3">
      <c r="A2732" s="177">
        <v>40103498</v>
      </c>
      <c r="B2732" s="191" t="s">
        <v>2252</v>
      </c>
      <c r="C2732" s="192" t="s">
        <v>4920</v>
      </c>
    </row>
    <row r="2733" spans="1:3">
      <c r="A2733" s="177">
        <v>40103501</v>
      </c>
      <c r="B2733" s="191" t="s">
        <v>2245</v>
      </c>
      <c r="C2733" s="192" t="s">
        <v>4920</v>
      </c>
    </row>
    <row r="2734" spans="1:3">
      <c r="A2734" s="177">
        <v>40103510</v>
      </c>
      <c r="B2734" s="191" t="s">
        <v>2246</v>
      </c>
      <c r="C2734" s="192" t="s">
        <v>4920</v>
      </c>
    </row>
    <row r="2735" spans="1:3">
      <c r="A2735" s="177">
        <v>40103528</v>
      </c>
      <c r="B2735" s="191" t="s">
        <v>2247</v>
      </c>
      <c r="C2735" s="192" t="s">
        <v>4920</v>
      </c>
    </row>
    <row r="2736" spans="1:3">
      <c r="A2736" s="177">
        <v>40103536</v>
      </c>
      <c r="B2736" s="191" t="s">
        <v>2248</v>
      </c>
      <c r="C2736" s="192" t="s">
        <v>4920</v>
      </c>
    </row>
    <row r="2737" spans="1:3">
      <c r="A2737" s="177">
        <v>40103544</v>
      </c>
      <c r="B2737" s="191" t="s">
        <v>2249</v>
      </c>
      <c r="C2737" s="192" t="s">
        <v>4920</v>
      </c>
    </row>
    <row r="2738" spans="1:3">
      <c r="A2738" s="177">
        <v>40103552</v>
      </c>
      <c r="B2738" s="178" t="s">
        <v>5607</v>
      </c>
      <c r="C2738" s="179" t="s">
        <v>4922</v>
      </c>
    </row>
    <row r="2739" spans="1:3">
      <c r="A2739" s="177">
        <v>40103560</v>
      </c>
      <c r="B2739" s="191" t="s">
        <v>2250</v>
      </c>
      <c r="C2739" s="192" t="s">
        <v>4920</v>
      </c>
    </row>
    <row r="2740" spans="1:3">
      <c r="A2740" s="177">
        <v>40103579</v>
      </c>
      <c r="B2740" s="191" t="s">
        <v>2251</v>
      </c>
      <c r="C2740" s="192" t="s">
        <v>4920</v>
      </c>
    </row>
    <row r="2741" spans="1:3" ht="22.5">
      <c r="A2741" s="177">
        <v>40103587</v>
      </c>
      <c r="B2741" s="191" t="s">
        <v>2259</v>
      </c>
      <c r="C2741" s="192" t="s">
        <v>4920</v>
      </c>
    </row>
    <row r="2742" spans="1:3">
      <c r="A2742" s="177">
        <v>40103595</v>
      </c>
      <c r="B2742" s="191" t="s">
        <v>2254</v>
      </c>
      <c r="C2742" s="192" t="s">
        <v>4920</v>
      </c>
    </row>
    <row r="2743" spans="1:3">
      <c r="A2743" s="177">
        <v>40103609</v>
      </c>
      <c r="B2743" s="191" t="s">
        <v>2255</v>
      </c>
      <c r="C2743" s="192" t="s">
        <v>4920</v>
      </c>
    </row>
    <row r="2744" spans="1:3">
      <c r="A2744" s="177">
        <v>40103617</v>
      </c>
      <c r="B2744" s="191" t="s">
        <v>2256</v>
      </c>
      <c r="C2744" s="192" t="s">
        <v>4920</v>
      </c>
    </row>
    <row r="2745" spans="1:3">
      <c r="A2745" s="177">
        <v>40103625</v>
      </c>
      <c r="B2745" s="191" t="s">
        <v>2257</v>
      </c>
      <c r="C2745" s="192" t="s">
        <v>4920</v>
      </c>
    </row>
    <row r="2746" spans="1:3">
      <c r="A2746" s="177">
        <v>40103633</v>
      </c>
      <c r="B2746" s="191" t="s">
        <v>2258</v>
      </c>
      <c r="C2746" s="192" t="s">
        <v>4920</v>
      </c>
    </row>
    <row r="2747" spans="1:3">
      <c r="A2747" s="177">
        <v>40103641</v>
      </c>
      <c r="B2747" s="191" t="s">
        <v>2260</v>
      </c>
      <c r="C2747" s="192" t="s">
        <v>4920</v>
      </c>
    </row>
    <row r="2748" spans="1:3">
      <c r="A2748" s="177">
        <v>40103650</v>
      </c>
      <c r="B2748" s="191" t="s">
        <v>2261</v>
      </c>
      <c r="C2748" s="192" t="s">
        <v>4920</v>
      </c>
    </row>
    <row r="2749" spans="1:3">
      <c r="A2749" s="177">
        <v>40103668</v>
      </c>
      <c r="B2749" s="191" t="s">
        <v>2262</v>
      </c>
      <c r="C2749" s="192" t="s">
        <v>4920</v>
      </c>
    </row>
    <row r="2750" spans="1:3">
      <c r="A2750" s="177">
        <v>40103676</v>
      </c>
      <c r="B2750" s="178" t="s">
        <v>5608</v>
      </c>
      <c r="C2750" s="179" t="s">
        <v>4922</v>
      </c>
    </row>
    <row r="2751" spans="1:3">
      <c r="A2751" s="177">
        <v>40103684</v>
      </c>
      <c r="B2751" s="178" t="s">
        <v>5609</v>
      </c>
      <c r="C2751" s="179" t="s">
        <v>4922</v>
      </c>
    </row>
    <row r="2752" spans="1:3">
      <c r="A2752" s="177">
        <v>40103714</v>
      </c>
      <c r="B2752" s="178" t="s">
        <v>4769</v>
      </c>
      <c r="C2752" s="179" t="s">
        <v>4922</v>
      </c>
    </row>
    <row r="2753" spans="1:3">
      <c r="A2753" s="177">
        <v>40103722</v>
      </c>
      <c r="B2753" s="191" t="s">
        <v>2263</v>
      </c>
      <c r="C2753" s="192" t="s">
        <v>4920</v>
      </c>
    </row>
    <row r="2754" spans="1:3">
      <c r="A2754" s="177">
        <v>40103730</v>
      </c>
      <c r="B2754" s="191" t="s">
        <v>2264</v>
      </c>
      <c r="C2754" s="192" t="s">
        <v>4920</v>
      </c>
    </row>
    <row r="2755" spans="1:3">
      <c r="A2755" s="177">
        <v>40103749</v>
      </c>
      <c r="B2755" s="191" t="s">
        <v>2265</v>
      </c>
      <c r="C2755" s="192" t="s">
        <v>4920</v>
      </c>
    </row>
    <row r="2756" spans="1:3">
      <c r="A2756" s="177">
        <v>40103757</v>
      </c>
      <c r="B2756" s="191" t="s">
        <v>2266</v>
      </c>
      <c r="C2756" s="192" t="s">
        <v>4920</v>
      </c>
    </row>
    <row r="2757" spans="1:3">
      <c r="A2757" s="177">
        <v>40103765</v>
      </c>
      <c r="B2757" s="178" t="s">
        <v>5610</v>
      </c>
      <c r="C2757" s="179" t="s">
        <v>4922</v>
      </c>
    </row>
    <row r="2758" spans="1:3">
      <c r="A2758" s="193">
        <v>40103781</v>
      </c>
      <c r="B2758" s="194" t="s">
        <v>5611</v>
      </c>
      <c r="C2758" s="196" t="s">
        <v>4922</v>
      </c>
    </row>
    <row r="2759" spans="1:3">
      <c r="A2759" s="193">
        <v>40103790</v>
      </c>
      <c r="B2759" s="194" t="s">
        <v>5612</v>
      </c>
      <c r="C2759" s="196" t="s">
        <v>4922</v>
      </c>
    </row>
    <row r="2760" spans="1:3">
      <c r="A2760" s="193">
        <v>40103803</v>
      </c>
      <c r="B2760" s="194" t="s">
        <v>5613</v>
      </c>
      <c r="C2760" s="195" t="s">
        <v>4920</v>
      </c>
    </row>
    <row r="2761" spans="1:3">
      <c r="A2761" s="193">
        <v>40103811</v>
      </c>
      <c r="B2761" s="194" t="s">
        <v>5614</v>
      </c>
      <c r="C2761" s="196" t="s">
        <v>4922</v>
      </c>
    </row>
    <row r="2762" spans="1:3">
      <c r="A2762" s="193">
        <v>40103820</v>
      </c>
      <c r="B2762" s="194" t="s">
        <v>4770</v>
      </c>
      <c r="C2762" s="195" t="s">
        <v>4920</v>
      </c>
    </row>
    <row r="2763" spans="1:3">
      <c r="A2763" s="193">
        <v>40103838</v>
      </c>
      <c r="B2763" s="194" t="s">
        <v>5615</v>
      </c>
      <c r="C2763" s="196" t="s">
        <v>4922</v>
      </c>
    </row>
    <row r="2764" spans="1:3">
      <c r="A2764" s="193">
        <v>40103846</v>
      </c>
      <c r="B2764" s="194" t="s">
        <v>5616</v>
      </c>
      <c r="C2764" s="196" t="s">
        <v>4922</v>
      </c>
    </row>
    <row r="2765" spans="1:3" ht="15.75" thickBot="1">
      <c r="A2765" s="198">
        <v>40103854</v>
      </c>
      <c r="B2765" s="199" t="s">
        <v>5617</v>
      </c>
      <c r="C2765" s="200" t="s">
        <v>4922</v>
      </c>
    </row>
    <row r="2766" spans="1:3" ht="16.5" thickTop="1" thickBot="1">
      <c r="A2766" s="187">
        <f>D2766</f>
        <v>0</v>
      </c>
      <c r="B2766" s="188" t="s">
        <v>4918</v>
      </c>
      <c r="C2766" s="189" t="s">
        <v>3721</v>
      </c>
    </row>
    <row r="2767" spans="1:3" ht="15.75" thickTop="1">
      <c r="A2767" s="203">
        <v>40104010</v>
      </c>
      <c r="B2767" s="175" t="s">
        <v>2267</v>
      </c>
      <c r="C2767" s="176" t="s">
        <v>4920</v>
      </c>
    </row>
    <row r="2768" spans="1:3">
      <c r="A2768" s="201">
        <v>40104028</v>
      </c>
      <c r="B2768" s="191" t="s">
        <v>2268</v>
      </c>
      <c r="C2768" s="192" t="s">
        <v>4920</v>
      </c>
    </row>
    <row r="2769" spans="1:3">
      <c r="A2769" s="201">
        <v>40104036</v>
      </c>
      <c r="B2769" s="191" t="s">
        <v>2269</v>
      </c>
      <c r="C2769" s="192" t="s">
        <v>4920</v>
      </c>
    </row>
    <row r="2770" spans="1:3">
      <c r="A2770" s="177">
        <v>40104044</v>
      </c>
      <c r="B2770" s="178" t="s">
        <v>5618</v>
      </c>
      <c r="C2770" s="179" t="s">
        <v>4922</v>
      </c>
    </row>
    <row r="2771" spans="1:3" ht="23.25" thickBot="1">
      <c r="A2771" s="180">
        <v>40104125</v>
      </c>
      <c r="B2771" s="181" t="s">
        <v>2270</v>
      </c>
      <c r="C2771" s="182" t="s">
        <v>4920</v>
      </c>
    </row>
    <row r="2772" spans="1:3" ht="16.5" thickTop="1" thickBot="1">
      <c r="A2772" s="187">
        <f>D2772</f>
        <v>0</v>
      </c>
      <c r="B2772" s="188" t="s">
        <v>4918</v>
      </c>
      <c r="C2772" s="189" t="s">
        <v>3721</v>
      </c>
    </row>
    <row r="2773" spans="1:3" ht="15.75" thickTop="1">
      <c r="A2773" s="174">
        <v>40105016</v>
      </c>
      <c r="B2773" s="175" t="s">
        <v>2271</v>
      </c>
      <c r="C2773" s="176" t="s">
        <v>4920</v>
      </c>
    </row>
    <row r="2774" spans="1:3">
      <c r="A2774" s="177">
        <v>40105024</v>
      </c>
      <c r="B2774" s="191" t="s">
        <v>2272</v>
      </c>
      <c r="C2774" s="192" t="s">
        <v>4920</v>
      </c>
    </row>
    <row r="2775" spans="1:3">
      <c r="A2775" s="177">
        <v>40105032</v>
      </c>
      <c r="B2775" s="191" t="s">
        <v>2273</v>
      </c>
      <c r="C2775" s="192" t="s">
        <v>4920</v>
      </c>
    </row>
    <row r="2776" spans="1:3">
      <c r="A2776" s="177">
        <v>40105040</v>
      </c>
      <c r="B2776" s="191" t="s">
        <v>2274</v>
      </c>
      <c r="C2776" s="192" t="s">
        <v>4920</v>
      </c>
    </row>
    <row r="2777" spans="1:3">
      <c r="A2777" s="177">
        <v>40105059</v>
      </c>
      <c r="B2777" s="191" t="s">
        <v>2275</v>
      </c>
      <c r="C2777" s="192" t="s">
        <v>4920</v>
      </c>
    </row>
    <row r="2778" spans="1:3">
      <c r="A2778" s="177">
        <v>40105067</v>
      </c>
      <c r="B2778" s="191" t="s">
        <v>2276</v>
      </c>
      <c r="C2778" s="192" t="s">
        <v>4920</v>
      </c>
    </row>
    <row r="2779" spans="1:3">
      <c r="A2779" s="177">
        <v>40105075</v>
      </c>
      <c r="B2779" s="191" t="s">
        <v>2277</v>
      </c>
      <c r="C2779" s="192" t="s">
        <v>4920</v>
      </c>
    </row>
    <row r="2780" spans="1:3">
      <c r="A2780" s="177">
        <v>40105083</v>
      </c>
      <c r="B2780" s="191" t="s">
        <v>2278</v>
      </c>
      <c r="C2780" s="192" t="s">
        <v>4920</v>
      </c>
    </row>
    <row r="2781" spans="1:3">
      <c r="A2781" s="177">
        <v>40105091</v>
      </c>
      <c r="B2781" s="191" t="s">
        <v>2279</v>
      </c>
      <c r="C2781" s="192" t="s">
        <v>4920</v>
      </c>
    </row>
    <row r="2782" spans="1:3">
      <c r="A2782" s="193">
        <v>40105105</v>
      </c>
      <c r="B2782" s="194" t="s">
        <v>5619</v>
      </c>
      <c r="C2782" s="196" t="s">
        <v>4922</v>
      </c>
    </row>
    <row r="2783" spans="1:3">
      <c r="A2783" s="193">
        <v>40105113</v>
      </c>
      <c r="B2783" s="194" t="s">
        <v>5620</v>
      </c>
      <c r="C2783" s="196" t="s">
        <v>4922</v>
      </c>
    </row>
    <row r="2784" spans="1:3">
      <c r="A2784" s="193">
        <v>40105121</v>
      </c>
      <c r="B2784" s="194" t="s">
        <v>5621</v>
      </c>
      <c r="C2784" s="196" t="s">
        <v>4922</v>
      </c>
    </row>
    <row r="2785" spans="1:3" ht="15.75" thickBot="1">
      <c r="A2785" s="198">
        <v>40105130</v>
      </c>
      <c r="B2785" s="199" t="s">
        <v>5622</v>
      </c>
      <c r="C2785" s="200" t="s">
        <v>4922</v>
      </c>
    </row>
    <row r="2786" spans="1:3" ht="16.5" thickTop="1" thickBot="1">
      <c r="A2786" s="168">
        <f>D2786</f>
        <v>0</v>
      </c>
      <c r="B2786" s="169" t="s">
        <v>4917</v>
      </c>
      <c r="C2786" s="170" t="s">
        <v>3721</v>
      </c>
    </row>
    <row r="2787" spans="1:3" ht="16.5" thickTop="1" thickBot="1">
      <c r="A2787" s="171">
        <f>D2787</f>
        <v>0</v>
      </c>
      <c r="B2787" s="172" t="s">
        <v>4918</v>
      </c>
      <c r="C2787" s="173" t="s">
        <v>3721</v>
      </c>
    </row>
    <row r="2788" spans="1:3" ht="15.75" thickTop="1">
      <c r="A2788" s="174">
        <v>40201015</v>
      </c>
      <c r="B2788" s="175" t="s">
        <v>2280</v>
      </c>
      <c r="C2788" s="176" t="s">
        <v>4920</v>
      </c>
    </row>
    <row r="2789" spans="1:3">
      <c r="A2789" s="177">
        <v>40201023</v>
      </c>
      <c r="B2789" s="191" t="s">
        <v>2281</v>
      </c>
      <c r="C2789" s="192" t="s">
        <v>4920</v>
      </c>
    </row>
    <row r="2790" spans="1:3">
      <c r="A2790" s="177">
        <v>40201031</v>
      </c>
      <c r="B2790" s="191" t="s">
        <v>2283</v>
      </c>
      <c r="C2790" s="192" t="s">
        <v>4920</v>
      </c>
    </row>
    <row r="2791" spans="1:3">
      <c r="A2791" s="177">
        <v>40201058</v>
      </c>
      <c r="B2791" s="191" t="s">
        <v>2284</v>
      </c>
      <c r="C2791" s="192" t="s">
        <v>4920</v>
      </c>
    </row>
    <row r="2792" spans="1:3">
      <c r="A2792" s="177">
        <v>40201066</v>
      </c>
      <c r="B2792" s="191" t="s">
        <v>2285</v>
      </c>
      <c r="C2792" s="192" t="s">
        <v>4920</v>
      </c>
    </row>
    <row r="2793" spans="1:3">
      <c r="A2793" s="177">
        <v>40201074</v>
      </c>
      <c r="B2793" s="191" t="s">
        <v>2286</v>
      </c>
      <c r="C2793" s="192" t="s">
        <v>4920</v>
      </c>
    </row>
    <row r="2794" spans="1:3">
      <c r="A2794" s="177">
        <v>40201082</v>
      </c>
      <c r="B2794" s="191" t="s">
        <v>2287</v>
      </c>
      <c r="C2794" s="192" t="s">
        <v>4920</v>
      </c>
    </row>
    <row r="2795" spans="1:3">
      <c r="A2795" s="177">
        <v>40201090</v>
      </c>
      <c r="B2795" s="191" t="s">
        <v>2288</v>
      </c>
      <c r="C2795" s="192" t="s">
        <v>4920</v>
      </c>
    </row>
    <row r="2796" spans="1:3">
      <c r="A2796" s="177">
        <v>40201104</v>
      </c>
      <c r="B2796" s="191" t="s">
        <v>2289</v>
      </c>
      <c r="C2796" s="192" t="s">
        <v>4920</v>
      </c>
    </row>
    <row r="2797" spans="1:3">
      <c r="A2797" s="177">
        <v>40201112</v>
      </c>
      <c r="B2797" s="191" t="s">
        <v>2290</v>
      </c>
      <c r="C2797" s="192" t="s">
        <v>4920</v>
      </c>
    </row>
    <row r="2798" spans="1:3">
      <c r="A2798" s="177">
        <v>40201120</v>
      </c>
      <c r="B2798" s="191" t="s">
        <v>2291</v>
      </c>
      <c r="C2798" s="192" t="s">
        <v>4920</v>
      </c>
    </row>
    <row r="2799" spans="1:3">
      <c r="A2799" s="177">
        <v>40201139</v>
      </c>
      <c r="B2799" s="191" t="s">
        <v>5623</v>
      </c>
      <c r="C2799" s="192" t="s">
        <v>4920</v>
      </c>
    </row>
    <row r="2800" spans="1:3">
      <c r="A2800" s="177">
        <v>40201147</v>
      </c>
      <c r="B2800" s="191" t="s">
        <v>5624</v>
      </c>
      <c r="C2800" s="192" t="s">
        <v>4920</v>
      </c>
    </row>
    <row r="2801" spans="1:3">
      <c r="A2801" s="177">
        <v>40201155</v>
      </c>
      <c r="B2801" s="191" t="s">
        <v>5625</v>
      </c>
      <c r="C2801" s="192" t="s">
        <v>4920</v>
      </c>
    </row>
    <row r="2802" spans="1:3">
      <c r="A2802" s="177">
        <v>40201163</v>
      </c>
      <c r="B2802" s="191" t="s">
        <v>2294</v>
      </c>
      <c r="C2802" s="192" t="s">
        <v>4920</v>
      </c>
    </row>
    <row r="2803" spans="1:3">
      <c r="A2803" s="177">
        <v>40201171</v>
      </c>
      <c r="B2803" s="191" t="s">
        <v>2295</v>
      </c>
      <c r="C2803" s="192" t="s">
        <v>4920</v>
      </c>
    </row>
    <row r="2804" spans="1:3">
      <c r="A2804" s="177">
        <v>40201180</v>
      </c>
      <c r="B2804" s="191" t="s">
        <v>2296</v>
      </c>
      <c r="C2804" s="192" t="s">
        <v>4920</v>
      </c>
    </row>
    <row r="2805" spans="1:3">
      <c r="A2805" s="177">
        <v>40201198</v>
      </c>
      <c r="B2805" s="191" t="s">
        <v>2299</v>
      </c>
      <c r="C2805" s="192" t="s">
        <v>4920</v>
      </c>
    </row>
    <row r="2806" spans="1:3">
      <c r="A2806" s="177">
        <v>40201201</v>
      </c>
      <c r="B2806" s="191" t="s">
        <v>2300</v>
      </c>
      <c r="C2806" s="192" t="s">
        <v>4920</v>
      </c>
    </row>
    <row r="2807" spans="1:3">
      <c r="A2807" s="177">
        <v>40201210</v>
      </c>
      <c r="B2807" s="191" t="s">
        <v>2301</v>
      </c>
      <c r="C2807" s="192" t="s">
        <v>4920</v>
      </c>
    </row>
    <row r="2808" spans="1:3">
      <c r="A2808" s="177">
        <v>40201228</v>
      </c>
      <c r="B2808" s="191" t="s">
        <v>2302</v>
      </c>
      <c r="C2808" s="192" t="s">
        <v>4920</v>
      </c>
    </row>
    <row r="2809" spans="1:3">
      <c r="A2809" s="177">
        <v>40201236</v>
      </c>
      <c r="B2809" s="191" t="s">
        <v>2305</v>
      </c>
      <c r="C2809" s="192" t="s">
        <v>4920</v>
      </c>
    </row>
    <row r="2810" spans="1:3">
      <c r="A2810" s="177">
        <v>40201244</v>
      </c>
      <c r="B2810" s="191" t="s">
        <v>2306</v>
      </c>
      <c r="C2810" s="192" t="s">
        <v>4920</v>
      </c>
    </row>
    <row r="2811" spans="1:3">
      <c r="A2811" s="177">
        <v>40201252</v>
      </c>
      <c r="B2811" s="191" t="s">
        <v>2303</v>
      </c>
      <c r="C2811" s="192" t="s">
        <v>4920</v>
      </c>
    </row>
    <row r="2812" spans="1:3">
      <c r="A2812" s="177">
        <v>40201260</v>
      </c>
      <c r="B2812" s="191" t="s">
        <v>2304</v>
      </c>
      <c r="C2812" s="192" t="s">
        <v>4920</v>
      </c>
    </row>
    <row r="2813" spans="1:3">
      <c r="A2813" s="177">
        <v>40201279</v>
      </c>
      <c r="B2813" s="191" t="s">
        <v>2297</v>
      </c>
      <c r="C2813" s="192" t="s">
        <v>4920</v>
      </c>
    </row>
    <row r="2814" spans="1:3">
      <c r="A2814" s="177">
        <v>40201287</v>
      </c>
      <c r="B2814" s="191" t="s">
        <v>2298</v>
      </c>
      <c r="C2814" s="192" t="s">
        <v>4920</v>
      </c>
    </row>
    <row r="2815" spans="1:3">
      <c r="A2815" s="177">
        <v>40201309</v>
      </c>
      <c r="B2815" s="191" t="s">
        <v>2282</v>
      </c>
      <c r="C2815" s="192" t="s">
        <v>4920</v>
      </c>
    </row>
    <row r="2816" spans="1:3">
      <c r="A2816" s="177">
        <v>40201317</v>
      </c>
      <c r="B2816" s="178" t="s">
        <v>5626</v>
      </c>
      <c r="C2816" s="179" t="s">
        <v>4922</v>
      </c>
    </row>
    <row r="2817" spans="1:3">
      <c r="A2817" s="177">
        <v>40201325</v>
      </c>
      <c r="B2817" s="178" t="s">
        <v>5627</v>
      </c>
      <c r="C2817" s="179" t="s">
        <v>4922</v>
      </c>
    </row>
    <row r="2818" spans="1:3">
      <c r="A2818" s="177">
        <v>40201333</v>
      </c>
      <c r="B2818" s="191" t="s">
        <v>2292</v>
      </c>
      <c r="C2818" s="192" t="s">
        <v>4920</v>
      </c>
    </row>
    <row r="2819" spans="1:3" ht="15.75" thickBot="1">
      <c r="A2819" s="180">
        <v>40201341</v>
      </c>
      <c r="B2819" s="206" t="s">
        <v>5628</v>
      </c>
      <c r="C2819" s="207" t="s">
        <v>4922</v>
      </c>
    </row>
    <row r="2820" spans="1:3" ht="16.5" thickTop="1" thickBot="1">
      <c r="A2820" s="187">
        <f>D2820</f>
        <v>0</v>
      </c>
      <c r="B2820" s="188" t="s">
        <v>4918</v>
      </c>
      <c r="C2820" s="189" t="s">
        <v>3721</v>
      </c>
    </row>
    <row r="2821" spans="1:3" ht="15.75" thickTop="1">
      <c r="A2821" s="174">
        <v>40202011</v>
      </c>
      <c r="B2821" s="175" t="s">
        <v>2307</v>
      </c>
      <c r="C2821" s="176" t="s">
        <v>4920</v>
      </c>
    </row>
    <row r="2822" spans="1:3">
      <c r="A2822" s="177">
        <v>40202038</v>
      </c>
      <c r="B2822" s="191" t="s">
        <v>5629</v>
      </c>
      <c r="C2822" s="192" t="s">
        <v>4920</v>
      </c>
    </row>
    <row r="2823" spans="1:3">
      <c r="A2823" s="177">
        <v>40202046</v>
      </c>
      <c r="B2823" s="191" t="s">
        <v>2308</v>
      </c>
      <c r="C2823" s="192" t="s">
        <v>4920</v>
      </c>
    </row>
    <row r="2824" spans="1:3">
      <c r="A2824" s="177">
        <v>40202054</v>
      </c>
      <c r="B2824" s="191" t="s">
        <v>5630</v>
      </c>
      <c r="C2824" s="192" t="s">
        <v>4920</v>
      </c>
    </row>
    <row r="2825" spans="1:3">
      <c r="A2825" s="177">
        <v>40202062</v>
      </c>
      <c r="B2825" s="191" t="s">
        <v>5631</v>
      </c>
      <c r="C2825" s="192" t="s">
        <v>4920</v>
      </c>
    </row>
    <row r="2826" spans="1:3">
      <c r="A2826" s="177">
        <v>40202070</v>
      </c>
      <c r="B2826" s="178" t="s">
        <v>5632</v>
      </c>
      <c r="C2826" s="179" t="s">
        <v>4922</v>
      </c>
    </row>
    <row r="2827" spans="1:3">
      <c r="A2827" s="177">
        <v>40202089</v>
      </c>
      <c r="B2827" s="178" t="s">
        <v>2311</v>
      </c>
      <c r="C2827" s="192" t="s">
        <v>4920</v>
      </c>
    </row>
    <row r="2828" spans="1:3">
      <c r="A2828" s="177">
        <v>40202097</v>
      </c>
      <c r="B2828" s="191" t="s">
        <v>2312</v>
      </c>
      <c r="C2828" s="192" t="s">
        <v>4920</v>
      </c>
    </row>
    <row r="2829" spans="1:3">
      <c r="A2829" s="177">
        <v>40202100</v>
      </c>
      <c r="B2829" s="191" t="s">
        <v>2313</v>
      </c>
      <c r="C2829" s="192" t="s">
        <v>4920</v>
      </c>
    </row>
    <row r="2830" spans="1:3">
      <c r="A2830" s="177">
        <v>40202119</v>
      </c>
      <c r="B2830" s="191" t="s">
        <v>5633</v>
      </c>
      <c r="C2830" s="192" t="s">
        <v>4920</v>
      </c>
    </row>
    <row r="2831" spans="1:3">
      <c r="A2831" s="177">
        <v>40202127</v>
      </c>
      <c r="B2831" s="191" t="s">
        <v>5634</v>
      </c>
      <c r="C2831" s="192" t="s">
        <v>4920</v>
      </c>
    </row>
    <row r="2832" spans="1:3">
      <c r="A2832" s="177">
        <v>40202135</v>
      </c>
      <c r="B2832" s="191" t="s">
        <v>5635</v>
      </c>
      <c r="C2832" s="192" t="s">
        <v>4920</v>
      </c>
    </row>
    <row r="2833" spans="1:3">
      <c r="A2833" s="177">
        <v>40202143</v>
      </c>
      <c r="B2833" s="191" t="s">
        <v>5636</v>
      </c>
      <c r="C2833" s="192" t="s">
        <v>4920</v>
      </c>
    </row>
    <row r="2834" spans="1:3">
      <c r="A2834" s="177">
        <v>40202151</v>
      </c>
      <c r="B2834" s="191" t="s">
        <v>5637</v>
      </c>
      <c r="C2834" s="192" t="s">
        <v>4920</v>
      </c>
    </row>
    <row r="2835" spans="1:3">
      <c r="A2835" s="177">
        <v>40202160</v>
      </c>
      <c r="B2835" s="191" t="s">
        <v>5638</v>
      </c>
      <c r="C2835" s="192" t="s">
        <v>4920</v>
      </c>
    </row>
    <row r="2836" spans="1:3">
      <c r="A2836" s="177">
        <v>40202178</v>
      </c>
      <c r="B2836" s="191" t="s">
        <v>5639</v>
      </c>
      <c r="C2836" s="192" t="s">
        <v>4920</v>
      </c>
    </row>
    <row r="2837" spans="1:3">
      <c r="A2837" s="177">
        <v>40202186</v>
      </c>
      <c r="B2837" s="191" t="s">
        <v>5640</v>
      </c>
      <c r="C2837" s="192" t="s">
        <v>4920</v>
      </c>
    </row>
    <row r="2838" spans="1:3">
      <c r="A2838" s="177">
        <v>40202194</v>
      </c>
      <c r="B2838" s="191" t="s">
        <v>2325</v>
      </c>
      <c r="C2838" s="192" t="s">
        <v>4920</v>
      </c>
    </row>
    <row r="2839" spans="1:3">
      <c r="A2839" s="177">
        <v>40202208</v>
      </c>
      <c r="B2839" s="191" t="s">
        <v>5641</v>
      </c>
      <c r="C2839" s="192" t="s">
        <v>4920</v>
      </c>
    </row>
    <row r="2840" spans="1:3">
      <c r="A2840" s="177">
        <v>40202216</v>
      </c>
      <c r="B2840" s="191" t="s">
        <v>2327</v>
      </c>
      <c r="C2840" s="192" t="s">
        <v>4920</v>
      </c>
    </row>
    <row r="2841" spans="1:3">
      <c r="A2841" s="177">
        <v>40202224</v>
      </c>
      <c r="B2841" s="178" t="s">
        <v>5642</v>
      </c>
      <c r="C2841" s="179" t="s">
        <v>4922</v>
      </c>
    </row>
    <row r="2842" spans="1:3">
      <c r="A2842" s="177">
        <v>40202232</v>
      </c>
      <c r="B2842" s="178" t="s">
        <v>5643</v>
      </c>
      <c r="C2842" s="179" t="s">
        <v>4922</v>
      </c>
    </row>
    <row r="2843" spans="1:3">
      <c r="A2843" s="177">
        <v>40202240</v>
      </c>
      <c r="B2843" s="191" t="s">
        <v>5644</v>
      </c>
      <c r="C2843" s="192" t="s">
        <v>4920</v>
      </c>
    </row>
    <row r="2844" spans="1:3">
      <c r="A2844" s="177">
        <v>40202259</v>
      </c>
      <c r="B2844" s="191" t="s">
        <v>5645</v>
      </c>
      <c r="C2844" s="192" t="s">
        <v>4920</v>
      </c>
    </row>
    <row r="2845" spans="1:3">
      <c r="A2845" s="177">
        <v>40202267</v>
      </c>
      <c r="B2845" s="191" t="s">
        <v>5646</v>
      </c>
      <c r="C2845" s="192" t="s">
        <v>4920</v>
      </c>
    </row>
    <row r="2846" spans="1:3">
      <c r="A2846" s="177">
        <v>40202283</v>
      </c>
      <c r="B2846" s="191" t="s">
        <v>5647</v>
      </c>
      <c r="C2846" s="192" t="s">
        <v>4920</v>
      </c>
    </row>
    <row r="2847" spans="1:3">
      <c r="A2847" s="177">
        <v>40202291</v>
      </c>
      <c r="B2847" s="191" t="s">
        <v>5648</v>
      </c>
      <c r="C2847" s="192" t="s">
        <v>4920</v>
      </c>
    </row>
    <row r="2848" spans="1:3">
      <c r="A2848" s="177">
        <v>40202305</v>
      </c>
      <c r="B2848" s="191" t="s">
        <v>5649</v>
      </c>
      <c r="C2848" s="192" t="s">
        <v>4920</v>
      </c>
    </row>
    <row r="2849" spans="1:3">
      <c r="A2849" s="177">
        <v>40202313</v>
      </c>
      <c r="B2849" s="191" t="s">
        <v>5650</v>
      </c>
      <c r="C2849" s="192" t="s">
        <v>4920</v>
      </c>
    </row>
    <row r="2850" spans="1:3">
      <c r="A2850" s="177">
        <v>40202330</v>
      </c>
      <c r="B2850" s="191" t="s">
        <v>5651</v>
      </c>
      <c r="C2850" s="192" t="s">
        <v>4920</v>
      </c>
    </row>
    <row r="2851" spans="1:3">
      <c r="A2851" s="177">
        <v>40202348</v>
      </c>
      <c r="B2851" s="191" t="s">
        <v>5652</v>
      </c>
      <c r="C2851" s="192" t="s">
        <v>4920</v>
      </c>
    </row>
    <row r="2852" spans="1:3">
      <c r="A2852" s="177">
        <v>40202356</v>
      </c>
      <c r="B2852" s="191" t="s">
        <v>5653</v>
      </c>
      <c r="C2852" s="192" t="s">
        <v>4920</v>
      </c>
    </row>
    <row r="2853" spans="1:3">
      <c r="A2853" s="177">
        <v>40202364</v>
      </c>
      <c r="B2853" s="191" t="s">
        <v>2338</v>
      </c>
      <c r="C2853" s="192" t="s">
        <v>4920</v>
      </c>
    </row>
    <row r="2854" spans="1:3">
      <c r="A2854" s="177">
        <v>40202372</v>
      </c>
      <c r="B2854" s="191" t="s">
        <v>5654</v>
      </c>
      <c r="C2854" s="192" t="s">
        <v>4920</v>
      </c>
    </row>
    <row r="2855" spans="1:3">
      <c r="A2855" s="177">
        <v>40202399</v>
      </c>
      <c r="B2855" s="191" t="s">
        <v>5655</v>
      </c>
      <c r="C2855" s="192" t="s">
        <v>4920</v>
      </c>
    </row>
    <row r="2856" spans="1:3">
      <c r="A2856" s="177">
        <v>40202410</v>
      </c>
      <c r="B2856" s="191" t="s">
        <v>5656</v>
      </c>
      <c r="C2856" s="192" t="s">
        <v>4920</v>
      </c>
    </row>
    <row r="2857" spans="1:3">
      <c r="A2857" s="177">
        <v>40202429</v>
      </c>
      <c r="B2857" s="191" t="s">
        <v>5657</v>
      </c>
      <c r="C2857" s="192" t="s">
        <v>4920</v>
      </c>
    </row>
    <row r="2858" spans="1:3">
      <c r="A2858" s="177">
        <v>40202437</v>
      </c>
      <c r="B2858" s="191" t="s">
        <v>2343</v>
      </c>
      <c r="C2858" s="192" t="s">
        <v>4920</v>
      </c>
    </row>
    <row r="2859" spans="1:3">
      <c r="A2859" s="177">
        <v>40202445</v>
      </c>
      <c r="B2859" s="191" t="s">
        <v>2344</v>
      </c>
      <c r="C2859" s="192" t="s">
        <v>4920</v>
      </c>
    </row>
    <row r="2860" spans="1:3">
      <c r="A2860" s="177">
        <v>40202453</v>
      </c>
      <c r="B2860" s="191" t="s">
        <v>5658</v>
      </c>
      <c r="C2860" s="192" t="s">
        <v>4920</v>
      </c>
    </row>
    <row r="2861" spans="1:3">
      <c r="A2861" s="177">
        <v>40202470</v>
      </c>
      <c r="B2861" s="191" t="s">
        <v>5659</v>
      </c>
      <c r="C2861" s="192" t="s">
        <v>4920</v>
      </c>
    </row>
    <row r="2862" spans="1:3">
      <c r="A2862" s="177">
        <v>40202488</v>
      </c>
      <c r="B2862" s="191" t="s">
        <v>5660</v>
      </c>
      <c r="C2862" s="192" t="s">
        <v>4920</v>
      </c>
    </row>
    <row r="2863" spans="1:3">
      <c r="A2863" s="177">
        <v>40202496</v>
      </c>
      <c r="B2863" s="191" t="s">
        <v>5661</v>
      </c>
      <c r="C2863" s="192" t="s">
        <v>4920</v>
      </c>
    </row>
    <row r="2864" spans="1:3">
      <c r="A2864" s="177">
        <v>40202500</v>
      </c>
      <c r="B2864" s="191" t="s">
        <v>2348</v>
      </c>
      <c r="C2864" s="192" t="s">
        <v>4920</v>
      </c>
    </row>
    <row r="2865" spans="1:3">
      <c r="A2865" s="177">
        <v>40202518</v>
      </c>
      <c r="B2865" s="191" t="s">
        <v>5662</v>
      </c>
      <c r="C2865" s="192" t="s">
        <v>4920</v>
      </c>
    </row>
    <row r="2866" spans="1:3">
      <c r="A2866" s="177">
        <v>40202526</v>
      </c>
      <c r="B2866" s="191" t="s">
        <v>5663</v>
      </c>
      <c r="C2866" s="192" t="s">
        <v>4920</v>
      </c>
    </row>
    <row r="2867" spans="1:3">
      <c r="A2867" s="177">
        <v>40202534</v>
      </c>
      <c r="B2867" s="191" t="s">
        <v>5664</v>
      </c>
      <c r="C2867" s="192" t="s">
        <v>4920</v>
      </c>
    </row>
    <row r="2868" spans="1:3">
      <c r="A2868" s="177">
        <v>40202542</v>
      </c>
      <c r="B2868" s="191" t="s">
        <v>5665</v>
      </c>
      <c r="C2868" s="192" t="s">
        <v>4920</v>
      </c>
    </row>
    <row r="2869" spans="1:3">
      <c r="A2869" s="177">
        <v>40202550</v>
      </c>
      <c r="B2869" s="191" t="s">
        <v>5666</v>
      </c>
      <c r="C2869" s="192" t="s">
        <v>4920</v>
      </c>
    </row>
    <row r="2870" spans="1:3">
      <c r="A2870" s="177">
        <v>40202569</v>
      </c>
      <c r="B2870" s="191" t="s">
        <v>5667</v>
      </c>
      <c r="C2870" s="192" t="s">
        <v>4920</v>
      </c>
    </row>
    <row r="2871" spans="1:3">
      <c r="A2871" s="177">
        <v>40202577</v>
      </c>
      <c r="B2871" s="191" t="s">
        <v>2355</v>
      </c>
      <c r="C2871" s="192" t="s">
        <v>4920</v>
      </c>
    </row>
    <row r="2872" spans="1:3">
      <c r="A2872" s="177">
        <v>40202585</v>
      </c>
      <c r="B2872" s="191" t="s">
        <v>5668</v>
      </c>
      <c r="C2872" s="192" t="s">
        <v>4920</v>
      </c>
    </row>
    <row r="2873" spans="1:3">
      <c r="A2873" s="177">
        <v>40202593</v>
      </c>
      <c r="B2873" s="191" t="s">
        <v>2357</v>
      </c>
      <c r="C2873" s="192" t="s">
        <v>4920</v>
      </c>
    </row>
    <row r="2874" spans="1:3">
      <c r="A2874" s="177">
        <v>40202607</v>
      </c>
      <c r="B2874" s="191" t="s">
        <v>2362</v>
      </c>
      <c r="C2874" s="192" t="s">
        <v>4920</v>
      </c>
    </row>
    <row r="2875" spans="1:3">
      <c r="A2875" s="177">
        <v>40202615</v>
      </c>
      <c r="B2875" s="191" t="s">
        <v>2329</v>
      </c>
      <c r="C2875" s="192" t="s">
        <v>4920</v>
      </c>
    </row>
    <row r="2876" spans="1:3">
      <c r="A2876" s="177">
        <v>40202623</v>
      </c>
      <c r="B2876" s="191" t="s">
        <v>2363</v>
      </c>
      <c r="C2876" s="192" t="s">
        <v>4920</v>
      </c>
    </row>
    <row r="2877" spans="1:3">
      <c r="A2877" s="177">
        <v>40202631</v>
      </c>
      <c r="B2877" s="191" t="s">
        <v>5669</v>
      </c>
      <c r="C2877" s="192" t="s">
        <v>4920</v>
      </c>
    </row>
    <row r="2878" spans="1:3">
      <c r="A2878" s="177">
        <v>40202640</v>
      </c>
      <c r="B2878" s="191" t="s">
        <v>5670</v>
      </c>
      <c r="C2878" s="192" t="s">
        <v>4920</v>
      </c>
    </row>
    <row r="2879" spans="1:3">
      <c r="A2879" s="177">
        <v>40202666</v>
      </c>
      <c r="B2879" s="191" t="s">
        <v>2316</v>
      </c>
      <c r="C2879" s="192" t="s">
        <v>4920</v>
      </c>
    </row>
    <row r="2880" spans="1:3">
      <c r="A2880" s="177">
        <v>40202674</v>
      </c>
      <c r="B2880" s="191" t="s">
        <v>5671</v>
      </c>
      <c r="C2880" s="192" t="s">
        <v>4920</v>
      </c>
    </row>
    <row r="2881" spans="1:3">
      <c r="A2881" s="177">
        <v>40202682</v>
      </c>
      <c r="B2881" s="191" t="s">
        <v>5672</v>
      </c>
      <c r="C2881" s="192" t="s">
        <v>4920</v>
      </c>
    </row>
    <row r="2882" spans="1:3">
      <c r="A2882" s="177">
        <v>40202690</v>
      </c>
      <c r="B2882" s="191" t="s">
        <v>5673</v>
      </c>
      <c r="C2882" s="192" t="s">
        <v>4920</v>
      </c>
    </row>
    <row r="2883" spans="1:3">
      <c r="A2883" s="177">
        <v>40202704</v>
      </c>
      <c r="B2883" s="191" t="s">
        <v>5674</v>
      </c>
      <c r="C2883" s="192" t="s">
        <v>4920</v>
      </c>
    </row>
    <row r="2884" spans="1:3">
      <c r="A2884" s="177">
        <v>40202712</v>
      </c>
      <c r="B2884" s="191" t="s">
        <v>5675</v>
      </c>
      <c r="C2884" s="192" t="s">
        <v>4920</v>
      </c>
    </row>
    <row r="2885" spans="1:3">
      <c r="A2885" s="177">
        <v>40202720</v>
      </c>
      <c r="B2885" s="191" t="s">
        <v>5676</v>
      </c>
      <c r="C2885" s="192" t="s">
        <v>4920</v>
      </c>
    </row>
    <row r="2886" spans="1:3">
      <c r="A2886" s="177">
        <v>40202739</v>
      </c>
      <c r="B2886" s="191" t="s">
        <v>2361</v>
      </c>
      <c r="C2886" s="192" t="s">
        <v>4920</v>
      </c>
    </row>
    <row r="2887" spans="1:3">
      <c r="A2887" s="177">
        <v>40202747</v>
      </c>
      <c r="B2887" s="191" t="s">
        <v>2331</v>
      </c>
      <c r="C2887" s="192" t="s">
        <v>4920</v>
      </c>
    </row>
    <row r="2888" spans="1:3">
      <c r="A2888" s="177">
        <v>40202755</v>
      </c>
      <c r="B2888" s="178" t="s">
        <v>5677</v>
      </c>
      <c r="C2888" s="179" t="s">
        <v>4922</v>
      </c>
    </row>
    <row r="2889" spans="1:3" ht="15.75" thickBot="1">
      <c r="A2889" s="180">
        <v>40202763</v>
      </c>
      <c r="B2889" s="181" t="s">
        <v>2341</v>
      </c>
      <c r="C2889" s="182" t="s">
        <v>4920</v>
      </c>
    </row>
    <row r="2890" spans="1:3" ht="16.5" thickTop="1" thickBot="1">
      <c r="A2890" s="187">
        <f>D2890</f>
        <v>0</v>
      </c>
      <c r="B2890" s="188" t="s">
        <v>4918</v>
      </c>
      <c r="C2890" s="189" t="s">
        <v>3721</v>
      </c>
    </row>
    <row r="2891" spans="1:3" ht="15.75" thickTop="1">
      <c r="A2891" s="174">
        <v>40301010</v>
      </c>
      <c r="B2891" s="175" t="s">
        <v>5678</v>
      </c>
      <c r="C2891" s="176" t="s">
        <v>4920</v>
      </c>
    </row>
    <row r="2892" spans="1:3">
      <c r="A2892" s="177">
        <v>40301028</v>
      </c>
      <c r="B2892" s="191" t="s">
        <v>5679</v>
      </c>
      <c r="C2892" s="192" t="s">
        <v>4920</v>
      </c>
    </row>
    <row r="2893" spans="1:3">
      <c r="A2893" s="177">
        <v>40301036</v>
      </c>
      <c r="B2893" s="191" t="s">
        <v>5680</v>
      </c>
      <c r="C2893" s="192" t="s">
        <v>4920</v>
      </c>
    </row>
    <row r="2894" spans="1:3">
      <c r="A2894" s="177">
        <v>40301044</v>
      </c>
      <c r="B2894" s="191" t="s">
        <v>5681</v>
      </c>
      <c r="C2894" s="192" t="s">
        <v>4920</v>
      </c>
    </row>
    <row r="2895" spans="1:3">
      <c r="A2895" s="177">
        <v>40301052</v>
      </c>
      <c r="B2895" s="178" t="s">
        <v>5682</v>
      </c>
      <c r="C2895" s="179" t="s">
        <v>4922</v>
      </c>
    </row>
    <row r="2896" spans="1:3">
      <c r="A2896" s="177">
        <v>40301060</v>
      </c>
      <c r="B2896" s="191" t="s">
        <v>5683</v>
      </c>
      <c r="C2896" s="192" t="s">
        <v>4920</v>
      </c>
    </row>
    <row r="2897" spans="1:3">
      <c r="A2897" s="177">
        <v>40301079</v>
      </c>
      <c r="B2897" s="178" t="s">
        <v>5684</v>
      </c>
      <c r="C2897" s="179" t="s">
        <v>4922</v>
      </c>
    </row>
    <row r="2898" spans="1:3">
      <c r="A2898" s="177">
        <v>40301087</v>
      </c>
      <c r="B2898" s="191" t="s">
        <v>5685</v>
      </c>
      <c r="C2898" s="192" t="s">
        <v>4920</v>
      </c>
    </row>
    <row r="2899" spans="1:3">
      <c r="A2899" s="177">
        <v>40301095</v>
      </c>
      <c r="B2899" s="178" t="s">
        <v>5686</v>
      </c>
      <c r="C2899" s="179" t="s">
        <v>4922</v>
      </c>
    </row>
    <row r="2900" spans="1:3">
      <c r="A2900" s="177">
        <v>40301109</v>
      </c>
      <c r="B2900" s="191" t="s">
        <v>5687</v>
      </c>
      <c r="C2900" s="192" t="s">
        <v>4920</v>
      </c>
    </row>
    <row r="2901" spans="1:3">
      <c r="A2901" s="177">
        <v>40301117</v>
      </c>
      <c r="B2901" s="191" t="s">
        <v>5688</v>
      </c>
      <c r="C2901" s="192" t="s">
        <v>4920</v>
      </c>
    </row>
    <row r="2902" spans="1:3">
      <c r="A2902" s="177">
        <v>40301125</v>
      </c>
      <c r="B2902" s="191" t="s">
        <v>5689</v>
      </c>
      <c r="C2902" s="192" t="s">
        <v>4920</v>
      </c>
    </row>
    <row r="2903" spans="1:3">
      <c r="A2903" s="177">
        <v>40301133</v>
      </c>
      <c r="B2903" s="191" t="s">
        <v>5690</v>
      </c>
      <c r="C2903" s="192" t="s">
        <v>4920</v>
      </c>
    </row>
    <row r="2904" spans="1:3">
      <c r="A2904" s="177">
        <v>40301141</v>
      </c>
      <c r="B2904" s="191" t="s">
        <v>5691</v>
      </c>
      <c r="C2904" s="192" t="s">
        <v>4920</v>
      </c>
    </row>
    <row r="2905" spans="1:3">
      <c r="A2905" s="177">
        <v>40301150</v>
      </c>
      <c r="B2905" s="191" t="s">
        <v>5692</v>
      </c>
      <c r="C2905" s="192" t="s">
        <v>4920</v>
      </c>
    </row>
    <row r="2906" spans="1:3">
      <c r="A2906" s="177">
        <v>40301168</v>
      </c>
      <c r="B2906" s="191" t="s">
        <v>5693</v>
      </c>
      <c r="C2906" s="192" t="s">
        <v>4920</v>
      </c>
    </row>
    <row r="2907" spans="1:3">
      <c r="A2907" s="177">
        <v>40301176</v>
      </c>
      <c r="B2907" s="178" t="s">
        <v>5694</v>
      </c>
      <c r="C2907" s="179" t="s">
        <v>4922</v>
      </c>
    </row>
    <row r="2908" spans="1:3">
      <c r="A2908" s="177">
        <v>40301184</v>
      </c>
      <c r="B2908" s="191" t="s">
        <v>5695</v>
      </c>
      <c r="C2908" s="192" t="s">
        <v>4920</v>
      </c>
    </row>
    <row r="2909" spans="1:3">
      <c r="A2909" s="177">
        <v>40301192</v>
      </c>
      <c r="B2909" s="191" t="s">
        <v>2380</v>
      </c>
      <c r="C2909" s="192" t="s">
        <v>4920</v>
      </c>
    </row>
    <row r="2910" spans="1:3">
      <c r="A2910" s="177">
        <v>40301206</v>
      </c>
      <c r="B2910" s="191" t="s">
        <v>2381</v>
      </c>
      <c r="C2910" s="192" t="s">
        <v>4920</v>
      </c>
    </row>
    <row r="2911" spans="1:3">
      <c r="A2911" s="177">
        <v>40301214</v>
      </c>
      <c r="B2911" s="191" t="s">
        <v>2382</v>
      </c>
      <c r="C2911" s="192" t="s">
        <v>4920</v>
      </c>
    </row>
    <row r="2912" spans="1:3">
      <c r="A2912" s="177">
        <v>40301222</v>
      </c>
      <c r="B2912" s="191" t="s">
        <v>5696</v>
      </c>
      <c r="C2912" s="192" t="s">
        <v>4920</v>
      </c>
    </row>
    <row r="2913" spans="1:3">
      <c r="A2913" s="177">
        <v>40301230</v>
      </c>
      <c r="B2913" s="191" t="s">
        <v>5697</v>
      </c>
      <c r="C2913" s="192" t="s">
        <v>4920</v>
      </c>
    </row>
    <row r="2914" spans="1:3">
      <c r="A2914" s="177">
        <v>40301249</v>
      </c>
      <c r="B2914" s="191" t="s">
        <v>5698</v>
      </c>
      <c r="C2914" s="192" t="s">
        <v>4920</v>
      </c>
    </row>
    <row r="2915" spans="1:3">
      <c r="A2915" s="177">
        <v>40301257</v>
      </c>
      <c r="B2915" s="191" t="s">
        <v>5699</v>
      </c>
      <c r="C2915" s="192" t="s">
        <v>4920</v>
      </c>
    </row>
    <row r="2916" spans="1:3">
      <c r="A2916" s="177">
        <v>40301265</v>
      </c>
      <c r="B2916" s="191" t="s">
        <v>5700</v>
      </c>
      <c r="C2916" s="192" t="s">
        <v>4920</v>
      </c>
    </row>
    <row r="2917" spans="1:3">
      <c r="A2917" s="177">
        <v>40301273</v>
      </c>
      <c r="B2917" s="191" t="s">
        <v>5701</v>
      </c>
      <c r="C2917" s="192" t="s">
        <v>4920</v>
      </c>
    </row>
    <row r="2918" spans="1:3">
      <c r="A2918" s="177">
        <v>40301281</v>
      </c>
      <c r="B2918" s="191" t="s">
        <v>5702</v>
      </c>
      <c r="C2918" s="192" t="s">
        <v>4920</v>
      </c>
    </row>
    <row r="2919" spans="1:3">
      <c r="A2919" s="177">
        <v>40301290</v>
      </c>
      <c r="B2919" s="191" t="s">
        <v>2391</v>
      </c>
      <c r="C2919" s="192" t="s">
        <v>4920</v>
      </c>
    </row>
    <row r="2920" spans="1:3">
      <c r="A2920" s="177">
        <v>40301303</v>
      </c>
      <c r="B2920" s="191" t="s">
        <v>5703</v>
      </c>
      <c r="C2920" s="192" t="s">
        <v>4920</v>
      </c>
    </row>
    <row r="2921" spans="1:3">
      <c r="A2921" s="177">
        <v>40301311</v>
      </c>
      <c r="B2921" s="191" t="s">
        <v>5704</v>
      </c>
      <c r="C2921" s="192" t="s">
        <v>4920</v>
      </c>
    </row>
    <row r="2922" spans="1:3">
      <c r="A2922" s="177">
        <v>40301320</v>
      </c>
      <c r="B2922" s="191" t="s">
        <v>5705</v>
      </c>
      <c r="C2922" s="192" t="s">
        <v>4920</v>
      </c>
    </row>
    <row r="2923" spans="1:3">
      <c r="A2923" s="177">
        <v>40301338</v>
      </c>
      <c r="B2923" s="178" t="s">
        <v>5706</v>
      </c>
      <c r="C2923" s="179" t="s">
        <v>4922</v>
      </c>
    </row>
    <row r="2924" spans="1:3">
      <c r="A2924" s="177">
        <v>40301346</v>
      </c>
      <c r="B2924" s="191" t="s">
        <v>5707</v>
      </c>
      <c r="C2924" s="192" t="s">
        <v>4920</v>
      </c>
    </row>
    <row r="2925" spans="1:3">
      <c r="A2925" s="177">
        <v>40301354</v>
      </c>
      <c r="B2925" s="191" t="s">
        <v>5708</v>
      </c>
      <c r="C2925" s="192" t="s">
        <v>4920</v>
      </c>
    </row>
    <row r="2926" spans="1:3">
      <c r="A2926" s="177">
        <v>40301362</v>
      </c>
      <c r="B2926" s="191" t="s">
        <v>5709</v>
      </c>
      <c r="C2926" s="192" t="s">
        <v>4920</v>
      </c>
    </row>
    <row r="2927" spans="1:3">
      <c r="A2927" s="177">
        <v>40301370</v>
      </c>
      <c r="B2927" s="191" t="s">
        <v>5710</v>
      </c>
      <c r="C2927" s="192" t="s">
        <v>4920</v>
      </c>
    </row>
    <row r="2928" spans="1:3">
      <c r="A2928" s="177">
        <v>40301389</v>
      </c>
      <c r="B2928" s="191" t="s">
        <v>5711</v>
      </c>
      <c r="C2928" s="192" t="s">
        <v>4920</v>
      </c>
    </row>
    <row r="2929" spans="1:3">
      <c r="A2929" s="177">
        <v>40301397</v>
      </c>
      <c r="B2929" s="191" t="s">
        <v>5712</v>
      </c>
      <c r="C2929" s="192" t="s">
        <v>4920</v>
      </c>
    </row>
    <row r="2930" spans="1:3">
      <c r="A2930" s="177">
        <v>40301400</v>
      </c>
      <c r="B2930" s="191" t="s">
        <v>5713</v>
      </c>
      <c r="C2930" s="192" t="s">
        <v>4920</v>
      </c>
    </row>
    <row r="2931" spans="1:3">
      <c r="A2931" s="177">
        <v>40301419</v>
      </c>
      <c r="B2931" s="191" t="s">
        <v>5714</v>
      </c>
      <c r="C2931" s="192" t="s">
        <v>4920</v>
      </c>
    </row>
    <row r="2932" spans="1:3">
      <c r="A2932" s="177">
        <v>40301427</v>
      </c>
      <c r="B2932" s="191" t="s">
        <v>5715</v>
      </c>
      <c r="C2932" s="192" t="s">
        <v>4920</v>
      </c>
    </row>
    <row r="2933" spans="1:3">
      <c r="A2933" s="177">
        <v>40301435</v>
      </c>
      <c r="B2933" s="191" t="s">
        <v>5716</v>
      </c>
      <c r="C2933" s="192" t="s">
        <v>4920</v>
      </c>
    </row>
    <row r="2934" spans="1:3">
      <c r="A2934" s="177">
        <v>40301443</v>
      </c>
      <c r="B2934" s="178" t="s">
        <v>5717</v>
      </c>
      <c r="C2934" s="179" t="s">
        <v>4922</v>
      </c>
    </row>
    <row r="2935" spans="1:3">
      <c r="A2935" s="177">
        <v>40301451</v>
      </c>
      <c r="B2935" s="178" t="s">
        <v>5718</v>
      </c>
      <c r="C2935" s="179" t="s">
        <v>4922</v>
      </c>
    </row>
    <row r="2936" spans="1:3">
      <c r="A2936" s="177">
        <v>40301460</v>
      </c>
      <c r="B2936" s="191" t="s">
        <v>5719</v>
      </c>
      <c r="C2936" s="192" t="s">
        <v>4920</v>
      </c>
    </row>
    <row r="2937" spans="1:3">
      <c r="A2937" s="177">
        <v>40301478</v>
      </c>
      <c r="B2937" s="191" t="s">
        <v>5720</v>
      </c>
      <c r="C2937" s="192" t="s">
        <v>4920</v>
      </c>
    </row>
    <row r="2938" spans="1:3">
      <c r="A2938" s="177">
        <v>40301486</v>
      </c>
      <c r="B2938" s="191" t="s">
        <v>5721</v>
      </c>
      <c r="C2938" s="192" t="s">
        <v>4920</v>
      </c>
    </row>
    <row r="2939" spans="1:3">
      <c r="A2939" s="177">
        <v>40301494</v>
      </c>
      <c r="B2939" s="191" t="s">
        <v>2409</v>
      </c>
      <c r="C2939" s="192" t="s">
        <v>4920</v>
      </c>
    </row>
    <row r="2940" spans="1:3">
      <c r="A2940" s="177">
        <v>40301508</v>
      </c>
      <c r="B2940" s="191" t="s">
        <v>2410</v>
      </c>
      <c r="C2940" s="192" t="s">
        <v>4920</v>
      </c>
    </row>
    <row r="2941" spans="1:3">
      <c r="A2941" s="177">
        <v>40301516</v>
      </c>
      <c r="B2941" s="191" t="s">
        <v>2411</v>
      </c>
      <c r="C2941" s="192" t="s">
        <v>4920</v>
      </c>
    </row>
    <row r="2942" spans="1:3">
      <c r="A2942" s="177">
        <v>40301524</v>
      </c>
      <c r="B2942" s="191" t="s">
        <v>2412</v>
      </c>
      <c r="C2942" s="192" t="s">
        <v>4920</v>
      </c>
    </row>
    <row r="2943" spans="1:3">
      <c r="A2943" s="177">
        <v>40301532</v>
      </c>
      <c r="B2943" s="178" t="s">
        <v>5722</v>
      </c>
      <c r="C2943" s="179" t="s">
        <v>4922</v>
      </c>
    </row>
    <row r="2944" spans="1:3">
      <c r="A2944" s="177">
        <v>40301540</v>
      </c>
      <c r="B2944" s="191" t="s">
        <v>5723</v>
      </c>
      <c r="C2944" s="192" t="s">
        <v>4920</v>
      </c>
    </row>
    <row r="2945" spans="1:3">
      <c r="A2945" s="177">
        <v>40301559</v>
      </c>
      <c r="B2945" s="191" t="s">
        <v>5724</v>
      </c>
      <c r="C2945" s="192" t="s">
        <v>4920</v>
      </c>
    </row>
    <row r="2946" spans="1:3">
      <c r="A2946" s="177">
        <v>40301567</v>
      </c>
      <c r="B2946" s="191" t="s">
        <v>5725</v>
      </c>
      <c r="C2946" s="192" t="s">
        <v>4920</v>
      </c>
    </row>
    <row r="2947" spans="1:3">
      <c r="A2947" s="177">
        <v>40301575</v>
      </c>
      <c r="B2947" s="178" t="s">
        <v>5726</v>
      </c>
      <c r="C2947" s="179" t="s">
        <v>4922</v>
      </c>
    </row>
    <row r="2948" spans="1:3">
      <c r="A2948" s="177">
        <v>40301583</v>
      </c>
      <c r="B2948" s="191" t="s">
        <v>5727</v>
      </c>
      <c r="C2948" s="192" t="s">
        <v>4920</v>
      </c>
    </row>
    <row r="2949" spans="1:3">
      <c r="A2949" s="177">
        <v>40301591</v>
      </c>
      <c r="B2949" s="191" t="s">
        <v>5728</v>
      </c>
      <c r="C2949" s="192" t="s">
        <v>4920</v>
      </c>
    </row>
    <row r="2950" spans="1:3">
      <c r="A2950" s="177">
        <v>40301605</v>
      </c>
      <c r="B2950" s="191" t="s">
        <v>5729</v>
      </c>
      <c r="C2950" s="192" t="s">
        <v>4920</v>
      </c>
    </row>
    <row r="2951" spans="1:3">
      <c r="A2951" s="177">
        <v>40301613</v>
      </c>
      <c r="B2951" s="178" t="s">
        <v>5730</v>
      </c>
      <c r="C2951" s="179" t="s">
        <v>4922</v>
      </c>
    </row>
    <row r="2952" spans="1:3">
      <c r="A2952" s="177">
        <v>40301621</v>
      </c>
      <c r="B2952" s="191" t="s">
        <v>5731</v>
      </c>
      <c r="C2952" s="192" t="s">
        <v>4920</v>
      </c>
    </row>
    <row r="2953" spans="1:3">
      <c r="A2953" s="177">
        <v>40301630</v>
      </c>
      <c r="B2953" s="191" t="s">
        <v>5732</v>
      </c>
      <c r="C2953" s="192" t="s">
        <v>4920</v>
      </c>
    </row>
    <row r="2954" spans="1:3">
      <c r="A2954" s="177">
        <v>40301648</v>
      </c>
      <c r="B2954" s="191" t="s">
        <v>5733</v>
      </c>
      <c r="C2954" s="192" t="s">
        <v>4920</v>
      </c>
    </row>
    <row r="2955" spans="1:3">
      <c r="A2955" s="177">
        <v>40301656</v>
      </c>
      <c r="B2955" s="191" t="s">
        <v>5734</v>
      </c>
      <c r="C2955" s="192" t="s">
        <v>4920</v>
      </c>
    </row>
    <row r="2956" spans="1:3">
      <c r="A2956" s="177">
        <v>40301664</v>
      </c>
      <c r="B2956" s="191" t="s">
        <v>5735</v>
      </c>
      <c r="C2956" s="192" t="s">
        <v>4920</v>
      </c>
    </row>
    <row r="2957" spans="1:3">
      <c r="A2957" s="177">
        <v>40301672</v>
      </c>
      <c r="B2957" s="191" t="s">
        <v>5736</v>
      </c>
      <c r="C2957" s="192" t="s">
        <v>4920</v>
      </c>
    </row>
    <row r="2958" spans="1:3">
      <c r="A2958" s="177">
        <v>40301680</v>
      </c>
      <c r="B2958" s="191" t="s">
        <v>2426</v>
      </c>
      <c r="C2958" s="192" t="s">
        <v>4920</v>
      </c>
    </row>
    <row r="2959" spans="1:3">
      <c r="A2959" s="177">
        <v>40301699</v>
      </c>
      <c r="B2959" s="191" t="s">
        <v>5737</v>
      </c>
      <c r="C2959" s="192" t="s">
        <v>4920</v>
      </c>
    </row>
    <row r="2960" spans="1:3">
      <c r="A2960" s="177">
        <v>40301702</v>
      </c>
      <c r="B2960" s="191" t="s">
        <v>5738</v>
      </c>
      <c r="C2960" s="192" t="s">
        <v>4920</v>
      </c>
    </row>
    <row r="2961" spans="1:3">
      <c r="A2961" s="177">
        <v>40301710</v>
      </c>
      <c r="B2961" s="178" t="s">
        <v>5739</v>
      </c>
      <c r="C2961" s="179" t="s">
        <v>4922</v>
      </c>
    </row>
    <row r="2962" spans="1:3">
      <c r="A2962" s="177">
        <v>40301729</v>
      </c>
      <c r="B2962" s="191" t="s">
        <v>5740</v>
      </c>
      <c r="C2962" s="192" t="s">
        <v>4920</v>
      </c>
    </row>
    <row r="2963" spans="1:3">
      <c r="A2963" s="177">
        <v>40301737</v>
      </c>
      <c r="B2963" s="191" t="s">
        <v>5741</v>
      </c>
      <c r="C2963" s="192" t="s">
        <v>4920</v>
      </c>
    </row>
    <row r="2964" spans="1:3">
      <c r="A2964" s="177">
        <v>40301745</v>
      </c>
      <c r="B2964" s="191" t="s">
        <v>5742</v>
      </c>
      <c r="C2964" s="192" t="s">
        <v>4920</v>
      </c>
    </row>
    <row r="2965" spans="1:3">
      <c r="A2965" s="177">
        <v>40301753</v>
      </c>
      <c r="B2965" s="191" t="s">
        <v>5743</v>
      </c>
      <c r="C2965" s="192" t="s">
        <v>4920</v>
      </c>
    </row>
    <row r="2966" spans="1:3">
      <c r="A2966" s="177">
        <v>40301761</v>
      </c>
      <c r="B2966" s="191" t="s">
        <v>2432</v>
      </c>
      <c r="C2966" s="192" t="s">
        <v>4920</v>
      </c>
    </row>
    <row r="2967" spans="1:3">
      <c r="A2967" s="177">
        <v>40301770</v>
      </c>
      <c r="B2967" s="191" t="s">
        <v>2433</v>
      </c>
      <c r="C2967" s="192" t="s">
        <v>4920</v>
      </c>
    </row>
    <row r="2968" spans="1:3">
      <c r="A2968" s="177">
        <v>40301788</v>
      </c>
      <c r="B2968" s="191" t="s">
        <v>2434</v>
      </c>
      <c r="C2968" s="192" t="s">
        <v>4920</v>
      </c>
    </row>
    <row r="2969" spans="1:3">
      <c r="A2969" s="177">
        <v>40301796</v>
      </c>
      <c r="B2969" s="191" t="s">
        <v>5744</v>
      </c>
      <c r="C2969" s="192" t="s">
        <v>4920</v>
      </c>
    </row>
    <row r="2970" spans="1:3">
      <c r="A2970" s="177">
        <v>40301800</v>
      </c>
      <c r="B2970" s="191" t="s">
        <v>5745</v>
      </c>
      <c r="C2970" s="192" t="s">
        <v>4920</v>
      </c>
    </row>
    <row r="2971" spans="1:3">
      <c r="A2971" s="177">
        <v>40301818</v>
      </c>
      <c r="B2971" s="191" t="s">
        <v>2438</v>
      </c>
      <c r="C2971" s="192" t="s">
        <v>4920</v>
      </c>
    </row>
    <row r="2972" spans="1:3">
      <c r="A2972" s="177">
        <v>40301826</v>
      </c>
      <c r="B2972" s="191" t="s">
        <v>5746</v>
      </c>
      <c r="C2972" s="192" t="s">
        <v>4920</v>
      </c>
    </row>
    <row r="2973" spans="1:3">
      <c r="A2973" s="177">
        <v>40301834</v>
      </c>
      <c r="B2973" s="191" t="s">
        <v>5747</v>
      </c>
      <c r="C2973" s="192" t="s">
        <v>4920</v>
      </c>
    </row>
    <row r="2974" spans="1:3">
      <c r="A2974" s="177">
        <v>40301842</v>
      </c>
      <c r="B2974" s="191" t="s">
        <v>5748</v>
      </c>
      <c r="C2974" s="192" t="s">
        <v>4920</v>
      </c>
    </row>
    <row r="2975" spans="1:3">
      <c r="A2975" s="177">
        <v>40301850</v>
      </c>
      <c r="B2975" s="191" t="s">
        <v>5749</v>
      </c>
      <c r="C2975" s="192" t="s">
        <v>4920</v>
      </c>
    </row>
    <row r="2976" spans="1:3">
      <c r="A2976" s="177">
        <v>40301869</v>
      </c>
      <c r="B2976" s="191" t="s">
        <v>5750</v>
      </c>
      <c r="C2976" s="192" t="s">
        <v>4920</v>
      </c>
    </row>
    <row r="2977" spans="1:3">
      <c r="A2977" s="177">
        <v>40301877</v>
      </c>
      <c r="B2977" s="191" t="s">
        <v>5751</v>
      </c>
      <c r="C2977" s="192" t="s">
        <v>4920</v>
      </c>
    </row>
    <row r="2978" spans="1:3">
      <c r="A2978" s="177">
        <v>40301885</v>
      </c>
      <c r="B2978" s="191" t="s">
        <v>5752</v>
      </c>
      <c r="C2978" s="192" t="s">
        <v>4920</v>
      </c>
    </row>
    <row r="2979" spans="1:3">
      <c r="A2979" s="177">
        <v>40301893</v>
      </c>
      <c r="B2979" s="191" t="s">
        <v>5753</v>
      </c>
      <c r="C2979" s="192" t="s">
        <v>4920</v>
      </c>
    </row>
    <row r="2980" spans="1:3">
      <c r="A2980" s="177">
        <v>40301907</v>
      </c>
      <c r="B2980" s="191" t="s">
        <v>5754</v>
      </c>
      <c r="C2980" s="192" t="s">
        <v>4920</v>
      </c>
    </row>
    <row r="2981" spans="1:3">
      <c r="A2981" s="177">
        <v>40301915</v>
      </c>
      <c r="B2981" s="191" t="s">
        <v>5755</v>
      </c>
      <c r="C2981" s="192" t="s">
        <v>4920</v>
      </c>
    </row>
    <row r="2982" spans="1:3">
      <c r="A2982" s="177">
        <v>40301923</v>
      </c>
      <c r="B2982" s="191" t="s">
        <v>5756</v>
      </c>
      <c r="C2982" s="192" t="s">
        <v>4920</v>
      </c>
    </row>
    <row r="2983" spans="1:3">
      <c r="A2983" s="177">
        <v>40301931</v>
      </c>
      <c r="B2983" s="191" t="s">
        <v>5757</v>
      </c>
      <c r="C2983" s="192" t="s">
        <v>4920</v>
      </c>
    </row>
    <row r="2984" spans="1:3">
      <c r="A2984" s="177">
        <v>40301940</v>
      </c>
      <c r="B2984" s="191" t="s">
        <v>5758</v>
      </c>
      <c r="C2984" s="192" t="s">
        <v>4920</v>
      </c>
    </row>
    <row r="2985" spans="1:3">
      <c r="A2985" s="177">
        <v>40301958</v>
      </c>
      <c r="B2985" s="191" t="s">
        <v>5759</v>
      </c>
      <c r="C2985" s="192" t="s">
        <v>4920</v>
      </c>
    </row>
    <row r="2986" spans="1:3">
      <c r="A2986" s="177">
        <v>40301966</v>
      </c>
      <c r="B2986" s="191" t="s">
        <v>5760</v>
      </c>
      <c r="C2986" s="192" t="s">
        <v>4920</v>
      </c>
    </row>
    <row r="2987" spans="1:3">
      <c r="A2987" s="177">
        <v>40301974</v>
      </c>
      <c r="B2987" s="191" t="s">
        <v>5761</v>
      </c>
      <c r="C2987" s="192" t="s">
        <v>4920</v>
      </c>
    </row>
    <row r="2988" spans="1:3">
      <c r="A2988" s="177">
        <v>40301982</v>
      </c>
      <c r="B2988" s="191" t="s">
        <v>5762</v>
      </c>
      <c r="C2988" s="192" t="s">
        <v>4920</v>
      </c>
    </row>
    <row r="2989" spans="1:3">
      <c r="A2989" s="177">
        <v>40301990</v>
      </c>
      <c r="B2989" s="191" t="s">
        <v>5763</v>
      </c>
      <c r="C2989" s="192" t="s">
        <v>4920</v>
      </c>
    </row>
    <row r="2990" spans="1:3">
      <c r="A2990" s="177">
        <v>40302016</v>
      </c>
      <c r="B2990" s="191" t="s">
        <v>5764</v>
      </c>
      <c r="C2990" s="192" t="s">
        <v>4920</v>
      </c>
    </row>
    <row r="2991" spans="1:3" ht="22.5">
      <c r="A2991" s="177">
        <v>40302024</v>
      </c>
      <c r="B2991" s="191" t="s">
        <v>5765</v>
      </c>
      <c r="C2991" s="192" t="s">
        <v>4920</v>
      </c>
    </row>
    <row r="2992" spans="1:3">
      <c r="A2992" s="177">
        <v>40302032</v>
      </c>
      <c r="B2992" s="191" t="s">
        <v>5766</v>
      </c>
      <c r="C2992" s="192" t="s">
        <v>4920</v>
      </c>
    </row>
    <row r="2993" spans="1:3">
      <c r="A2993" s="177">
        <v>40302040</v>
      </c>
      <c r="B2993" s="191" t="s">
        <v>5767</v>
      </c>
      <c r="C2993" s="192" t="s">
        <v>4920</v>
      </c>
    </row>
    <row r="2994" spans="1:3">
      <c r="A2994" s="177">
        <v>40302059</v>
      </c>
      <c r="B2994" s="191" t="s">
        <v>5768</v>
      </c>
      <c r="C2994" s="192" t="s">
        <v>4920</v>
      </c>
    </row>
    <row r="2995" spans="1:3">
      <c r="A2995" s="177">
        <v>40302067</v>
      </c>
      <c r="B2995" s="191" t="s">
        <v>5769</v>
      </c>
      <c r="C2995" s="192" t="s">
        <v>4920</v>
      </c>
    </row>
    <row r="2996" spans="1:3">
      <c r="A2996" s="177">
        <v>40302075</v>
      </c>
      <c r="B2996" s="191" t="s">
        <v>5770</v>
      </c>
      <c r="C2996" s="192" t="s">
        <v>4920</v>
      </c>
    </row>
    <row r="2997" spans="1:3">
      <c r="A2997" s="177">
        <v>40302083</v>
      </c>
      <c r="B2997" s="191" t="s">
        <v>5771</v>
      </c>
      <c r="C2997" s="192" t="s">
        <v>4920</v>
      </c>
    </row>
    <row r="2998" spans="1:3">
      <c r="A2998" s="177">
        <v>40302091</v>
      </c>
      <c r="B2998" s="191" t="s">
        <v>5772</v>
      </c>
      <c r="C2998" s="192" t="s">
        <v>4920</v>
      </c>
    </row>
    <row r="2999" spans="1:3">
      <c r="A2999" s="177">
        <v>40302105</v>
      </c>
      <c r="B2999" s="191" t="s">
        <v>5773</v>
      </c>
      <c r="C2999" s="192" t="s">
        <v>4920</v>
      </c>
    </row>
    <row r="3000" spans="1:3">
      <c r="A3000" s="177">
        <v>40302113</v>
      </c>
      <c r="B3000" s="191" t="s">
        <v>5774</v>
      </c>
      <c r="C3000" s="192" t="s">
        <v>4920</v>
      </c>
    </row>
    <row r="3001" spans="1:3">
      <c r="A3001" s="177">
        <v>40302121</v>
      </c>
      <c r="B3001" s="191" t="s">
        <v>5775</v>
      </c>
      <c r="C3001" s="192" t="s">
        <v>4920</v>
      </c>
    </row>
    <row r="3002" spans="1:3">
      <c r="A3002" s="177">
        <v>40302130</v>
      </c>
      <c r="B3002" s="191" t="s">
        <v>5776</v>
      </c>
      <c r="C3002" s="192" t="s">
        <v>4920</v>
      </c>
    </row>
    <row r="3003" spans="1:3">
      <c r="A3003" s="177">
        <v>40302148</v>
      </c>
      <c r="B3003" s="178" t="s">
        <v>5777</v>
      </c>
      <c r="C3003" s="179" t="s">
        <v>4922</v>
      </c>
    </row>
    <row r="3004" spans="1:3">
      <c r="A3004" s="177">
        <v>40302156</v>
      </c>
      <c r="B3004" s="191" t="s">
        <v>5778</v>
      </c>
      <c r="C3004" s="192" t="s">
        <v>4920</v>
      </c>
    </row>
    <row r="3005" spans="1:3">
      <c r="A3005" s="177">
        <v>40302164</v>
      </c>
      <c r="B3005" s="191" t="s">
        <v>2472</v>
      </c>
      <c r="C3005" s="192" t="s">
        <v>4920</v>
      </c>
    </row>
    <row r="3006" spans="1:3">
      <c r="A3006" s="177">
        <v>40302172</v>
      </c>
      <c r="B3006" s="178" t="s">
        <v>5779</v>
      </c>
      <c r="C3006" s="179" t="s">
        <v>4922</v>
      </c>
    </row>
    <row r="3007" spans="1:3">
      <c r="A3007" s="177">
        <v>40302180</v>
      </c>
      <c r="B3007" s="191" t="s">
        <v>5780</v>
      </c>
      <c r="C3007" s="192" t="s">
        <v>4920</v>
      </c>
    </row>
    <row r="3008" spans="1:3">
      <c r="A3008" s="177">
        <v>40302199</v>
      </c>
      <c r="B3008" s="191" t="s">
        <v>5781</v>
      </c>
      <c r="C3008" s="192" t="s">
        <v>4920</v>
      </c>
    </row>
    <row r="3009" spans="1:3">
      <c r="A3009" s="177">
        <v>40302202</v>
      </c>
      <c r="B3009" s="178" t="s">
        <v>5782</v>
      </c>
      <c r="C3009" s="179" t="s">
        <v>4922</v>
      </c>
    </row>
    <row r="3010" spans="1:3">
      <c r="A3010" s="177">
        <v>40302210</v>
      </c>
      <c r="B3010" s="178" t="s">
        <v>5783</v>
      </c>
      <c r="C3010" s="179" t="s">
        <v>4922</v>
      </c>
    </row>
    <row r="3011" spans="1:3">
      <c r="A3011" s="177">
        <v>40302229</v>
      </c>
      <c r="B3011" s="191" t="s">
        <v>5784</v>
      </c>
      <c r="C3011" s="192" t="s">
        <v>4920</v>
      </c>
    </row>
    <row r="3012" spans="1:3">
      <c r="A3012" s="177">
        <v>40302237</v>
      </c>
      <c r="B3012" s="191" t="s">
        <v>5785</v>
      </c>
      <c r="C3012" s="192" t="s">
        <v>4920</v>
      </c>
    </row>
    <row r="3013" spans="1:3">
      <c r="A3013" s="177">
        <v>40302245</v>
      </c>
      <c r="B3013" s="191" t="s">
        <v>5786</v>
      </c>
      <c r="C3013" s="192" t="s">
        <v>4920</v>
      </c>
    </row>
    <row r="3014" spans="1:3">
      <c r="A3014" s="177">
        <v>40302253</v>
      </c>
      <c r="B3014" s="178" t="s">
        <v>5787</v>
      </c>
      <c r="C3014" s="179" t="s">
        <v>4922</v>
      </c>
    </row>
    <row r="3015" spans="1:3">
      <c r="A3015" s="177">
        <v>40302261</v>
      </c>
      <c r="B3015" s="178" t="s">
        <v>5788</v>
      </c>
      <c r="C3015" s="179" t="s">
        <v>4922</v>
      </c>
    </row>
    <row r="3016" spans="1:3">
      <c r="A3016" s="177">
        <v>40302270</v>
      </c>
      <c r="B3016" s="191" t="s">
        <v>5789</v>
      </c>
      <c r="C3016" s="192" t="s">
        <v>4920</v>
      </c>
    </row>
    <row r="3017" spans="1:3">
      <c r="A3017" s="177">
        <v>40302288</v>
      </c>
      <c r="B3017" s="191" t="s">
        <v>5790</v>
      </c>
      <c r="C3017" s="192" t="s">
        <v>4920</v>
      </c>
    </row>
    <row r="3018" spans="1:3">
      <c r="A3018" s="177">
        <v>40302296</v>
      </c>
      <c r="B3018" s="191" t="s">
        <v>5791</v>
      </c>
      <c r="C3018" s="192" t="s">
        <v>4920</v>
      </c>
    </row>
    <row r="3019" spans="1:3">
      <c r="A3019" s="177">
        <v>40302300</v>
      </c>
      <c r="B3019" s="191" t="s">
        <v>5792</v>
      </c>
      <c r="C3019" s="192" t="s">
        <v>4920</v>
      </c>
    </row>
    <row r="3020" spans="1:3">
      <c r="A3020" s="177">
        <v>40302318</v>
      </c>
      <c r="B3020" s="191" t="s">
        <v>5793</v>
      </c>
      <c r="C3020" s="192" t="s">
        <v>4920</v>
      </c>
    </row>
    <row r="3021" spans="1:3">
      <c r="A3021" s="177">
        <v>40302326</v>
      </c>
      <c r="B3021" s="191" t="s">
        <v>5794</v>
      </c>
      <c r="C3021" s="192" t="s">
        <v>4920</v>
      </c>
    </row>
    <row r="3022" spans="1:3">
      <c r="A3022" s="177">
        <v>40302334</v>
      </c>
      <c r="B3022" s="191" t="s">
        <v>5795</v>
      </c>
      <c r="C3022" s="192" t="s">
        <v>4920</v>
      </c>
    </row>
    <row r="3023" spans="1:3">
      <c r="A3023" s="177">
        <v>40302342</v>
      </c>
      <c r="B3023" s="191" t="s">
        <v>5796</v>
      </c>
      <c r="C3023" s="192" t="s">
        <v>4920</v>
      </c>
    </row>
    <row r="3024" spans="1:3">
      <c r="A3024" s="177">
        <v>40302350</v>
      </c>
      <c r="B3024" s="191" t="s">
        <v>5797</v>
      </c>
      <c r="C3024" s="192" t="s">
        <v>4920</v>
      </c>
    </row>
    <row r="3025" spans="1:3">
      <c r="A3025" s="177">
        <v>40302369</v>
      </c>
      <c r="B3025" s="178" t="s">
        <v>5798</v>
      </c>
      <c r="C3025" s="179" t="s">
        <v>4922</v>
      </c>
    </row>
    <row r="3026" spans="1:3">
      <c r="A3026" s="177">
        <v>40302377</v>
      </c>
      <c r="B3026" s="191" t="s">
        <v>5799</v>
      </c>
      <c r="C3026" s="192" t="s">
        <v>4920</v>
      </c>
    </row>
    <row r="3027" spans="1:3">
      <c r="A3027" s="177">
        <v>40302385</v>
      </c>
      <c r="B3027" s="191" t="s">
        <v>5800</v>
      </c>
      <c r="C3027" s="192" t="s">
        <v>4920</v>
      </c>
    </row>
    <row r="3028" spans="1:3">
      <c r="A3028" s="177">
        <v>40302393</v>
      </c>
      <c r="B3028" s="191" t="s">
        <v>5801</v>
      </c>
      <c r="C3028" s="192" t="s">
        <v>4920</v>
      </c>
    </row>
    <row r="3029" spans="1:3">
      <c r="A3029" s="177">
        <v>40302407</v>
      </c>
      <c r="B3029" s="191" t="s">
        <v>5802</v>
      </c>
      <c r="C3029" s="192" t="s">
        <v>4920</v>
      </c>
    </row>
    <row r="3030" spans="1:3">
      <c r="A3030" s="177">
        <v>40302415</v>
      </c>
      <c r="B3030" s="191" t="s">
        <v>2499</v>
      </c>
      <c r="C3030" s="192" t="s">
        <v>4920</v>
      </c>
    </row>
    <row r="3031" spans="1:3">
      <c r="A3031" s="177">
        <v>40302423</v>
      </c>
      <c r="B3031" s="191" t="s">
        <v>5803</v>
      </c>
      <c r="C3031" s="192" t="s">
        <v>4920</v>
      </c>
    </row>
    <row r="3032" spans="1:3">
      <c r="A3032" s="177">
        <v>40302431</v>
      </c>
      <c r="B3032" s="191" t="s">
        <v>5804</v>
      </c>
      <c r="C3032" s="192" t="s">
        <v>4920</v>
      </c>
    </row>
    <row r="3033" spans="1:3">
      <c r="A3033" s="177">
        <v>40302440</v>
      </c>
      <c r="B3033" s="178" t="s">
        <v>5805</v>
      </c>
      <c r="C3033" s="179" t="s">
        <v>4922</v>
      </c>
    </row>
    <row r="3034" spans="1:3">
      <c r="A3034" s="177">
        <v>40302458</v>
      </c>
      <c r="B3034" s="191" t="s">
        <v>5806</v>
      </c>
      <c r="C3034" s="192" t="s">
        <v>4920</v>
      </c>
    </row>
    <row r="3035" spans="1:3">
      <c r="A3035" s="177">
        <v>40302466</v>
      </c>
      <c r="B3035" s="178" t="s">
        <v>5807</v>
      </c>
      <c r="C3035" s="179" t="s">
        <v>4922</v>
      </c>
    </row>
    <row r="3036" spans="1:3">
      <c r="A3036" s="177">
        <v>40302474</v>
      </c>
      <c r="B3036" s="191" t="s">
        <v>5808</v>
      </c>
      <c r="C3036" s="192" t="s">
        <v>4920</v>
      </c>
    </row>
    <row r="3037" spans="1:3">
      <c r="A3037" s="177">
        <v>40302482</v>
      </c>
      <c r="B3037" s="191" t="s">
        <v>2504</v>
      </c>
      <c r="C3037" s="192" t="s">
        <v>4920</v>
      </c>
    </row>
    <row r="3038" spans="1:3">
      <c r="A3038" s="177">
        <v>40302490</v>
      </c>
      <c r="B3038" s="191" t="s">
        <v>5809</v>
      </c>
      <c r="C3038" s="192" t="s">
        <v>4920</v>
      </c>
    </row>
    <row r="3039" spans="1:3">
      <c r="A3039" s="177">
        <v>40302504</v>
      </c>
      <c r="B3039" s="191" t="s">
        <v>5810</v>
      </c>
      <c r="C3039" s="192" t="s">
        <v>4920</v>
      </c>
    </row>
    <row r="3040" spans="1:3">
      <c r="A3040" s="177">
        <v>40302512</v>
      </c>
      <c r="B3040" s="191" t="s">
        <v>5811</v>
      </c>
      <c r="C3040" s="192" t="s">
        <v>4920</v>
      </c>
    </row>
    <row r="3041" spans="1:3">
      <c r="A3041" s="177">
        <v>40302520</v>
      </c>
      <c r="B3041" s="191" t="s">
        <v>5812</v>
      </c>
      <c r="C3041" s="192" t="s">
        <v>4920</v>
      </c>
    </row>
    <row r="3042" spans="1:3">
      <c r="A3042" s="177">
        <v>40302539</v>
      </c>
      <c r="B3042" s="191" t="s">
        <v>5813</v>
      </c>
      <c r="C3042" s="192" t="s">
        <v>4920</v>
      </c>
    </row>
    <row r="3043" spans="1:3">
      <c r="A3043" s="177">
        <v>40302547</v>
      </c>
      <c r="B3043" s="191" t="s">
        <v>5814</v>
      </c>
      <c r="C3043" s="192" t="s">
        <v>4920</v>
      </c>
    </row>
    <row r="3044" spans="1:3">
      <c r="A3044" s="177">
        <v>40302555</v>
      </c>
      <c r="B3044" s="191" t="s">
        <v>5815</v>
      </c>
      <c r="C3044" s="192" t="s">
        <v>4920</v>
      </c>
    </row>
    <row r="3045" spans="1:3">
      <c r="A3045" s="177">
        <v>40302563</v>
      </c>
      <c r="B3045" s="191" t="s">
        <v>5816</v>
      </c>
      <c r="C3045" s="192" t="s">
        <v>4920</v>
      </c>
    </row>
    <row r="3046" spans="1:3">
      <c r="A3046" s="177">
        <v>40302571</v>
      </c>
      <c r="B3046" s="191" t="s">
        <v>5817</v>
      </c>
      <c r="C3046" s="192" t="s">
        <v>4920</v>
      </c>
    </row>
    <row r="3047" spans="1:3">
      <c r="A3047" s="177">
        <v>40302580</v>
      </c>
      <c r="B3047" s="191" t="s">
        <v>5818</v>
      </c>
      <c r="C3047" s="192" t="s">
        <v>4920</v>
      </c>
    </row>
    <row r="3048" spans="1:3">
      <c r="A3048" s="177">
        <v>40302598</v>
      </c>
      <c r="B3048" s="191" t="s">
        <v>5819</v>
      </c>
      <c r="C3048" s="192" t="s">
        <v>4920</v>
      </c>
    </row>
    <row r="3049" spans="1:3">
      <c r="A3049" s="177">
        <v>40302601</v>
      </c>
      <c r="B3049" s="191" t="s">
        <v>5820</v>
      </c>
      <c r="C3049" s="192" t="s">
        <v>4920</v>
      </c>
    </row>
    <row r="3050" spans="1:3">
      <c r="A3050" s="177">
        <v>40302610</v>
      </c>
      <c r="B3050" s="178" t="s">
        <v>5821</v>
      </c>
      <c r="C3050" s="192" t="s">
        <v>4920</v>
      </c>
    </row>
    <row r="3051" spans="1:3">
      <c r="A3051" s="177">
        <v>40302628</v>
      </c>
      <c r="B3051" s="191" t="s">
        <v>2519</v>
      </c>
      <c r="C3051" s="192" t="s">
        <v>4920</v>
      </c>
    </row>
    <row r="3052" spans="1:3">
      <c r="A3052" s="177">
        <v>40302636</v>
      </c>
      <c r="B3052" s="191" t="s">
        <v>5822</v>
      </c>
      <c r="C3052" s="192" t="s">
        <v>4920</v>
      </c>
    </row>
    <row r="3053" spans="1:3">
      <c r="A3053" s="177">
        <v>40302644</v>
      </c>
      <c r="B3053" s="191" t="s">
        <v>2479</v>
      </c>
      <c r="C3053" s="192" t="s">
        <v>4920</v>
      </c>
    </row>
    <row r="3054" spans="1:3">
      <c r="A3054" s="177">
        <v>40302652</v>
      </c>
      <c r="B3054" s="191" t="s">
        <v>5823</v>
      </c>
      <c r="C3054" s="192" t="s">
        <v>4920</v>
      </c>
    </row>
    <row r="3055" spans="1:3">
      <c r="A3055" s="177">
        <v>40302660</v>
      </c>
      <c r="B3055" s="178" t="s">
        <v>5824</v>
      </c>
      <c r="C3055" s="179" t="s">
        <v>4922</v>
      </c>
    </row>
    <row r="3056" spans="1:3">
      <c r="A3056" s="177">
        <v>40302679</v>
      </c>
      <c r="B3056" s="191" t="s">
        <v>5825</v>
      </c>
      <c r="C3056" s="192" t="s">
        <v>4920</v>
      </c>
    </row>
    <row r="3057" spans="1:3">
      <c r="A3057" s="177">
        <v>40302687</v>
      </c>
      <c r="B3057" s="178" t="s">
        <v>5826</v>
      </c>
      <c r="C3057" s="179" t="s">
        <v>4922</v>
      </c>
    </row>
    <row r="3058" spans="1:3">
      <c r="A3058" s="177">
        <v>40302695</v>
      </c>
      <c r="B3058" s="191" t="s">
        <v>5827</v>
      </c>
      <c r="C3058" s="192" t="s">
        <v>4920</v>
      </c>
    </row>
    <row r="3059" spans="1:3">
      <c r="A3059" s="177">
        <v>40302709</v>
      </c>
      <c r="B3059" s="191" t="s">
        <v>2505</v>
      </c>
      <c r="C3059" s="192" t="s">
        <v>4920</v>
      </c>
    </row>
    <row r="3060" spans="1:3">
      <c r="A3060" s="177">
        <v>40302717</v>
      </c>
      <c r="B3060" s="191" t="s">
        <v>2435</v>
      </c>
      <c r="C3060" s="192" t="s">
        <v>4920</v>
      </c>
    </row>
    <row r="3061" spans="1:3">
      <c r="A3061" s="177">
        <v>40302725</v>
      </c>
      <c r="B3061" s="191" t="s">
        <v>2470</v>
      </c>
      <c r="C3061" s="192" t="s">
        <v>4920</v>
      </c>
    </row>
    <row r="3062" spans="1:3">
      <c r="A3062" s="177">
        <v>40302733</v>
      </c>
      <c r="B3062" s="191" t="s">
        <v>5828</v>
      </c>
      <c r="C3062" s="192" t="s">
        <v>4920</v>
      </c>
    </row>
    <row r="3063" spans="1:3">
      <c r="A3063" s="177">
        <v>40302741</v>
      </c>
      <c r="B3063" s="191" t="s">
        <v>5829</v>
      </c>
      <c r="C3063" s="192" t="s">
        <v>4920</v>
      </c>
    </row>
    <row r="3064" spans="1:3" ht="22.5">
      <c r="A3064" s="177">
        <v>40302750</v>
      </c>
      <c r="B3064" s="191" t="s">
        <v>5830</v>
      </c>
      <c r="C3064" s="192" t="s">
        <v>4920</v>
      </c>
    </row>
    <row r="3065" spans="1:3">
      <c r="A3065" s="177">
        <v>40302768</v>
      </c>
      <c r="B3065" s="191" t="s">
        <v>5831</v>
      </c>
      <c r="C3065" s="192" t="s">
        <v>4920</v>
      </c>
    </row>
    <row r="3066" spans="1:3">
      <c r="A3066" s="177">
        <v>40302776</v>
      </c>
      <c r="B3066" s="191" t="s">
        <v>5832</v>
      </c>
      <c r="C3066" s="192" t="s">
        <v>4920</v>
      </c>
    </row>
    <row r="3067" spans="1:3">
      <c r="A3067" s="177">
        <v>40302784</v>
      </c>
      <c r="B3067" s="178" t="s">
        <v>5833</v>
      </c>
      <c r="C3067" s="179" t="s">
        <v>4922</v>
      </c>
    </row>
    <row r="3068" spans="1:3">
      <c r="A3068" s="177">
        <v>40302792</v>
      </c>
      <c r="B3068" s="178" t="s">
        <v>5834</v>
      </c>
      <c r="C3068" s="179" t="s">
        <v>4922</v>
      </c>
    </row>
    <row r="3069" spans="1:3">
      <c r="A3069" s="177">
        <v>40302806</v>
      </c>
      <c r="B3069" s="178" t="s">
        <v>5835</v>
      </c>
      <c r="C3069" s="179" t="s">
        <v>4922</v>
      </c>
    </row>
    <row r="3070" spans="1:3">
      <c r="A3070" s="177">
        <v>40302814</v>
      </c>
      <c r="B3070" s="178" t="s">
        <v>5836</v>
      </c>
      <c r="C3070" s="179" t="s">
        <v>4922</v>
      </c>
    </row>
    <row r="3071" spans="1:3">
      <c r="A3071" s="177">
        <v>40302822</v>
      </c>
      <c r="B3071" s="178" t="s">
        <v>5837</v>
      </c>
      <c r="C3071" s="179" t="s">
        <v>4922</v>
      </c>
    </row>
    <row r="3072" spans="1:3">
      <c r="A3072" s="177">
        <v>40302830</v>
      </c>
      <c r="B3072" s="191" t="s">
        <v>5838</v>
      </c>
      <c r="C3072" s="192" t="s">
        <v>4920</v>
      </c>
    </row>
    <row r="3073" spans="1:3">
      <c r="A3073" s="177">
        <v>40302849</v>
      </c>
      <c r="B3073" s="178" t="s">
        <v>5839</v>
      </c>
      <c r="C3073" s="179" t="s">
        <v>4922</v>
      </c>
    </row>
    <row r="3074" spans="1:3">
      <c r="A3074" s="193">
        <v>40302857</v>
      </c>
      <c r="B3074" s="194" t="s">
        <v>5840</v>
      </c>
      <c r="C3074" s="196" t="s">
        <v>4922</v>
      </c>
    </row>
    <row r="3075" spans="1:3">
      <c r="A3075" s="193">
        <v>40302865</v>
      </c>
      <c r="B3075" s="194" t="s">
        <v>5841</v>
      </c>
      <c r="C3075" s="196" t="s">
        <v>4922</v>
      </c>
    </row>
    <row r="3076" spans="1:3">
      <c r="A3076" s="193">
        <v>40302873</v>
      </c>
      <c r="B3076" s="194" t="s">
        <v>5842</v>
      </c>
      <c r="C3076" s="196" t="s">
        <v>4922</v>
      </c>
    </row>
    <row r="3077" spans="1:3">
      <c r="A3077" s="193">
        <v>40302881</v>
      </c>
      <c r="B3077" s="194" t="s">
        <v>5843</v>
      </c>
      <c r="C3077" s="195" t="s">
        <v>4920</v>
      </c>
    </row>
    <row r="3078" spans="1:3">
      <c r="A3078" s="193">
        <v>40302890</v>
      </c>
      <c r="B3078" s="194" t="s">
        <v>4328</v>
      </c>
      <c r="C3078" s="195" t="s">
        <v>4920</v>
      </c>
    </row>
    <row r="3079" spans="1:3">
      <c r="A3079" s="193">
        <v>40302903</v>
      </c>
      <c r="B3079" s="194" t="s">
        <v>4054</v>
      </c>
      <c r="C3079" s="195" t="s">
        <v>4920</v>
      </c>
    </row>
    <row r="3080" spans="1:3">
      <c r="A3080" s="193">
        <v>40302911</v>
      </c>
      <c r="B3080" s="194" t="s">
        <v>5844</v>
      </c>
      <c r="C3080" s="196" t="s">
        <v>4922</v>
      </c>
    </row>
    <row r="3081" spans="1:3">
      <c r="A3081" s="193">
        <v>40302920</v>
      </c>
      <c r="B3081" s="194" t="s">
        <v>5845</v>
      </c>
      <c r="C3081" s="196" t="s">
        <v>4922</v>
      </c>
    </row>
    <row r="3082" spans="1:3">
      <c r="A3082" s="193">
        <v>40302938</v>
      </c>
      <c r="B3082" s="194" t="s">
        <v>5846</v>
      </c>
      <c r="C3082" s="196" t="s">
        <v>4922</v>
      </c>
    </row>
    <row r="3083" spans="1:3">
      <c r="A3083" s="193">
        <v>40302946</v>
      </c>
      <c r="B3083" s="194" t="s">
        <v>5847</v>
      </c>
      <c r="C3083" s="195" t="s">
        <v>4920</v>
      </c>
    </row>
    <row r="3084" spans="1:3">
      <c r="A3084" s="193">
        <v>40302954</v>
      </c>
      <c r="B3084" s="194" t="s">
        <v>5848</v>
      </c>
      <c r="C3084" s="196" t="s">
        <v>4922</v>
      </c>
    </row>
    <row r="3085" spans="1:3">
      <c r="A3085" s="193">
        <v>40302962</v>
      </c>
      <c r="B3085" s="194" t="s">
        <v>5849</v>
      </c>
      <c r="C3085" s="196" t="s">
        <v>4922</v>
      </c>
    </row>
    <row r="3086" spans="1:3">
      <c r="A3086" s="211">
        <v>40302970</v>
      </c>
      <c r="B3086" s="212" t="s">
        <v>5850</v>
      </c>
      <c r="C3086" s="196" t="s">
        <v>4922</v>
      </c>
    </row>
    <row r="3087" spans="1:3">
      <c r="A3087" s="193">
        <v>40302989</v>
      </c>
      <c r="B3087" s="194" t="s">
        <v>5851</v>
      </c>
      <c r="C3087" s="196" t="s">
        <v>4922</v>
      </c>
    </row>
    <row r="3088" spans="1:3" ht="15.75" thickBot="1">
      <c r="A3088" s="198">
        <v>40302997</v>
      </c>
      <c r="B3088" s="199" t="s">
        <v>5852</v>
      </c>
      <c r="C3088" s="200" t="s">
        <v>4922</v>
      </c>
    </row>
    <row r="3089" spans="1:3" ht="16.5" thickTop="1" thickBot="1">
      <c r="A3089" s="187">
        <f>D3089</f>
        <v>0</v>
      </c>
      <c r="B3089" s="188" t="s">
        <v>4918</v>
      </c>
      <c r="C3089" s="189" t="s">
        <v>3721</v>
      </c>
    </row>
    <row r="3090" spans="1:3" ht="15.75" thickTop="1">
      <c r="A3090" s="174">
        <v>40303012</v>
      </c>
      <c r="B3090" s="175" t="s">
        <v>5853</v>
      </c>
      <c r="C3090" s="176" t="s">
        <v>4920</v>
      </c>
    </row>
    <row r="3091" spans="1:3">
      <c r="A3091" s="177">
        <v>40303020</v>
      </c>
      <c r="B3091" s="191" t="s">
        <v>2521</v>
      </c>
      <c r="C3091" s="192" t="s">
        <v>4920</v>
      </c>
    </row>
    <row r="3092" spans="1:3">
      <c r="A3092" s="177">
        <v>40303039</v>
      </c>
      <c r="B3092" s="191" t="s">
        <v>2522</v>
      </c>
      <c r="C3092" s="192" t="s">
        <v>4920</v>
      </c>
    </row>
    <row r="3093" spans="1:3">
      <c r="A3093" s="177">
        <v>40303047</v>
      </c>
      <c r="B3093" s="178" t="s">
        <v>5854</v>
      </c>
      <c r="C3093" s="179" t="s">
        <v>4922</v>
      </c>
    </row>
    <row r="3094" spans="1:3">
      <c r="A3094" s="177">
        <v>40303055</v>
      </c>
      <c r="B3094" s="191" t="s">
        <v>2525</v>
      </c>
      <c r="C3094" s="192" t="s">
        <v>4920</v>
      </c>
    </row>
    <row r="3095" spans="1:3">
      <c r="A3095" s="177">
        <v>40303063</v>
      </c>
      <c r="B3095" s="191" t="s">
        <v>5855</v>
      </c>
      <c r="C3095" s="192" t="s">
        <v>4920</v>
      </c>
    </row>
    <row r="3096" spans="1:3">
      <c r="A3096" s="177">
        <v>40303071</v>
      </c>
      <c r="B3096" s="178" t="s">
        <v>5856</v>
      </c>
      <c r="C3096" s="192" t="s">
        <v>4920</v>
      </c>
    </row>
    <row r="3097" spans="1:3">
      <c r="A3097" s="177">
        <v>40303080</v>
      </c>
      <c r="B3097" s="191" t="s">
        <v>2528</v>
      </c>
      <c r="C3097" s="192" t="s">
        <v>4920</v>
      </c>
    </row>
    <row r="3098" spans="1:3">
      <c r="A3098" s="177">
        <v>40303098</v>
      </c>
      <c r="B3098" s="191" t="s">
        <v>2529</v>
      </c>
      <c r="C3098" s="192" t="s">
        <v>4920</v>
      </c>
    </row>
    <row r="3099" spans="1:3">
      <c r="A3099" s="177">
        <v>40303101</v>
      </c>
      <c r="B3099" s="191" t="s">
        <v>5857</v>
      </c>
      <c r="C3099" s="192" t="s">
        <v>4920</v>
      </c>
    </row>
    <row r="3100" spans="1:3">
      <c r="A3100" s="177">
        <v>40303110</v>
      </c>
      <c r="B3100" s="191" t="s">
        <v>5858</v>
      </c>
      <c r="C3100" s="192" t="s">
        <v>4920</v>
      </c>
    </row>
    <row r="3101" spans="1:3">
      <c r="A3101" s="177">
        <v>40303128</v>
      </c>
      <c r="B3101" s="191" t="s">
        <v>5859</v>
      </c>
      <c r="C3101" s="192" t="s">
        <v>4920</v>
      </c>
    </row>
    <row r="3102" spans="1:3">
      <c r="A3102" s="177">
        <v>40303136</v>
      </c>
      <c r="B3102" s="191" t="s">
        <v>5860</v>
      </c>
      <c r="C3102" s="192" t="s">
        <v>4920</v>
      </c>
    </row>
    <row r="3103" spans="1:3">
      <c r="A3103" s="177">
        <v>40303144</v>
      </c>
      <c r="B3103" s="191" t="s">
        <v>2534</v>
      </c>
      <c r="C3103" s="192" t="s">
        <v>4920</v>
      </c>
    </row>
    <row r="3104" spans="1:3">
      <c r="A3104" s="177">
        <v>40303152</v>
      </c>
      <c r="B3104" s="191" t="s">
        <v>5861</v>
      </c>
      <c r="C3104" s="192" t="s">
        <v>4920</v>
      </c>
    </row>
    <row r="3105" spans="1:3">
      <c r="A3105" s="177">
        <v>40303160</v>
      </c>
      <c r="B3105" s="191" t="s">
        <v>2536</v>
      </c>
      <c r="C3105" s="192" t="s">
        <v>4920</v>
      </c>
    </row>
    <row r="3106" spans="1:3">
      <c r="A3106" s="177">
        <v>40303179</v>
      </c>
      <c r="B3106" s="191" t="s">
        <v>2523</v>
      </c>
      <c r="C3106" s="192" t="s">
        <v>4920</v>
      </c>
    </row>
    <row r="3107" spans="1:3">
      <c r="A3107" s="177">
        <v>40303187</v>
      </c>
      <c r="B3107" s="191" t="s">
        <v>2524</v>
      </c>
      <c r="C3107" s="192" t="s">
        <v>4920</v>
      </c>
    </row>
    <row r="3108" spans="1:3">
      <c r="A3108" s="193">
        <v>40303195</v>
      </c>
      <c r="B3108" s="194" t="s">
        <v>5862</v>
      </c>
      <c r="C3108" s="196" t="s">
        <v>4922</v>
      </c>
    </row>
    <row r="3109" spans="1:3">
      <c r="A3109" s="193">
        <v>40303209</v>
      </c>
      <c r="B3109" s="194" t="s">
        <v>5863</v>
      </c>
      <c r="C3109" s="196" t="s">
        <v>4922</v>
      </c>
    </row>
    <row r="3110" spans="1:3">
      <c r="A3110" s="193">
        <v>40303217</v>
      </c>
      <c r="B3110" s="194" t="s">
        <v>5864</v>
      </c>
      <c r="C3110" s="196" t="s">
        <v>4922</v>
      </c>
    </row>
    <row r="3111" spans="1:3">
      <c r="A3111" s="193">
        <v>40303225</v>
      </c>
      <c r="B3111" s="194" t="s">
        <v>5865</v>
      </c>
      <c r="C3111" s="196" t="s">
        <v>4922</v>
      </c>
    </row>
    <row r="3112" spans="1:3">
      <c r="A3112" s="211">
        <v>40303233</v>
      </c>
      <c r="B3112" s="212" t="s">
        <v>5866</v>
      </c>
      <c r="C3112" s="196" t="s">
        <v>4922</v>
      </c>
    </row>
    <row r="3113" spans="1:3" ht="15.75" thickBot="1">
      <c r="A3113" s="198">
        <v>40303241</v>
      </c>
      <c r="B3113" s="199" t="s">
        <v>5867</v>
      </c>
      <c r="C3113" s="200" t="s">
        <v>4922</v>
      </c>
    </row>
    <row r="3114" spans="1:3" ht="16.5" thickTop="1" thickBot="1">
      <c r="A3114" s="187">
        <f>D3114</f>
        <v>0</v>
      </c>
      <c r="B3114" s="188" t="s">
        <v>4918</v>
      </c>
      <c r="C3114" s="189" t="s">
        <v>3721</v>
      </c>
    </row>
    <row r="3115" spans="1:3" ht="15.75" thickTop="1">
      <c r="A3115" s="174">
        <v>40304019</v>
      </c>
      <c r="B3115" s="175" t="s">
        <v>2538</v>
      </c>
      <c r="C3115" s="176" t="s">
        <v>4920</v>
      </c>
    </row>
    <row r="3116" spans="1:3">
      <c r="A3116" s="177">
        <v>40304027</v>
      </c>
      <c r="B3116" s="191" t="s">
        <v>5868</v>
      </c>
      <c r="C3116" s="192" t="s">
        <v>4920</v>
      </c>
    </row>
    <row r="3117" spans="1:3">
      <c r="A3117" s="177">
        <v>40304035</v>
      </c>
      <c r="B3117" s="191" t="s">
        <v>2541</v>
      </c>
      <c r="C3117" s="192" t="s">
        <v>4920</v>
      </c>
    </row>
    <row r="3118" spans="1:3">
      <c r="A3118" s="177">
        <v>40304043</v>
      </c>
      <c r="B3118" s="191" t="s">
        <v>5869</v>
      </c>
      <c r="C3118" s="192" t="s">
        <v>4920</v>
      </c>
    </row>
    <row r="3119" spans="1:3">
      <c r="A3119" s="177">
        <v>40304051</v>
      </c>
      <c r="B3119" s="191" t="s">
        <v>2542</v>
      </c>
      <c r="C3119" s="192" t="s">
        <v>4920</v>
      </c>
    </row>
    <row r="3120" spans="1:3">
      <c r="A3120" s="177">
        <v>40304060</v>
      </c>
      <c r="B3120" s="191" t="s">
        <v>2544</v>
      </c>
      <c r="C3120" s="192" t="s">
        <v>4920</v>
      </c>
    </row>
    <row r="3121" spans="1:3">
      <c r="A3121" s="177">
        <v>40304078</v>
      </c>
      <c r="B3121" s="191" t="s">
        <v>5870</v>
      </c>
      <c r="C3121" s="192" t="s">
        <v>4920</v>
      </c>
    </row>
    <row r="3122" spans="1:3">
      <c r="A3122" s="177">
        <v>40304086</v>
      </c>
      <c r="B3122" s="191" t="s">
        <v>5871</v>
      </c>
      <c r="C3122" s="192" t="s">
        <v>4920</v>
      </c>
    </row>
    <row r="3123" spans="1:3" ht="22.5">
      <c r="A3123" s="177">
        <v>40304094</v>
      </c>
      <c r="B3123" s="191" t="s">
        <v>2548</v>
      </c>
      <c r="C3123" s="192" t="s">
        <v>4920</v>
      </c>
    </row>
    <row r="3124" spans="1:3">
      <c r="A3124" s="177">
        <v>40304108</v>
      </c>
      <c r="B3124" s="191" t="s">
        <v>2551</v>
      </c>
      <c r="C3124" s="192" t="s">
        <v>4920</v>
      </c>
    </row>
    <row r="3125" spans="1:3" ht="33.75">
      <c r="A3125" s="177">
        <v>40304116</v>
      </c>
      <c r="B3125" s="191" t="s">
        <v>5872</v>
      </c>
      <c r="C3125" s="192" t="s">
        <v>4920</v>
      </c>
    </row>
    <row r="3126" spans="1:3">
      <c r="A3126" s="177">
        <v>40304132</v>
      </c>
      <c r="B3126" s="191" t="s">
        <v>2557</v>
      </c>
      <c r="C3126" s="192" t="s">
        <v>4920</v>
      </c>
    </row>
    <row r="3127" spans="1:3">
      <c r="A3127" s="177">
        <v>40304140</v>
      </c>
      <c r="B3127" s="191" t="s">
        <v>2558</v>
      </c>
      <c r="C3127" s="192" t="s">
        <v>4920</v>
      </c>
    </row>
    <row r="3128" spans="1:3">
      <c r="A3128" s="177">
        <v>40304159</v>
      </c>
      <c r="B3128" s="191" t="s">
        <v>2559</v>
      </c>
      <c r="C3128" s="192" t="s">
        <v>4920</v>
      </c>
    </row>
    <row r="3129" spans="1:3">
      <c r="A3129" s="177">
        <v>40304167</v>
      </c>
      <c r="B3129" s="191" t="s">
        <v>2560</v>
      </c>
      <c r="C3129" s="192" t="s">
        <v>4920</v>
      </c>
    </row>
    <row r="3130" spans="1:3">
      <c r="A3130" s="177">
        <v>40304175</v>
      </c>
      <c r="B3130" s="191" t="s">
        <v>2562</v>
      </c>
      <c r="C3130" s="192" t="s">
        <v>4920</v>
      </c>
    </row>
    <row r="3131" spans="1:3">
      <c r="A3131" s="177">
        <v>40304183</v>
      </c>
      <c r="B3131" s="191" t="s">
        <v>2564</v>
      </c>
      <c r="C3131" s="192" t="s">
        <v>4920</v>
      </c>
    </row>
    <row r="3132" spans="1:3">
      <c r="A3132" s="177">
        <v>40304191</v>
      </c>
      <c r="B3132" s="191" t="s">
        <v>2565</v>
      </c>
      <c r="C3132" s="192" t="s">
        <v>4920</v>
      </c>
    </row>
    <row r="3133" spans="1:3">
      <c r="A3133" s="177">
        <v>40304205</v>
      </c>
      <c r="B3133" s="191" t="s">
        <v>2566</v>
      </c>
      <c r="C3133" s="192" t="s">
        <v>4920</v>
      </c>
    </row>
    <row r="3134" spans="1:3">
      <c r="A3134" s="177">
        <v>40304213</v>
      </c>
      <c r="B3134" s="191" t="s">
        <v>2567</v>
      </c>
      <c r="C3134" s="192" t="s">
        <v>4920</v>
      </c>
    </row>
    <row r="3135" spans="1:3">
      <c r="A3135" s="177">
        <v>40304221</v>
      </c>
      <c r="B3135" s="191" t="s">
        <v>2568</v>
      </c>
      <c r="C3135" s="192" t="s">
        <v>4920</v>
      </c>
    </row>
    <row r="3136" spans="1:3">
      <c r="A3136" s="177">
        <v>40304230</v>
      </c>
      <c r="B3136" s="191" t="s">
        <v>2569</v>
      </c>
      <c r="C3136" s="192" t="s">
        <v>4920</v>
      </c>
    </row>
    <row r="3137" spans="1:3">
      <c r="A3137" s="177">
        <v>40304248</v>
      </c>
      <c r="B3137" s="191" t="s">
        <v>2571</v>
      </c>
      <c r="C3137" s="192" t="s">
        <v>4920</v>
      </c>
    </row>
    <row r="3138" spans="1:3">
      <c r="A3138" s="177">
        <v>40304256</v>
      </c>
      <c r="B3138" s="191" t="s">
        <v>2572</v>
      </c>
      <c r="C3138" s="192" t="s">
        <v>4920</v>
      </c>
    </row>
    <row r="3139" spans="1:3">
      <c r="A3139" s="177">
        <v>40304264</v>
      </c>
      <c r="B3139" s="191" t="s">
        <v>4856</v>
      </c>
      <c r="C3139" s="192" t="s">
        <v>4920</v>
      </c>
    </row>
    <row r="3140" spans="1:3">
      <c r="A3140" s="177">
        <v>40304272</v>
      </c>
      <c r="B3140" s="191" t="s">
        <v>2574</v>
      </c>
      <c r="C3140" s="192" t="s">
        <v>4920</v>
      </c>
    </row>
    <row r="3141" spans="1:3">
      <c r="A3141" s="177">
        <v>40304280</v>
      </c>
      <c r="B3141" s="191" t="s">
        <v>5873</v>
      </c>
      <c r="C3141" s="192" t="s">
        <v>4920</v>
      </c>
    </row>
    <row r="3142" spans="1:3">
      <c r="A3142" s="177">
        <v>40304299</v>
      </c>
      <c r="B3142" s="191" t="s">
        <v>5874</v>
      </c>
      <c r="C3142" s="192" t="s">
        <v>4920</v>
      </c>
    </row>
    <row r="3143" spans="1:3">
      <c r="A3143" s="177">
        <v>40304302</v>
      </c>
      <c r="B3143" s="191" t="s">
        <v>2577</v>
      </c>
      <c r="C3143" s="192" t="s">
        <v>4920</v>
      </c>
    </row>
    <row r="3144" spans="1:3">
      <c r="A3144" s="177">
        <v>40304310</v>
      </c>
      <c r="B3144" s="191" t="s">
        <v>2578</v>
      </c>
      <c r="C3144" s="192" t="s">
        <v>4920</v>
      </c>
    </row>
    <row r="3145" spans="1:3">
      <c r="A3145" s="177">
        <v>40304329</v>
      </c>
      <c r="B3145" s="178" t="s">
        <v>5875</v>
      </c>
      <c r="C3145" s="179" t="s">
        <v>4922</v>
      </c>
    </row>
    <row r="3146" spans="1:3">
      <c r="A3146" s="177">
        <v>40304337</v>
      </c>
      <c r="B3146" s="191" t="s">
        <v>2579</v>
      </c>
      <c r="C3146" s="192" t="s">
        <v>4920</v>
      </c>
    </row>
    <row r="3147" spans="1:3">
      <c r="A3147" s="177">
        <v>40304345</v>
      </c>
      <c r="B3147" s="191" t="s">
        <v>2581</v>
      </c>
      <c r="C3147" s="192" t="s">
        <v>4920</v>
      </c>
    </row>
    <row r="3148" spans="1:3">
      <c r="A3148" s="177">
        <v>40304353</v>
      </c>
      <c r="B3148" s="191" t="s">
        <v>5876</v>
      </c>
      <c r="C3148" s="192" t="s">
        <v>4920</v>
      </c>
    </row>
    <row r="3149" spans="1:3">
      <c r="A3149" s="177">
        <v>40304361</v>
      </c>
      <c r="B3149" s="191" t="s">
        <v>2583</v>
      </c>
      <c r="C3149" s="192" t="s">
        <v>4920</v>
      </c>
    </row>
    <row r="3150" spans="1:3">
      <c r="A3150" s="177">
        <v>40304370</v>
      </c>
      <c r="B3150" s="191" t="s">
        <v>5877</v>
      </c>
      <c r="C3150" s="192" t="s">
        <v>4920</v>
      </c>
    </row>
    <row r="3151" spans="1:3">
      <c r="A3151" s="177">
        <v>40304388</v>
      </c>
      <c r="B3151" s="191" t="s">
        <v>5878</v>
      </c>
      <c r="C3151" s="192" t="s">
        <v>4920</v>
      </c>
    </row>
    <row r="3152" spans="1:3">
      <c r="A3152" s="177">
        <v>40304396</v>
      </c>
      <c r="B3152" s="178" t="s">
        <v>5879</v>
      </c>
      <c r="C3152" s="179" t="s">
        <v>4922</v>
      </c>
    </row>
    <row r="3153" spans="1:3">
      <c r="A3153" s="177">
        <v>40304400</v>
      </c>
      <c r="B3153" s="178" t="s">
        <v>5880</v>
      </c>
      <c r="C3153" s="179" t="s">
        <v>4922</v>
      </c>
    </row>
    <row r="3154" spans="1:3">
      <c r="A3154" s="177">
        <v>40304418</v>
      </c>
      <c r="B3154" s="191" t="s">
        <v>2591</v>
      </c>
      <c r="C3154" s="192" t="s">
        <v>4920</v>
      </c>
    </row>
    <row r="3155" spans="1:3">
      <c r="A3155" s="177">
        <v>40304434</v>
      </c>
      <c r="B3155" s="191" t="s">
        <v>2594</v>
      </c>
      <c r="C3155" s="192" t="s">
        <v>4920</v>
      </c>
    </row>
    <row r="3156" spans="1:3">
      <c r="A3156" s="177">
        <v>40304450</v>
      </c>
      <c r="B3156" s="191" t="s">
        <v>2596</v>
      </c>
      <c r="C3156" s="192" t="s">
        <v>4920</v>
      </c>
    </row>
    <row r="3157" spans="1:3">
      <c r="A3157" s="177">
        <v>40304469</v>
      </c>
      <c r="B3157" s="191" t="s">
        <v>2597</v>
      </c>
      <c r="C3157" s="192" t="s">
        <v>4920</v>
      </c>
    </row>
    <row r="3158" spans="1:3">
      <c r="A3158" s="177">
        <v>40304477</v>
      </c>
      <c r="B3158" s="191" t="s">
        <v>2598</v>
      </c>
      <c r="C3158" s="192" t="s">
        <v>4920</v>
      </c>
    </row>
    <row r="3159" spans="1:3">
      <c r="A3159" s="177">
        <v>40304485</v>
      </c>
      <c r="B3159" s="191" t="s">
        <v>2593</v>
      </c>
      <c r="C3159" s="192" t="s">
        <v>4920</v>
      </c>
    </row>
    <row r="3160" spans="1:3">
      <c r="A3160" s="177">
        <v>40304493</v>
      </c>
      <c r="B3160" s="191" t="s">
        <v>5881</v>
      </c>
      <c r="C3160" s="192" t="s">
        <v>4920</v>
      </c>
    </row>
    <row r="3161" spans="1:3">
      <c r="A3161" s="177">
        <v>40304507</v>
      </c>
      <c r="B3161" s="191" t="s">
        <v>5882</v>
      </c>
      <c r="C3161" s="192" t="s">
        <v>4920</v>
      </c>
    </row>
    <row r="3162" spans="1:3">
      <c r="A3162" s="177">
        <v>40304515</v>
      </c>
      <c r="B3162" s="191" t="s">
        <v>2602</v>
      </c>
      <c r="C3162" s="192" t="s">
        <v>4920</v>
      </c>
    </row>
    <row r="3163" spans="1:3">
      <c r="A3163" s="177">
        <v>40304523</v>
      </c>
      <c r="B3163" s="191" t="s">
        <v>5883</v>
      </c>
      <c r="C3163" s="192" t="s">
        <v>4920</v>
      </c>
    </row>
    <row r="3164" spans="1:3">
      <c r="A3164" s="177">
        <v>40304531</v>
      </c>
      <c r="B3164" s="191" t="s">
        <v>2605</v>
      </c>
      <c r="C3164" s="192" t="s">
        <v>4920</v>
      </c>
    </row>
    <row r="3165" spans="1:3">
      <c r="A3165" s="177">
        <v>40304540</v>
      </c>
      <c r="B3165" s="191" t="s">
        <v>2606</v>
      </c>
      <c r="C3165" s="192" t="s">
        <v>4920</v>
      </c>
    </row>
    <row r="3166" spans="1:3">
      <c r="A3166" s="177">
        <v>40304558</v>
      </c>
      <c r="B3166" s="191" t="s">
        <v>2607</v>
      </c>
      <c r="C3166" s="192" t="s">
        <v>4920</v>
      </c>
    </row>
    <row r="3167" spans="1:3">
      <c r="A3167" s="177">
        <v>40304566</v>
      </c>
      <c r="B3167" s="191" t="s">
        <v>5884</v>
      </c>
      <c r="C3167" s="192" t="s">
        <v>4920</v>
      </c>
    </row>
    <row r="3168" spans="1:3">
      <c r="A3168" s="177">
        <v>40304574</v>
      </c>
      <c r="B3168" s="191" t="s">
        <v>2609</v>
      </c>
      <c r="C3168" s="192" t="s">
        <v>4920</v>
      </c>
    </row>
    <row r="3169" spans="1:3">
      <c r="A3169" s="177">
        <v>40304582</v>
      </c>
      <c r="B3169" s="191" t="s">
        <v>5885</v>
      </c>
      <c r="C3169" s="192" t="s">
        <v>4920</v>
      </c>
    </row>
    <row r="3170" spans="1:3">
      <c r="A3170" s="177">
        <v>40304590</v>
      </c>
      <c r="B3170" s="191" t="s">
        <v>5886</v>
      </c>
      <c r="C3170" s="192" t="s">
        <v>4920</v>
      </c>
    </row>
    <row r="3171" spans="1:3">
      <c r="A3171" s="177">
        <v>40304604</v>
      </c>
      <c r="B3171" s="178" t="s">
        <v>5887</v>
      </c>
      <c r="C3171" s="179" t="s">
        <v>4922</v>
      </c>
    </row>
    <row r="3172" spans="1:3">
      <c r="A3172" s="177">
        <v>40304612</v>
      </c>
      <c r="B3172" s="191" t="s">
        <v>5888</v>
      </c>
      <c r="C3172" s="192" t="s">
        <v>4920</v>
      </c>
    </row>
    <row r="3173" spans="1:3">
      <c r="A3173" s="177">
        <v>40304620</v>
      </c>
      <c r="B3173" s="191" t="s">
        <v>5889</v>
      </c>
      <c r="C3173" s="192" t="s">
        <v>4920</v>
      </c>
    </row>
    <row r="3174" spans="1:3">
      <c r="A3174" s="177">
        <v>40304639</v>
      </c>
      <c r="B3174" s="191" t="s">
        <v>5890</v>
      </c>
      <c r="C3174" s="192" t="s">
        <v>4920</v>
      </c>
    </row>
    <row r="3175" spans="1:3">
      <c r="A3175" s="177">
        <v>40304647</v>
      </c>
      <c r="B3175" s="191" t="s">
        <v>2618</v>
      </c>
      <c r="C3175" s="192" t="s">
        <v>4920</v>
      </c>
    </row>
    <row r="3176" spans="1:3">
      <c r="A3176" s="177">
        <v>40304655</v>
      </c>
      <c r="B3176" s="191" t="s">
        <v>5891</v>
      </c>
      <c r="C3176" s="192" t="s">
        <v>4920</v>
      </c>
    </row>
    <row r="3177" spans="1:3">
      <c r="A3177" s="177">
        <v>40304663</v>
      </c>
      <c r="B3177" s="178" t="s">
        <v>5892</v>
      </c>
      <c r="C3177" s="179" t="s">
        <v>4922</v>
      </c>
    </row>
    <row r="3178" spans="1:3">
      <c r="A3178" s="177">
        <v>40304671</v>
      </c>
      <c r="B3178" s="191" t="s">
        <v>5893</v>
      </c>
      <c r="C3178" s="192" t="s">
        <v>4920</v>
      </c>
    </row>
    <row r="3179" spans="1:3">
      <c r="A3179" s="177">
        <v>40304680</v>
      </c>
      <c r="B3179" s="191" t="s">
        <v>5894</v>
      </c>
      <c r="C3179" s="192" t="s">
        <v>4920</v>
      </c>
    </row>
    <row r="3180" spans="1:3">
      <c r="A3180" s="177">
        <v>40304698</v>
      </c>
      <c r="B3180" s="191" t="s">
        <v>2570</v>
      </c>
      <c r="C3180" s="192" t="s">
        <v>4920</v>
      </c>
    </row>
    <row r="3181" spans="1:3">
      <c r="A3181" s="177">
        <v>40304701</v>
      </c>
      <c r="B3181" s="191" t="s">
        <v>2586</v>
      </c>
      <c r="C3181" s="192" t="s">
        <v>4920</v>
      </c>
    </row>
    <row r="3182" spans="1:3">
      <c r="A3182" s="177">
        <v>40304710</v>
      </c>
      <c r="B3182" s="191" t="s">
        <v>2587</v>
      </c>
      <c r="C3182" s="192" t="s">
        <v>4920</v>
      </c>
    </row>
    <row r="3183" spans="1:3">
      <c r="A3183" s="177">
        <v>40304728</v>
      </c>
      <c r="B3183" s="191" t="s">
        <v>4857</v>
      </c>
      <c r="C3183" s="192" t="s">
        <v>4920</v>
      </c>
    </row>
    <row r="3184" spans="1:3">
      <c r="A3184" s="177">
        <v>40304736</v>
      </c>
      <c r="B3184" s="191" t="s">
        <v>5895</v>
      </c>
      <c r="C3184" s="192" t="s">
        <v>4920</v>
      </c>
    </row>
    <row r="3185" spans="1:3">
      <c r="A3185" s="177">
        <v>40304744</v>
      </c>
      <c r="B3185" s="178" t="s">
        <v>5896</v>
      </c>
      <c r="C3185" s="179" t="s">
        <v>4922</v>
      </c>
    </row>
    <row r="3186" spans="1:3">
      <c r="A3186" s="177">
        <v>40304752</v>
      </c>
      <c r="B3186" s="191" t="s">
        <v>5897</v>
      </c>
      <c r="C3186" s="192" t="s">
        <v>4920</v>
      </c>
    </row>
    <row r="3187" spans="1:3">
      <c r="A3187" s="177">
        <v>40304760</v>
      </c>
      <c r="B3187" s="191" t="s">
        <v>2590</v>
      </c>
      <c r="C3187" s="192" t="s">
        <v>4920</v>
      </c>
    </row>
    <row r="3188" spans="1:3">
      <c r="A3188" s="177">
        <v>40304779</v>
      </c>
      <c r="B3188" s="178" t="s">
        <v>5898</v>
      </c>
      <c r="C3188" s="179" t="s">
        <v>4922</v>
      </c>
    </row>
    <row r="3189" spans="1:3">
      <c r="A3189" s="177">
        <v>40304787</v>
      </c>
      <c r="B3189" s="191" t="s">
        <v>2601</v>
      </c>
      <c r="C3189" s="192" t="s">
        <v>4920</v>
      </c>
    </row>
    <row r="3190" spans="1:3">
      <c r="A3190" s="177">
        <v>40304795</v>
      </c>
      <c r="B3190" s="191" t="s">
        <v>5899</v>
      </c>
      <c r="C3190" s="192" t="s">
        <v>4920</v>
      </c>
    </row>
    <row r="3191" spans="1:3">
      <c r="A3191" s="177">
        <v>40304809</v>
      </c>
      <c r="B3191" s="191" t="s">
        <v>5900</v>
      </c>
      <c r="C3191" s="192" t="s">
        <v>4920</v>
      </c>
    </row>
    <row r="3192" spans="1:3">
      <c r="A3192" s="177">
        <v>40304817</v>
      </c>
      <c r="B3192" s="191" t="s">
        <v>2555</v>
      </c>
      <c r="C3192" s="192" t="s">
        <v>4920</v>
      </c>
    </row>
    <row r="3193" spans="1:3">
      <c r="A3193" s="177">
        <v>40304825</v>
      </c>
      <c r="B3193" s="191" t="s">
        <v>2556</v>
      </c>
      <c r="C3193" s="192" t="s">
        <v>4920</v>
      </c>
    </row>
    <row r="3194" spans="1:3">
      <c r="A3194" s="177">
        <v>40304833</v>
      </c>
      <c r="B3194" s="178" t="s">
        <v>5901</v>
      </c>
      <c r="C3194" s="179" t="s">
        <v>4922</v>
      </c>
    </row>
    <row r="3195" spans="1:3">
      <c r="A3195" s="177">
        <v>40304841</v>
      </c>
      <c r="B3195" s="178" t="s">
        <v>5902</v>
      </c>
      <c r="C3195" s="179" t="s">
        <v>4922</v>
      </c>
    </row>
    <row r="3196" spans="1:3" ht="22.5">
      <c r="A3196" s="177">
        <v>40304850</v>
      </c>
      <c r="B3196" s="191" t="s">
        <v>2582</v>
      </c>
      <c r="C3196" s="192" t="s">
        <v>4920</v>
      </c>
    </row>
    <row r="3197" spans="1:3">
      <c r="A3197" s="177">
        <v>40304868</v>
      </c>
      <c r="B3197" s="178" t="s">
        <v>5903</v>
      </c>
      <c r="C3197" s="179" t="s">
        <v>4922</v>
      </c>
    </row>
    <row r="3198" spans="1:3">
      <c r="A3198" s="177">
        <v>40304876</v>
      </c>
      <c r="B3198" s="191" t="s">
        <v>2610</v>
      </c>
      <c r="C3198" s="192" t="s">
        <v>4920</v>
      </c>
    </row>
    <row r="3199" spans="1:3">
      <c r="A3199" s="177">
        <v>40304884</v>
      </c>
      <c r="B3199" s="191" t="s">
        <v>2552</v>
      </c>
      <c r="C3199" s="192" t="s">
        <v>4920</v>
      </c>
    </row>
    <row r="3200" spans="1:3">
      <c r="A3200" s="177">
        <v>40304892</v>
      </c>
      <c r="B3200" s="191" t="s">
        <v>2595</v>
      </c>
      <c r="C3200" s="192" t="s">
        <v>4920</v>
      </c>
    </row>
    <row r="3201" spans="1:3">
      <c r="A3201" s="177">
        <v>40304906</v>
      </c>
      <c r="B3201" s="191" t="s">
        <v>5904</v>
      </c>
      <c r="C3201" s="192" t="s">
        <v>4920</v>
      </c>
    </row>
    <row r="3202" spans="1:3">
      <c r="A3202" s="177">
        <v>40304914</v>
      </c>
      <c r="B3202" s="191" t="s">
        <v>5905</v>
      </c>
      <c r="C3202" s="192" t="s">
        <v>4920</v>
      </c>
    </row>
    <row r="3203" spans="1:3" ht="22.5">
      <c r="A3203" s="177">
        <v>40304922</v>
      </c>
      <c r="B3203" s="191" t="s">
        <v>5906</v>
      </c>
      <c r="C3203" s="192" t="s">
        <v>4920</v>
      </c>
    </row>
    <row r="3204" spans="1:3">
      <c r="A3204" s="177">
        <v>40304930</v>
      </c>
      <c r="B3204" s="191" t="s">
        <v>2546</v>
      </c>
      <c r="C3204" s="192" t="s">
        <v>4920</v>
      </c>
    </row>
    <row r="3205" spans="1:3">
      <c r="A3205" s="177">
        <v>40304949</v>
      </c>
      <c r="B3205" s="191" t="s">
        <v>2592</v>
      </c>
      <c r="C3205" s="192" t="s">
        <v>4920</v>
      </c>
    </row>
    <row r="3206" spans="1:3">
      <c r="A3206" s="193">
        <v>40304957</v>
      </c>
      <c r="B3206" s="194" t="s">
        <v>5907</v>
      </c>
      <c r="C3206" s="196" t="s">
        <v>4922</v>
      </c>
    </row>
    <row r="3207" spans="1:3">
      <c r="A3207" s="193">
        <v>40304965</v>
      </c>
      <c r="B3207" s="194" t="s">
        <v>5908</v>
      </c>
      <c r="C3207" s="196" t="s">
        <v>4922</v>
      </c>
    </row>
    <row r="3208" spans="1:3">
      <c r="A3208" s="193">
        <v>40304973</v>
      </c>
      <c r="B3208" s="194" t="s">
        <v>5909</v>
      </c>
      <c r="C3208" s="195" t="s">
        <v>4920</v>
      </c>
    </row>
    <row r="3209" spans="1:3" ht="15.75" thickBot="1">
      <c r="A3209" s="198">
        <v>40304981</v>
      </c>
      <c r="B3209" s="199" t="s">
        <v>5910</v>
      </c>
      <c r="C3209" s="200" t="s">
        <v>4922</v>
      </c>
    </row>
    <row r="3210" spans="1:3" ht="16.5" thickTop="1" thickBot="1">
      <c r="A3210" s="168">
        <f>D3210</f>
        <v>0</v>
      </c>
      <c r="B3210" s="169" t="s">
        <v>4917</v>
      </c>
      <c r="C3210" s="170" t="s">
        <v>3721</v>
      </c>
    </row>
    <row r="3211" spans="1:3" ht="16.5" thickTop="1" thickBot="1">
      <c r="A3211" s="171">
        <f>D3211</f>
        <v>0</v>
      </c>
      <c r="B3211" s="172" t="s">
        <v>4918</v>
      </c>
      <c r="C3211" s="173" t="s">
        <v>3721</v>
      </c>
    </row>
    <row r="3212" spans="1:3" ht="15.75" thickTop="1">
      <c r="A3212" s="174">
        <v>40305015</v>
      </c>
      <c r="B3212" s="175" t="s">
        <v>5911</v>
      </c>
      <c r="C3212" s="176" t="s">
        <v>4920</v>
      </c>
    </row>
    <row r="3213" spans="1:3">
      <c r="A3213" s="177">
        <v>40305040</v>
      </c>
      <c r="B3213" s="178" t="s">
        <v>5912</v>
      </c>
      <c r="C3213" s="179" t="s">
        <v>4922</v>
      </c>
    </row>
    <row r="3214" spans="1:3">
      <c r="A3214" s="177">
        <v>40305058</v>
      </c>
      <c r="B3214" s="178" t="s">
        <v>5913</v>
      </c>
      <c r="C3214" s="179" t="s">
        <v>4922</v>
      </c>
    </row>
    <row r="3215" spans="1:3">
      <c r="A3215" s="177">
        <v>40305066</v>
      </c>
      <c r="B3215" s="191" t="s">
        <v>5914</v>
      </c>
      <c r="C3215" s="192" t="s">
        <v>4920</v>
      </c>
    </row>
    <row r="3216" spans="1:3">
      <c r="A3216" s="177">
        <v>40305074</v>
      </c>
      <c r="B3216" s="191" t="s">
        <v>5915</v>
      </c>
      <c r="C3216" s="192" t="s">
        <v>4920</v>
      </c>
    </row>
    <row r="3217" spans="1:3">
      <c r="A3217" s="177">
        <v>40305082</v>
      </c>
      <c r="B3217" s="191" t="s">
        <v>5916</v>
      </c>
      <c r="C3217" s="192" t="s">
        <v>4920</v>
      </c>
    </row>
    <row r="3218" spans="1:3">
      <c r="A3218" s="177">
        <v>40305090</v>
      </c>
      <c r="B3218" s="191" t="s">
        <v>5917</v>
      </c>
      <c r="C3218" s="192" t="s">
        <v>4920</v>
      </c>
    </row>
    <row r="3219" spans="1:3">
      <c r="A3219" s="177">
        <v>40305112</v>
      </c>
      <c r="B3219" s="191" t="s">
        <v>2629</v>
      </c>
      <c r="C3219" s="192" t="s">
        <v>4920</v>
      </c>
    </row>
    <row r="3220" spans="1:3">
      <c r="A3220" s="177">
        <v>40305120</v>
      </c>
      <c r="B3220" s="191" t="s">
        <v>5918</v>
      </c>
      <c r="C3220" s="192" t="s">
        <v>4920</v>
      </c>
    </row>
    <row r="3221" spans="1:3">
      <c r="A3221" s="177">
        <v>40305163</v>
      </c>
      <c r="B3221" s="191" t="s">
        <v>5919</v>
      </c>
      <c r="C3221" s="192" t="s">
        <v>4920</v>
      </c>
    </row>
    <row r="3222" spans="1:3">
      <c r="A3222" s="177">
        <v>40305210</v>
      </c>
      <c r="B3222" s="191" t="s">
        <v>5920</v>
      </c>
      <c r="C3222" s="192" t="s">
        <v>4920</v>
      </c>
    </row>
    <row r="3223" spans="1:3">
      <c r="A3223" s="177">
        <v>40305228</v>
      </c>
      <c r="B3223" s="191" t="s">
        <v>5921</v>
      </c>
      <c r="C3223" s="192" t="s">
        <v>4920</v>
      </c>
    </row>
    <row r="3224" spans="1:3">
      <c r="A3224" s="177">
        <v>40305236</v>
      </c>
      <c r="B3224" s="191" t="s">
        <v>5922</v>
      </c>
      <c r="C3224" s="192" t="s">
        <v>4920</v>
      </c>
    </row>
    <row r="3225" spans="1:3">
      <c r="A3225" s="177">
        <v>40305279</v>
      </c>
      <c r="B3225" s="191" t="s">
        <v>2655</v>
      </c>
      <c r="C3225" s="192" t="s">
        <v>4920</v>
      </c>
    </row>
    <row r="3226" spans="1:3">
      <c r="A3226" s="177">
        <v>40305287</v>
      </c>
      <c r="B3226" s="191" t="s">
        <v>5923</v>
      </c>
      <c r="C3226" s="192" t="s">
        <v>4920</v>
      </c>
    </row>
    <row r="3227" spans="1:3">
      <c r="A3227" s="177">
        <v>40305295</v>
      </c>
      <c r="B3227" s="191" t="s">
        <v>5924</v>
      </c>
      <c r="C3227" s="192" t="s">
        <v>4920</v>
      </c>
    </row>
    <row r="3228" spans="1:3">
      <c r="A3228" s="177">
        <v>40305341</v>
      </c>
      <c r="B3228" s="191" t="s">
        <v>5925</v>
      </c>
      <c r="C3228" s="192" t="s">
        <v>4920</v>
      </c>
    </row>
    <row r="3229" spans="1:3">
      <c r="A3229" s="177">
        <v>40305368</v>
      </c>
      <c r="B3229" s="191" t="s">
        <v>2669</v>
      </c>
      <c r="C3229" s="192" t="s">
        <v>4920</v>
      </c>
    </row>
    <row r="3230" spans="1:3">
      <c r="A3230" s="177">
        <v>40305384</v>
      </c>
      <c r="B3230" s="191" t="s">
        <v>5926</v>
      </c>
      <c r="C3230" s="192" t="s">
        <v>4920</v>
      </c>
    </row>
    <row r="3231" spans="1:3">
      <c r="A3231" s="177">
        <v>40305406</v>
      </c>
      <c r="B3231" s="191" t="s">
        <v>5927</v>
      </c>
      <c r="C3231" s="192" t="s">
        <v>4920</v>
      </c>
    </row>
    <row r="3232" spans="1:3">
      <c r="A3232" s="177">
        <v>40305422</v>
      </c>
      <c r="B3232" s="178" t="s">
        <v>5928</v>
      </c>
      <c r="C3232" s="179" t="s">
        <v>4922</v>
      </c>
    </row>
    <row r="3233" spans="1:3">
      <c r="A3233" s="177">
        <v>40305449</v>
      </c>
      <c r="B3233" s="191" t="s">
        <v>5929</v>
      </c>
      <c r="C3233" s="192" t="s">
        <v>4920</v>
      </c>
    </row>
    <row r="3234" spans="1:3">
      <c r="A3234" s="177">
        <v>40305465</v>
      </c>
      <c r="B3234" s="191" t="s">
        <v>5930</v>
      </c>
      <c r="C3234" s="192" t="s">
        <v>4920</v>
      </c>
    </row>
    <row r="3235" spans="1:3">
      <c r="A3235" s="177">
        <v>40305490</v>
      </c>
      <c r="B3235" s="178" t="s">
        <v>5931</v>
      </c>
      <c r="C3235" s="179" t="s">
        <v>4922</v>
      </c>
    </row>
    <row r="3236" spans="1:3">
      <c r="A3236" s="177">
        <v>40305503</v>
      </c>
      <c r="B3236" s="191" t="s">
        <v>5932</v>
      </c>
      <c r="C3236" s="192" t="s">
        <v>4920</v>
      </c>
    </row>
    <row r="3237" spans="1:3">
      <c r="A3237" s="177">
        <v>40305511</v>
      </c>
      <c r="B3237" s="178" t="s">
        <v>5933</v>
      </c>
      <c r="C3237" s="179" t="s">
        <v>4922</v>
      </c>
    </row>
    <row r="3238" spans="1:3">
      <c r="A3238" s="177">
        <v>40305546</v>
      </c>
      <c r="B3238" s="191" t="s">
        <v>2687</v>
      </c>
      <c r="C3238" s="192" t="s">
        <v>4920</v>
      </c>
    </row>
    <row r="3239" spans="1:3">
      <c r="A3239" s="177">
        <v>40305554</v>
      </c>
      <c r="B3239" s="191" t="s">
        <v>2688</v>
      </c>
      <c r="C3239" s="192" t="s">
        <v>4920</v>
      </c>
    </row>
    <row r="3240" spans="1:3">
      <c r="A3240" s="177">
        <v>40305562</v>
      </c>
      <c r="B3240" s="191" t="s">
        <v>2689</v>
      </c>
      <c r="C3240" s="192" t="s">
        <v>4920</v>
      </c>
    </row>
    <row r="3241" spans="1:3">
      <c r="A3241" s="177">
        <v>40305570</v>
      </c>
      <c r="B3241" s="191" t="s">
        <v>2690</v>
      </c>
      <c r="C3241" s="192" t="s">
        <v>4920</v>
      </c>
    </row>
    <row r="3242" spans="1:3">
      <c r="A3242" s="177">
        <v>40305589</v>
      </c>
      <c r="B3242" s="191" t="s">
        <v>2691</v>
      </c>
      <c r="C3242" s="192" t="s">
        <v>4920</v>
      </c>
    </row>
    <row r="3243" spans="1:3">
      <c r="A3243" s="177">
        <v>40305597</v>
      </c>
      <c r="B3243" s="178" t="s">
        <v>5934</v>
      </c>
      <c r="C3243" s="179" t="s">
        <v>4922</v>
      </c>
    </row>
    <row r="3244" spans="1:3">
      <c r="A3244" s="177">
        <v>40305600</v>
      </c>
      <c r="B3244" s="178" t="s">
        <v>5935</v>
      </c>
      <c r="C3244" s="179" t="s">
        <v>4922</v>
      </c>
    </row>
    <row r="3245" spans="1:3">
      <c r="A3245" s="177">
        <v>40305619</v>
      </c>
      <c r="B3245" s="178" t="s">
        <v>5936</v>
      </c>
      <c r="C3245" s="179" t="s">
        <v>4922</v>
      </c>
    </row>
    <row r="3246" spans="1:3">
      <c r="A3246" s="177">
        <v>40305627</v>
      </c>
      <c r="B3246" s="191" t="s">
        <v>2692</v>
      </c>
      <c r="C3246" s="192" t="s">
        <v>4920</v>
      </c>
    </row>
    <row r="3247" spans="1:3">
      <c r="A3247" s="177">
        <v>40305635</v>
      </c>
      <c r="B3247" s="178" t="s">
        <v>5937</v>
      </c>
      <c r="C3247" s="179" t="s">
        <v>4922</v>
      </c>
    </row>
    <row r="3248" spans="1:3">
      <c r="A3248" s="177">
        <v>40305740</v>
      </c>
      <c r="B3248" s="191" t="s">
        <v>5938</v>
      </c>
      <c r="C3248" s="192" t="s">
        <v>4920</v>
      </c>
    </row>
    <row r="3249" spans="1:3">
      <c r="A3249" s="177">
        <v>40305759</v>
      </c>
      <c r="B3249" s="178" t="s">
        <v>5939</v>
      </c>
      <c r="C3249" s="179" t="s">
        <v>4922</v>
      </c>
    </row>
    <row r="3250" spans="1:3">
      <c r="A3250" s="177">
        <v>40305767</v>
      </c>
      <c r="B3250" s="191" t="s">
        <v>5940</v>
      </c>
      <c r="C3250" s="192" t="s">
        <v>4920</v>
      </c>
    </row>
    <row r="3251" spans="1:3">
      <c r="A3251" s="177">
        <v>40305775</v>
      </c>
      <c r="B3251" s="191" t="s">
        <v>5941</v>
      </c>
      <c r="C3251" s="192" t="s">
        <v>4920</v>
      </c>
    </row>
    <row r="3252" spans="1:3" ht="15.75" thickBot="1">
      <c r="A3252" s="180">
        <v>40305783</v>
      </c>
      <c r="B3252" s="181" t="s">
        <v>5942</v>
      </c>
      <c r="C3252" s="182" t="s">
        <v>4920</v>
      </c>
    </row>
    <row r="3253" spans="1:3" ht="16.5" thickTop="1" thickBot="1">
      <c r="A3253" s="187">
        <f>D3253</f>
        <v>0</v>
      </c>
      <c r="B3253" s="188" t="s">
        <v>4918</v>
      </c>
      <c r="C3253" s="189" t="s">
        <v>3721</v>
      </c>
    </row>
    <row r="3254" spans="1:3" ht="15.75" thickTop="1">
      <c r="A3254" s="174">
        <v>40306011</v>
      </c>
      <c r="B3254" s="175" t="s">
        <v>5943</v>
      </c>
      <c r="C3254" s="176" t="s">
        <v>4920</v>
      </c>
    </row>
    <row r="3255" spans="1:3">
      <c r="A3255" s="177">
        <v>40306020</v>
      </c>
      <c r="B3255" s="191" t="s">
        <v>5944</v>
      </c>
      <c r="C3255" s="192" t="s">
        <v>4920</v>
      </c>
    </row>
    <row r="3256" spans="1:3">
      <c r="A3256" s="177">
        <v>40306046</v>
      </c>
      <c r="B3256" s="191" t="s">
        <v>5945</v>
      </c>
      <c r="C3256" s="192" t="s">
        <v>4920</v>
      </c>
    </row>
    <row r="3257" spans="1:3">
      <c r="A3257" s="177">
        <v>40306054</v>
      </c>
      <c r="B3257" s="191" t="s">
        <v>5946</v>
      </c>
      <c r="C3257" s="192" t="s">
        <v>4920</v>
      </c>
    </row>
    <row r="3258" spans="1:3">
      <c r="A3258" s="177">
        <v>40306062</v>
      </c>
      <c r="B3258" s="191" t="s">
        <v>5947</v>
      </c>
      <c r="C3258" s="192" t="s">
        <v>4920</v>
      </c>
    </row>
    <row r="3259" spans="1:3">
      <c r="A3259" s="177">
        <v>40306070</v>
      </c>
      <c r="B3259" s="191" t="s">
        <v>5948</v>
      </c>
      <c r="C3259" s="192" t="s">
        <v>4920</v>
      </c>
    </row>
    <row r="3260" spans="1:3">
      <c r="A3260" s="177">
        <v>40306089</v>
      </c>
      <c r="B3260" s="191" t="s">
        <v>5949</v>
      </c>
      <c r="C3260" s="192" t="s">
        <v>4920</v>
      </c>
    </row>
    <row r="3261" spans="1:3">
      <c r="A3261" s="177">
        <v>40306097</v>
      </c>
      <c r="B3261" s="191" t="s">
        <v>5950</v>
      </c>
      <c r="C3261" s="192" t="s">
        <v>4920</v>
      </c>
    </row>
    <row r="3262" spans="1:3">
      <c r="A3262" s="177">
        <v>40306100</v>
      </c>
      <c r="B3262" s="191" t="s">
        <v>5951</v>
      </c>
      <c r="C3262" s="192" t="s">
        <v>4920</v>
      </c>
    </row>
    <row r="3263" spans="1:3">
      <c r="A3263" s="177">
        <v>40306119</v>
      </c>
      <c r="B3263" s="191" t="s">
        <v>5952</v>
      </c>
      <c r="C3263" s="192" t="s">
        <v>4920</v>
      </c>
    </row>
    <row r="3264" spans="1:3">
      <c r="A3264" s="177">
        <v>40306127</v>
      </c>
      <c r="B3264" s="191" t="s">
        <v>5953</v>
      </c>
      <c r="C3264" s="192" t="s">
        <v>4920</v>
      </c>
    </row>
    <row r="3265" spans="1:3">
      <c r="A3265" s="177">
        <v>40306135</v>
      </c>
      <c r="B3265" s="191" t="s">
        <v>5954</v>
      </c>
      <c r="C3265" s="192" t="s">
        <v>4920</v>
      </c>
    </row>
    <row r="3266" spans="1:3">
      <c r="A3266" s="177">
        <v>40306143</v>
      </c>
      <c r="B3266" s="191" t="s">
        <v>5955</v>
      </c>
      <c r="C3266" s="192" t="s">
        <v>4920</v>
      </c>
    </row>
    <row r="3267" spans="1:3">
      <c r="A3267" s="177">
        <v>40306151</v>
      </c>
      <c r="B3267" s="191" t="s">
        <v>5956</v>
      </c>
      <c r="C3267" s="192" t="s">
        <v>4920</v>
      </c>
    </row>
    <row r="3268" spans="1:3">
      <c r="A3268" s="177">
        <v>40306160</v>
      </c>
      <c r="B3268" s="191" t="s">
        <v>5957</v>
      </c>
      <c r="C3268" s="192" t="s">
        <v>4920</v>
      </c>
    </row>
    <row r="3269" spans="1:3">
      <c r="A3269" s="177">
        <v>40306178</v>
      </c>
      <c r="B3269" s="178" t="s">
        <v>5958</v>
      </c>
      <c r="C3269" s="179" t="s">
        <v>4922</v>
      </c>
    </row>
    <row r="3270" spans="1:3">
      <c r="A3270" s="177">
        <v>40306186</v>
      </c>
      <c r="B3270" s="178" t="s">
        <v>5959</v>
      </c>
      <c r="C3270" s="179" t="s">
        <v>4922</v>
      </c>
    </row>
    <row r="3271" spans="1:3">
      <c r="A3271" s="177">
        <v>40306194</v>
      </c>
      <c r="B3271" s="191" t="s">
        <v>5960</v>
      </c>
      <c r="C3271" s="192" t="s">
        <v>4920</v>
      </c>
    </row>
    <row r="3272" spans="1:3">
      <c r="A3272" s="177">
        <v>40306208</v>
      </c>
      <c r="B3272" s="191" t="s">
        <v>5961</v>
      </c>
      <c r="C3272" s="192" t="s">
        <v>4920</v>
      </c>
    </row>
    <row r="3273" spans="1:3">
      <c r="A3273" s="177">
        <v>40306216</v>
      </c>
      <c r="B3273" s="178" t="s">
        <v>5962</v>
      </c>
      <c r="C3273" s="179" t="s">
        <v>4922</v>
      </c>
    </row>
    <row r="3274" spans="1:3">
      <c r="A3274" s="177">
        <v>40306224</v>
      </c>
      <c r="B3274" s="178" t="s">
        <v>5963</v>
      </c>
      <c r="C3274" s="179" t="s">
        <v>4922</v>
      </c>
    </row>
    <row r="3275" spans="1:3">
      <c r="A3275" s="177">
        <v>40306232</v>
      </c>
      <c r="B3275" s="178" t="s">
        <v>5964</v>
      </c>
      <c r="C3275" s="179" t="s">
        <v>4922</v>
      </c>
    </row>
    <row r="3276" spans="1:3">
      <c r="A3276" s="177">
        <v>40306240</v>
      </c>
      <c r="B3276" s="178" t="s">
        <v>5965</v>
      </c>
      <c r="C3276" s="179" t="s">
        <v>4922</v>
      </c>
    </row>
    <row r="3277" spans="1:3">
      <c r="A3277" s="177">
        <v>40306259</v>
      </c>
      <c r="B3277" s="191" t="s">
        <v>5966</v>
      </c>
      <c r="C3277" s="192" t="s">
        <v>4920</v>
      </c>
    </row>
    <row r="3278" spans="1:3">
      <c r="A3278" s="177">
        <v>40306267</v>
      </c>
      <c r="B3278" s="191" t="s">
        <v>2729</v>
      </c>
      <c r="C3278" s="192" t="s">
        <v>4920</v>
      </c>
    </row>
    <row r="3279" spans="1:3">
      <c r="A3279" s="177">
        <v>40306275</v>
      </c>
      <c r="B3279" s="191" t="s">
        <v>2730</v>
      </c>
      <c r="C3279" s="192" t="s">
        <v>4920</v>
      </c>
    </row>
    <row r="3280" spans="1:3">
      <c r="A3280" s="177">
        <v>40306283</v>
      </c>
      <c r="B3280" s="191" t="s">
        <v>5967</v>
      </c>
      <c r="C3280" s="192" t="s">
        <v>4920</v>
      </c>
    </row>
    <row r="3281" spans="1:3">
      <c r="A3281" s="177">
        <v>40306291</v>
      </c>
      <c r="B3281" s="191" t="s">
        <v>5968</v>
      </c>
      <c r="C3281" s="192" t="s">
        <v>4920</v>
      </c>
    </row>
    <row r="3282" spans="1:3">
      <c r="A3282" s="177">
        <v>40306305</v>
      </c>
      <c r="B3282" s="191" t="s">
        <v>5969</v>
      </c>
      <c r="C3282" s="192" t="s">
        <v>4920</v>
      </c>
    </row>
    <row r="3283" spans="1:3">
      <c r="A3283" s="177">
        <v>40306313</v>
      </c>
      <c r="B3283" s="191" t="s">
        <v>5970</v>
      </c>
      <c r="C3283" s="192" t="s">
        <v>4920</v>
      </c>
    </row>
    <row r="3284" spans="1:3">
      <c r="A3284" s="177">
        <v>40306321</v>
      </c>
      <c r="B3284" s="178" t="s">
        <v>5971</v>
      </c>
      <c r="C3284" s="179" t="s">
        <v>4922</v>
      </c>
    </row>
    <row r="3285" spans="1:3">
      <c r="A3285" s="177">
        <v>40306330</v>
      </c>
      <c r="B3285" s="191" t="s">
        <v>5972</v>
      </c>
      <c r="C3285" s="192" t="s">
        <v>4920</v>
      </c>
    </row>
    <row r="3286" spans="1:3">
      <c r="A3286" s="177">
        <v>40306348</v>
      </c>
      <c r="B3286" s="191" t="s">
        <v>5973</v>
      </c>
      <c r="C3286" s="192" t="s">
        <v>4920</v>
      </c>
    </row>
    <row r="3287" spans="1:3">
      <c r="A3287" s="177">
        <v>40306356</v>
      </c>
      <c r="B3287" s="191" t="s">
        <v>5974</v>
      </c>
      <c r="C3287" s="192" t="s">
        <v>4920</v>
      </c>
    </row>
    <row r="3288" spans="1:3">
      <c r="A3288" s="177">
        <v>40306364</v>
      </c>
      <c r="B3288" s="191" t="s">
        <v>5975</v>
      </c>
      <c r="C3288" s="192" t="s">
        <v>4920</v>
      </c>
    </row>
    <row r="3289" spans="1:3">
      <c r="A3289" s="177">
        <v>40306372</v>
      </c>
      <c r="B3289" s="191" t="s">
        <v>5976</v>
      </c>
      <c r="C3289" s="192" t="s">
        <v>4920</v>
      </c>
    </row>
    <row r="3290" spans="1:3">
      <c r="A3290" s="177">
        <v>40306380</v>
      </c>
      <c r="B3290" s="191" t="s">
        <v>5977</v>
      </c>
      <c r="C3290" s="192" t="s">
        <v>4920</v>
      </c>
    </row>
    <row r="3291" spans="1:3">
      <c r="A3291" s="177">
        <v>40306399</v>
      </c>
      <c r="B3291" s="191" t="s">
        <v>5978</v>
      </c>
      <c r="C3291" s="192" t="s">
        <v>4920</v>
      </c>
    </row>
    <row r="3292" spans="1:3">
      <c r="A3292" s="177">
        <v>40306402</v>
      </c>
      <c r="B3292" s="191" t="s">
        <v>5979</v>
      </c>
      <c r="C3292" s="192" t="s">
        <v>4920</v>
      </c>
    </row>
    <row r="3293" spans="1:3">
      <c r="A3293" s="177">
        <v>40306410</v>
      </c>
      <c r="B3293" s="191" t="s">
        <v>5980</v>
      </c>
      <c r="C3293" s="192" t="s">
        <v>4920</v>
      </c>
    </row>
    <row r="3294" spans="1:3">
      <c r="A3294" s="177">
        <v>40306429</v>
      </c>
      <c r="B3294" s="191" t="s">
        <v>5981</v>
      </c>
      <c r="C3294" s="192" t="s">
        <v>4920</v>
      </c>
    </row>
    <row r="3295" spans="1:3">
      <c r="A3295" s="177">
        <v>40306437</v>
      </c>
      <c r="B3295" s="191" t="s">
        <v>5982</v>
      </c>
      <c r="C3295" s="192" t="s">
        <v>4920</v>
      </c>
    </row>
    <row r="3296" spans="1:3">
      <c r="A3296" s="177">
        <v>40306445</v>
      </c>
      <c r="B3296" s="191" t="s">
        <v>5983</v>
      </c>
      <c r="C3296" s="192" t="s">
        <v>4920</v>
      </c>
    </row>
    <row r="3297" spans="1:3">
      <c r="A3297" s="177">
        <v>40306453</v>
      </c>
      <c r="B3297" s="191" t="s">
        <v>2756</v>
      </c>
      <c r="C3297" s="192" t="s">
        <v>4920</v>
      </c>
    </row>
    <row r="3298" spans="1:3">
      <c r="A3298" s="177">
        <v>40306461</v>
      </c>
      <c r="B3298" s="191" t="s">
        <v>5984</v>
      </c>
      <c r="C3298" s="192" t="s">
        <v>4920</v>
      </c>
    </row>
    <row r="3299" spans="1:3">
      <c r="A3299" s="177">
        <v>40306470</v>
      </c>
      <c r="B3299" s="191" t="s">
        <v>5985</v>
      </c>
      <c r="C3299" s="192" t="s">
        <v>4920</v>
      </c>
    </row>
    <row r="3300" spans="1:3">
      <c r="A3300" s="177">
        <v>40306488</v>
      </c>
      <c r="B3300" s="191" t="s">
        <v>5986</v>
      </c>
      <c r="C3300" s="192" t="s">
        <v>4920</v>
      </c>
    </row>
    <row r="3301" spans="1:3">
      <c r="A3301" s="177">
        <v>40306496</v>
      </c>
      <c r="B3301" s="191" t="s">
        <v>2760</v>
      </c>
      <c r="C3301" s="192" t="s">
        <v>4920</v>
      </c>
    </row>
    <row r="3302" spans="1:3">
      <c r="A3302" s="177">
        <v>40306500</v>
      </c>
      <c r="B3302" s="191" t="s">
        <v>5987</v>
      </c>
      <c r="C3302" s="192" t="s">
        <v>4920</v>
      </c>
    </row>
    <row r="3303" spans="1:3">
      <c r="A3303" s="177">
        <v>40306518</v>
      </c>
      <c r="B3303" s="191" t="s">
        <v>5988</v>
      </c>
      <c r="C3303" s="192" t="s">
        <v>4920</v>
      </c>
    </row>
    <row r="3304" spans="1:3">
      <c r="A3304" s="177">
        <v>40306526</v>
      </c>
      <c r="B3304" s="178" t="s">
        <v>5989</v>
      </c>
      <c r="C3304" s="179" t="s">
        <v>4922</v>
      </c>
    </row>
    <row r="3305" spans="1:3">
      <c r="A3305" s="177">
        <v>40306534</v>
      </c>
      <c r="B3305" s="191" t="s">
        <v>5990</v>
      </c>
      <c r="C3305" s="192" t="s">
        <v>4920</v>
      </c>
    </row>
    <row r="3306" spans="1:3">
      <c r="A3306" s="177">
        <v>40306542</v>
      </c>
      <c r="B3306" s="191" t="s">
        <v>5991</v>
      </c>
      <c r="C3306" s="192" t="s">
        <v>4920</v>
      </c>
    </row>
    <row r="3307" spans="1:3">
      <c r="A3307" s="177">
        <v>40306550</v>
      </c>
      <c r="B3307" s="191" t="s">
        <v>5992</v>
      </c>
      <c r="C3307" s="192" t="s">
        <v>4920</v>
      </c>
    </row>
    <row r="3308" spans="1:3">
      <c r="A3308" s="177">
        <v>40306569</v>
      </c>
      <c r="B3308" s="178" t="s">
        <v>5993</v>
      </c>
      <c r="C3308" s="179" t="s">
        <v>4922</v>
      </c>
    </row>
    <row r="3309" spans="1:3">
      <c r="A3309" s="177">
        <v>40306577</v>
      </c>
      <c r="B3309" s="178" t="s">
        <v>5994</v>
      </c>
      <c r="C3309" s="179" t="s">
        <v>4922</v>
      </c>
    </row>
    <row r="3310" spans="1:3">
      <c r="A3310" s="177">
        <v>40306585</v>
      </c>
      <c r="B3310" s="178" t="s">
        <v>5995</v>
      </c>
      <c r="C3310" s="179" t="s">
        <v>4922</v>
      </c>
    </row>
    <row r="3311" spans="1:3">
      <c r="A3311" s="177">
        <v>40306593</v>
      </c>
      <c r="B3311" s="191" t="s">
        <v>5996</v>
      </c>
      <c r="C3311" s="192" t="s">
        <v>4920</v>
      </c>
    </row>
    <row r="3312" spans="1:3">
      <c r="A3312" s="177">
        <v>40306607</v>
      </c>
      <c r="B3312" s="191" t="s">
        <v>5997</v>
      </c>
      <c r="C3312" s="192" t="s">
        <v>4920</v>
      </c>
    </row>
    <row r="3313" spans="1:3">
      <c r="A3313" s="177">
        <v>40306615</v>
      </c>
      <c r="B3313" s="191" t="s">
        <v>5998</v>
      </c>
      <c r="C3313" s="192" t="s">
        <v>4920</v>
      </c>
    </row>
    <row r="3314" spans="1:3">
      <c r="A3314" s="177">
        <v>40306623</v>
      </c>
      <c r="B3314" s="191" t="s">
        <v>5999</v>
      </c>
      <c r="C3314" s="192" t="s">
        <v>4920</v>
      </c>
    </row>
    <row r="3315" spans="1:3">
      <c r="A3315" s="177">
        <v>40306631</v>
      </c>
      <c r="B3315" s="191" t="s">
        <v>6000</v>
      </c>
      <c r="C3315" s="192" t="s">
        <v>4920</v>
      </c>
    </row>
    <row r="3316" spans="1:3">
      <c r="A3316" s="177">
        <v>40306640</v>
      </c>
      <c r="B3316" s="191" t="s">
        <v>6001</v>
      </c>
      <c r="C3316" s="192" t="s">
        <v>4920</v>
      </c>
    </row>
    <row r="3317" spans="1:3">
      <c r="A3317" s="177">
        <v>40306658</v>
      </c>
      <c r="B3317" s="191" t="s">
        <v>6002</v>
      </c>
      <c r="C3317" s="192" t="s">
        <v>4920</v>
      </c>
    </row>
    <row r="3318" spans="1:3">
      <c r="A3318" s="177">
        <v>40306666</v>
      </c>
      <c r="B3318" s="191" t="s">
        <v>6003</v>
      </c>
      <c r="C3318" s="192" t="s">
        <v>4920</v>
      </c>
    </row>
    <row r="3319" spans="1:3">
      <c r="A3319" s="177">
        <v>40306674</v>
      </c>
      <c r="B3319" s="191" t="s">
        <v>6004</v>
      </c>
      <c r="C3319" s="192" t="s">
        <v>4920</v>
      </c>
    </row>
    <row r="3320" spans="1:3">
      <c r="A3320" s="177">
        <v>40306682</v>
      </c>
      <c r="B3320" s="191" t="s">
        <v>6005</v>
      </c>
      <c r="C3320" s="192" t="s">
        <v>4920</v>
      </c>
    </row>
    <row r="3321" spans="1:3">
      <c r="A3321" s="177">
        <v>40306690</v>
      </c>
      <c r="B3321" s="191" t="s">
        <v>6006</v>
      </c>
      <c r="C3321" s="192" t="s">
        <v>4920</v>
      </c>
    </row>
    <row r="3322" spans="1:3">
      <c r="A3322" s="177">
        <v>40306704</v>
      </c>
      <c r="B3322" s="191" t="s">
        <v>6007</v>
      </c>
      <c r="C3322" s="192" t="s">
        <v>4920</v>
      </c>
    </row>
    <row r="3323" spans="1:3">
      <c r="A3323" s="177">
        <v>40306712</v>
      </c>
      <c r="B3323" s="191" t="s">
        <v>6008</v>
      </c>
      <c r="C3323" s="192" t="s">
        <v>4920</v>
      </c>
    </row>
    <row r="3324" spans="1:3">
      <c r="A3324" s="177">
        <v>40306720</v>
      </c>
      <c r="B3324" s="178" t="s">
        <v>6009</v>
      </c>
      <c r="C3324" s="179" t="s">
        <v>4922</v>
      </c>
    </row>
    <row r="3325" spans="1:3">
      <c r="A3325" s="177">
        <v>40306739</v>
      </c>
      <c r="B3325" s="191" t="s">
        <v>6010</v>
      </c>
      <c r="C3325" s="192" t="s">
        <v>4920</v>
      </c>
    </row>
    <row r="3326" spans="1:3">
      <c r="A3326" s="177">
        <v>40306747</v>
      </c>
      <c r="B3326" s="191" t="s">
        <v>6011</v>
      </c>
      <c r="C3326" s="192" t="s">
        <v>4920</v>
      </c>
    </row>
    <row r="3327" spans="1:3">
      <c r="A3327" s="177">
        <v>40306755</v>
      </c>
      <c r="B3327" s="191" t="s">
        <v>2782</v>
      </c>
      <c r="C3327" s="192" t="s">
        <v>4920</v>
      </c>
    </row>
    <row r="3328" spans="1:3">
      <c r="A3328" s="177">
        <v>40306763</v>
      </c>
      <c r="B3328" s="191" t="s">
        <v>2783</v>
      </c>
      <c r="C3328" s="192" t="s">
        <v>4920</v>
      </c>
    </row>
    <row r="3329" spans="1:3">
      <c r="A3329" s="177">
        <v>40306771</v>
      </c>
      <c r="B3329" s="191" t="s">
        <v>2785</v>
      </c>
      <c r="C3329" s="192" t="s">
        <v>4920</v>
      </c>
    </row>
    <row r="3330" spans="1:3">
      <c r="A3330" s="177">
        <v>40306780</v>
      </c>
      <c r="B3330" s="191" t="s">
        <v>2786</v>
      </c>
      <c r="C3330" s="192" t="s">
        <v>4920</v>
      </c>
    </row>
    <row r="3331" spans="1:3">
      <c r="A3331" s="177">
        <v>40306798</v>
      </c>
      <c r="B3331" s="191" t="s">
        <v>6012</v>
      </c>
      <c r="C3331" s="192" t="s">
        <v>4920</v>
      </c>
    </row>
    <row r="3332" spans="1:3">
      <c r="A3332" s="177">
        <v>40306801</v>
      </c>
      <c r="B3332" s="191" t="s">
        <v>2789</v>
      </c>
      <c r="C3332" s="192" t="s">
        <v>4920</v>
      </c>
    </row>
    <row r="3333" spans="1:3">
      <c r="A3333" s="177">
        <v>40306810</v>
      </c>
      <c r="B3333" s="191" t="s">
        <v>2790</v>
      </c>
      <c r="C3333" s="192" t="s">
        <v>4920</v>
      </c>
    </row>
    <row r="3334" spans="1:3">
      <c r="A3334" s="177">
        <v>40306828</v>
      </c>
      <c r="B3334" s="178" t="s">
        <v>6013</v>
      </c>
      <c r="C3334" s="179" t="s">
        <v>4922</v>
      </c>
    </row>
    <row r="3335" spans="1:3">
      <c r="A3335" s="177">
        <v>40306836</v>
      </c>
      <c r="B3335" s="178" t="s">
        <v>6014</v>
      </c>
      <c r="C3335" s="179" t="s">
        <v>4922</v>
      </c>
    </row>
    <row r="3336" spans="1:3">
      <c r="A3336" s="177">
        <v>40306844</v>
      </c>
      <c r="B3336" s="178" t="s">
        <v>6015</v>
      </c>
      <c r="C3336" s="179" t="s">
        <v>4922</v>
      </c>
    </row>
    <row r="3337" spans="1:3">
      <c r="A3337" s="177">
        <v>40306852</v>
      </c>
      <c r="B3337" s="191" t="s">
        <v>6016</v>
      </c>
      <c r="C3337" s="192" t="s">
        <v>4920</v>
      </c>
    </row>
    <row r="3338" spans="1:3">
      <c r="A3338" s="177">
        <v>40306860</v>
      </c>
      <c r="B3338" s="191" t="s">
        <v>6017</v>
      </c>
      <c r="C3338" s="192" t="s">
        <v>4920</v>
      </c>
    </row>
    <row r="3339" spans="1:3">
      <c r="A3339" s="177">
        <v>40306879</v>
      </c>
      <c r="B3339" s="191" t="s">
        <v>6018</v>
      </c>
      <c r="C3339" s="192" t="s">
        <v>4920</v>
      </c>
    </row>
    <row r="3340" spans="1:3">
      <c r="A3340" s="177">
        <v>40306887</v>
      </c>
      <c r="B3340" s="191" t="s">
        <v>2795</v>
      </c>
      <c r="C3340" s="192" t="s">
        <v>4920</v>
      </c>
    </row>
    <row r="3341" spans="1:3">
      <c r="A3341" s="177">
        <v>40306895</v>
      </c>
      <c r="B3341" s="191" t="s">
        <v>2796</v>
      </c>
      <c r="C3341" s="192" t="s">
        <v>4920</v>
      </c>
    </row>
    <row r="3342" spans="1:3">
      <c r="A3342" s="177">
        <v>40306909</v>
      </c>
      <c r="B3342" s="191" t="s">
        <v>6019</v>
      </c>
      <c r="C3342" s="192" t="s">
        <v>4920</v>
      </c>
    </row>
    <row r="3343" spans="1:3">
      <c r="A3343" s="177">
        <v>40306917</v>
      </c>
      <c r="B3343" s="191" t="s">
        <v>6020</v>
      </c>
      <c r="C3343" s="192" t="s">
        <v>4920</v>
      </c>
    </row>
    <row r="3344" spans="1:3">
      <c r="A3344" s="177">
        <v>40306925</v>
      </c>
      <c r="B3344" s="191" t="s">
        <v>6021</v>
      </c>
      <c r="C3344" s="192" t="s">
        <v>4920</v>
      </c>
    </row>
    <row r="3345" spans="1:3">
      <c r="A3345" s="177">
        <v>40306933</v>
      </c>
      <c r="B3345" s="191" t="s">
        <v>6022</v>
      </c>
      <c r="C3345" s="192" t="s">
        <v>4920</v>
      </c>
    </row>
    <row r="3346" spans="1:3">
      <c r="A3346" s="177">
        <v>40306941</v>
      </c>
      <c r="B3346" s="191" t="s">
        <v>6023</v>
      </c>
      <c r="C3346" s="192" t="s">
        <v>4920</v>
      </c>
    </row>
    <row r="3347" spans="1:3">
      <c r="A3347" s="177">
        <v>40306950</v>
      </c>
      <c r="B3347" s="191" t="s">
        <v>6024</v>
      </c>
      <c r="C3347" s="192" t="s">
        <v>4920</v>
      </c>
    </row>
    <row r="3348" spans="1:3">
      <c r="A3348" s="177">
        <v>40306968</v>
      </c>
      <c r="B3348" s="191" t="s">
        <v>6025</v>
      </c>
      <c r="C3348" s="192" t="s">
        <v>4920</v>
      </c>
    </row>
    <row r="3349" spans="1:3">
      <c r="A3349" s="177">
        <v>40306976</v>
      </c>
      <c r="B3349" s="191" t="s">
        <v>6026</v>
      </c>
      <c r="C3349" s="192" t="s">
        <v>4920</v>
      </c>
    </row>
    <row r="3350" spans="1:3">
      <c r="A3350" s="177">
        <v>40306984</v>
      </c>
      <c r="B3350" s="191" t="s">
        <v>6027</v>
      </c>
      <c r="C3350" s="192" t="s">
        <v>4920</v>
      </c>
    </row>
    <row r="3351" spans="1:3">
      <c r="A3351" s="177">
        <v>40306992</v>
      </c>
      <c r="B3351" s="191" t="s">
        <v>6028</v>
      </c>
      <c r="C3351" s="192" t="s">
        <v>4920</v>
      </c>
    </row>
    <row r="3352" spans="1:3">
      <c r="A3352" s="177">
        <v>40307018</v>
      </c>
      <c r="B3352" s="191" t="s">
        <v>6029</v>
      </c>
      <c r="C3352" s="192" t="s">
        <v>4920</v>
      </c>
    </row>
    <row r="3353" spans="1:3">
      <c r="A3353" s="177">
        <v>40307026</v>
      </c>
      <c r="B3353" s="191" t="s">
        <v>6030</v>
      </c>
      <c r="C3353" s="192" t="s">
        <v>4920</v>
      </c>
    </row>
    <row r="3354" spans="1:3">
      <c r="A3354" s="177">
        <v>40307034</v>
      </c>
      <c r="B3354" s="191" t="s">
        <v>6031</v>
      </c>
      <c r="C3354" s="192" t="s">
        <v>4920</v>
      </c>
    </row>
    <row r="3355" spans="1:3">
      <c r="A3355" s="177">
        <v>40307042</v>
      </c>
      <c r="B3355" s="191" t="s">
        <v>6032</v>
      </c>
      <c r="C3355" s="192" t="s">
        <v>4920</v>
      </c>
    </row>
    <row r="3356" spans="1:3">
      <c r="A3356" s="177">
        <v>40307050</v>
      </c>
      <c r="B3356" s="191" t="s">
        <v>6033</v>
      </c>
      <c r="C3356" s="192" t="s">
        <v>4920</v>
      </c>
    </row>
    <row r="3357" spans="1:3">
      <c r="A3357" s="177">
        <v>40307069</v>
      </c>
      <c r="B3357" s="191" t="s">
        <v>6034</v>
      </c>
      <c r="C3357" s="192" t="s">
        <v>4920</v>
      </c>
    </row>
    <row r="3358" spans="1:3">
      <c r="A3358" s="177">
        <v>40307077</v>
      </c>
      <c r="B3358" s="178" t="s">
        <v>6035</v>
      </c>
      <c r="C3358" s="179" t="s">
        <v>4922</v>
      </c>
    </row>
    <row r="3359" spans="1:3">
      <c r="A3359" s="177">
        <v>40307085</v>
      </c>
      <c r="B3359" s="191" t="s">
        <v>6036</v>
      </c>
      <c r="C3359" s="192" t="s">
        <v>4920</v>
      </c>
    </row>
    <row r="3360" spans="1:3">
      <c r="A3360" s="177">
        <v>40307093</v>
      </c>
      <c r="B3360" s="191" t="s">
        <v>6037</v>
      </c>
      <c r="C3360" s="192" t="s">
        <v>4920</v>
      </c>
    </row>
    <row r="3361" spans="1:3">
      <c r="A3361" s="177">
        <v>40307107</v>
      </c>
      <c r="B3361" s="191" t="s">
        <v>6038</v>
      </c>
      <c r="C3361" s="192" t="s">
        <v>4920</v>
      </c>
    </row>
    <row r="3362" spans="1:3">
      <c r="A3362" s="177">
        <v>40307115</v>
      </c>
      <c r="B3362" s="191" t="s">
        <v>6039</v>
      </c>
      <c r="C3362" s="192" t="s">
        <v>4920</v>
      </c>
    </row>
    <row r="3363" spans="1:3" ht="22.5">
      <c r="A3363" s="177">
        <v>40307123</v>
      </c>
      <c r="B3363" s="191" t="s">
        <v>2818</v>
      </c>
      <c r="C3363" s="192" t="s">
        <v>4920</v>
      </c>
    </row>
    <row r="3364" spans="1:3">
      <c r="A3364" s="177">
        <v>40307131</v>
      </c>
      <c r="B3364" s="178" t="s">
        <v>6040</v>
      </c>
      <c r="C3364" s="179" t="s">
        <v>4922</v>
      </c>
    </row>
    <row r="3365" spans="1:3">
      <c r="A3365" s="177">
        <v>40307140</v>
      </c>
      <c r="B3365" s="191" t="s">
        <v>6041</v>
      </c>
      <c r="C3365" s="192" t="s">
        <v>4920</v>
      </c>
    </row>
    <row r="3366" spans="1:3">
      <c r="A3366" s="177">
        <v>40307158</v>
      </c>
      <c r="B3366" s="191" t="s">
        <v>2820</v>
      </c>
      <c r="C3366" s="192" t="s">
        <v>4920</v>
      </c>
    </row>
    <row r="3367" spans="1:3">
      <c r="A3367" s="177">
        <v>40307166</v>
      </c>
      <c r="B3367" s="191" t="s">
        <v>6042</v>
      </c>
      <c r="C3367" s="192" t="s">
        <v>4920</v>
      </c>
    </row>
    <row r="3368" spans="1:3">
      <c r="A3368" s="177">
        <v>40307174</v>
      </c>
      <c r="B3368" s="191" t="s">
        <v>2822</v>
      </c>
      <c r="C3368" s="192" t="s">
        <v>4920</v>
      </c>
    </row>
    <row r="3369" spans="1:3">
      <c r="A3369" s="177">
        <v>40307182</v>
      </c>
      <c r="B3369" s="191" t="s">
        <v>2823</v>
      </c>
      <c r="C3369" s="192" t="s">
        <v>4920</v>
      </c>
    </row>
    <row r="3370" spans="1:3">
      <c r="A3370" s="177">
        <v>40307190</v>
      </c>
      <c r="B3370" s="191" t="s">
        <v>6043</v>
      </c>
      <c r="C3370" s="192" t="s">
        <v>4920</v>
      </c>
    </row>
    <row r="3371" spans="1:3">
      <c r="A3371" s="177">
        <v>40307204</v>
      </c>
      <c r="B3371" s="191" t="s">
        <v>6044</v>
      </c>
      <c r="C3371" s="192" t="s">
        <v>4920</v>
      </c>
    </row>
    <row r="3372" spans="1:3">
      <c r="A3372" s="177">
        <v>40307212</v>
      </c>
      <c r="B3372" s="191" t="s">
        <v>2826</v>
      </c>
      <c r="C3372" s="192" t="s">
        <v>4920</v>
      </c>
    </row>
    <row r="3373" spans="1:3">
      <c r="A3373" s="177">
        <v>40307220</v>
      </c>
      <c r="B3373" s="191" t="s">
        <v>6045</v>
      </c>
      <c r="C3373" s="192" t="s">
        <v>4920</v>
      </c>
    </row>
    <row r="3374" spans="1:3">
      <c r="A3374" s="177">
        <v>40307239</v>
      </c>
      <c r="B3374" s="191" t="s">
        <v>6046</v>
      </c>
      <c r="C3374" s="192" t="s">
        <v>4920</v>
      </c>
    </row>
    <row r="3375" spans="1:3">
      <c r="A3375" s="177">
        <v>40307247</v>
      </c>
      <c r="B3375" s="191" t="s">
        <v>6047</v>
      </c>
      <c r="C3375" s="192" t="s">
        <v>4920</v>
      </c>
    </row>
    <row r="3376" spans="1:3">
      <c r="A3376" s="177">
        <v>40307255</v>
      </c>
      <c r="B3376" s="191" t="s">
        <v>6048</v>
      </c>
      <c r="C3376" s="192" t="s">
        <v>4920</v>
      </c>
    </row>
    <row r="3377" spans="1:3">
      <c r="A3377" s="177">
        <v>40307263</v>
      </c>
      <c r="B3377" s="191" t="s">
        <v>6049</v>
      </c>
      <c r="C3377" s="192" t="s">
        <v>4920</v>
      </c>
    </row>
    <row r="3378" spans="1:3">
      <c r="A3378" s="177">
        <v>40307271</v>
      </c>
      <c r="B3378" s="191" t="s">
        <v>6050</v>
      </c>
      <c r="C3378" s="192" t="s">
        <v>4920</v>
      </c>
    </row>
    <row r="3379" spans="1:3">
      <c r="A3379" s="177">
        <v>40307280</v>
      </c>
      <c r="B3379" s="191" t="s">
        <v>6051</v>
      </c>
      <c r="C3379" s="192" t="s">
        <v>4920</v>
      </c>
    </row>
    <row r="3380" spans="1:3">
      <c r="A3380" s="177">
        <v>40307298</v>
      </c>
      <c r="B3380" s="191" t="s">
        <v>6052</v>
      </c>
      <c r="C3380" s="192" t="s">
        <v>4920</v>
      </c>
    </row>
    <row r="3381" spans="1:3">
      <c r="A3381" s="177">
        <v>40307301</v>
      </c>
      <c r="B3381" s="191" t="s">
        <v>6053</v>
      </c>
      <c r="C3381" s="192" t="s">
        <v>4920</v>
      </c>
    </row>
    <row r="3382" spans="1:3">
      <c r="A3382" s="177">
        <v>40307310</v>
      </c>
      <c r="B3382" s="178" t="s">
        <v>6054</v>
      </c>
      <c r="C3382" s="179" t="s">
        <v>4922</v>
      </c>
    </row>
    <row r="3383" spans="1:3">
      <c r="A3383" s="177">
        <v>40307328</v>
      </c>
      <c r="B3383" s="178" t="s">
        <v>6055</v>
      </c>
      <c r="C3383" s="179" t="s">
        <v>4922</v>
      </c>
    </row>
    <row r="3384" spans="1:3">
      <c r="A3384" s="177">
        <v>40307336</v>
      </c>
      <c r="B3384" s="191" t="s">
        <v>6056</v>
      </c>
      <c r="C3384" s="192" t="s">
        <v>4920</v>
      </c>
    </row>
    <row r="3385" spans="1:3">
      <c r="A3385" s="177">
        <v>40307344</v>
      </c>
      <c r="B3385" s="191" t="s">
        <v>6057</v>
      </c>
      <c r="C3385" s="192" t="s">
        <v>4920</v>
      </c>
    </row>
    <row r="3386" spans="1:3">
      <c r="A3386" s="177">
        <v>40307352</v>
      </c>
      <c r="B3386" s="191" t="s">
        <v>6058</v>
      </c>
      <c r="C3386" s="192" t="s">
        <v>4920</v>
      </c>
    </row>
    <row r="3387" spans="1:3">
      <c r="A3387" s="177">
        <v>40307360</v>
      </c>
      <c r="B3387" s="178" t="s">
        <v>6059</v>
      </c>
      <c r="C3387" s="179" t="s">
        <v>4922</v>
      </c>
    </row>
    <row r="3388" spans="1:3">
      <c r="A3388" s="177">
        <v>40307379</v>
      </c>
      <c r="B3388" s="178" t="s">
        <v>6060</v>
      </c>
      <c r="C3388" s="179" t="s">
        <v>4922</v>
      </c>
    </row>
    <row r="3389" spans="1:3">
      <c r="A3389" s="177">
        <v>40307387</v>
      </c>
      <c r="B3389" s="191" t="s">
        <v>6061</v>
      </c>
      <c r="C3389" s="192" t="s">
        <v>4920</v>
      </c>
    </row>
    <row r="3390" spans="1:3">
      <c r="A3390" s="177">
        <v>40307395</v>
      </c>
      <c r="B3390" s="191" t="s">
        <v>6062</v>
      </c>
      <c r="C3390" s="192" t="s">
        <v>4920</v>
      </c>
    </row>
    <row r="3391" spans="1:3">
      <c r="A3391" s="177">
        <v>40307409</v>
      </c>
      <c r="B3391" s="191" t="s">
        <v>6063</v>
      </c>
      <c r="C3391" s="192" t="s">
        <v>4920</v>
      </c>
    </row>
    <row r="3392" spans="1:3">
      <c r="A3392" s="177">
        <v>40307417</v>
      </c>
      <c r="B3392" s="191" t="s">
        <v>6064</v>
      </c>
      <c r="C3392" s="192" t="s">
        <v>4920</v>
      </c>
    </row>
    <row r="3393" spans="1:3">
      <c r="A3393" s="177">
        <v>40307425</v>
      </c>
      <c r="B3393" s="191" t="s">
        <v>6065</v>
      </c>
      <c r="C3393" s="192" t="s">
        <v>4920</v>
      </c>
    </row>
    <row r="3394" spans="1:3">
      <c r="A3394" s="177">
        <v>40307433</v>
      </c>
      <c r="B3394" s="191" t="s">
        <v>2843</v>
      </c>
      <c r="C3394" s="192" t="s">
        <v>4920</v>
      </c>
    </row>
    <row r="3395" spans="1:3">
      <c r="A3395" s="177">
        <v>40307441</v>
      </c>
      <c r="B3395" s="191" t="s">
        <v>2844</v>
      </c>
      <c r="C3395" s="192" t="s">
        <v>4920</v>
      </c>
    </row>
    <row r="3396" spans="1:3">
      <c r="A3396" s="177">
        <v>40307450</v>
      </c>
      <c r="B3396" s="191" t="s">
        <v>2845</v>
      </c>
      <c r="C3396" s="192" t="s">
        <v>4920</v>
      </c>
    </row>
    <row r="3397" spans="1:3">
      <c r="A3397" s="177">
        <v>40307468</v>
      </c>
      <c r="B3397" s="191" t="s">
        <v>6066</v>
      </c>
      <c r="C3397" s="192" t="s">
        <v>4920</v>
      </c>
    </row>
    <row r="3398" spans="1:3">
      <c r="A3398" s="177">
        <v>40307476</v>
      </c>
      <c r="B3398" s="191" t="s">
        <v>6067</v>
      </c>
      <c r="C3398" s="192" t="s">
        <v>4920</v>
      </c>
    </row>
    <row r="3399" spans="1:3">
      <c r="A3399" s="177">
        <v>40307484</v>
      </c>
      <c r="B3399" s="191" t="s">
        <v>6068</v>
      </c>
      <c r="C3399" s="192" t="s">
        <v>4920</v>
      </c>
    </row>
    <row r="3400" spans="1:3">
      <c r="A3400" s="177">
        <v>40307492</v>
      </c>
      <c r="B3400" s="191" t="s">
        <v>6069</v>
      </c>
      <c r="C3400" s="192" t="s">
        <v>4920</v>
      </c>
    </row>
    <row r="3401" spans="1:3">
      <c r="A3401" s="177">
        <v>40307506</v>
      </c>
      <c r="B3401" s="178" t="s">
        <v>6070</v>
      </c>
      <c r="C3401" s="179" t="s">
        <v>4922</v>
      </c>
    </row>
    <row r="3402" spans="1:3">
      <c r="A3402" s="177">
        <v>40307514</v>
      </c>
      <c r="B3402" s="178" t="s">
        <v>6071</v>
      </c>
      <c r="C3402" s="179" t="s">
        <v>4922</v>
      </c>
    </row>
    <row r="3403" spans="1:3">
      <c r="A3403" s="177">
        <v>40307522</v>
      </c>
      <c r="B3403" s="191" t="s">
        <v>6072</v>
      </c>
      <c r="C3403" s="192" t="s">
        <v>4920</v>
      </c>
    </row>
    <row r="3404" spans="1:3">
      <c r="A3404" s="177">
        <v>40307530</v>
      </c>
      <c r="B3404" s="191" t="s">
        <v>6073</v>
      </c>
      <c r="C3404" s="192" t="s">
        <v>4920</v>
      </c>
    </row>
    <row r="3405" spans="1:3">
      <c r="A3405" s="177">
        <v>40307565</v>
      </c>
      <c r="B3405" s="191" t="s">
        <v>6074</v>
      </c>
      <c r="C3405" s="192" t="s">
        <v>4920</v>
      </c>
    </row>
    <row r="3406" spans="1:3">
      <c r="A3406" s="177">
        <v>40307573</v>
      </c>
      <c r="B3406" s="191" t="s">
        <v>6075</v>
      </c>
      <c r="C3406" s="192" t="s">
        <v>4920</v>
      </c>
    </row>
    <row r="3407" spans="1:3">
      <c r="A3407" s="177">
        <v>40307581</v>
      </c>
      <c r="B3407" s="191" t="s">
        <v>6076</v>
      </c>
      <c r="C3407" s="192" t="s">
        <v>4920</v>
      </c>
    </row>
    <row r="3408" spans="1:3">
      <c r="A3408" s="177">
        <v>40307590</v>
      </c>
      <c r="B3408" s="178" t="s">
        <v>6077</v>
      </c>
      <c r="C3408" s="179" t="s">
        <v>4922</v>
      </c>
    </row>
    <row r="3409" spans="1:3">
      <c r="A3409" s="177">
        <v>40307603</v>
      </c>
      <c r="B3409" s="191" t="s">
        <v>2857</v>
      </c>
      <c r="C3409" s="192" t="s">
        <v>4920</v>
      </c>
    </row>
    <row r="3410" spans="1:3">
      <c r="A3410" s="177">
        <v>40307611</v>
      </c>
      <c r="B3410" s="191" t="s">
        <v>6078</v>
      </c>
      <c r="C3410" s="192" t="s">
        <v>4920</v>
      </c>
    </row>
    <row r="3411" spans="1:3">
      <c r="A3411" s="177">
        <v>40307620</v>
      </c>
      <c r="B3411" s="178" t="s">
        <v>4038</v>
      </c>
      <c r="C3411" s="179" t="s">
        <v>4922</v>
      </c>
    </row>
    <row r="3412" spans="1:3">
      <c r="A3412" s="177">
        <v>40307638</v>
      </c>
      <c r="B3412" s="191" t="s">
        <v>2860</v>
      </c>
      <c r="C3412" s="192" t="s">
        <v>4920</v>
      </c>
    </row>
    <row r="3413" spans="1:3">
      <c r="A3413" s="177">
        <v>40307654</v>
      </c>
      <c r="B3413" s="178" t="s">
        <v>6079</v>
      </c>
      <c r="C3413" s="179" t="s">
        <v>4922</v>
      </c>
    </row>
    <row r="3414" spans="1:3">
      <c r="A3414" s="177">
        <v>40307662</v>
      </c>
      <c r="B3414" s="178" t="s">
        <v>6080</v>
      </c>
      <c r="C3414" s="179" t="s">
        <v>4922</v>
      </c>
    </row>
    <row r="3415" spans="1:3">
      <c r="A3415" s="177">
        <v>40307689</v>
      </c>
      <c r="B3415" s="191" t="s">
        <v>2864</v>
      </c>
      <c r="C3415" s="192" t="s">
        <v>4920</v>
      </c>
    </row>
    <row r="3416" spans="1:3">
      <c r="A3416" s="177">
        <v>40307697</v>
      </c>
      <c r="B3416" s="191" t="s">
        <v>6081</v>
      </c>
      <c r="C3416" s="192" t="s">
        <v>4920</v>
      </c>
    </row>
    <row r="3417" spans="1:3">
      <c r="A3417" s="177">
        <v>40307700</v>
      </c>
      <c r="B3417" s="191" t="s">
        <v>6082</v>
      </c>
      <c r="C3417" s="192" t="s">
        <v>4920</v>
      </c>
    </row>
    <row r="3418" spans="1:3">
      <c r="A3418" s="177">
        <v>40307719</v>
      </c>
      <c r="B3418" s="191" t="s">
        <v>6083</v>
      </c>
      <c r="C3418" s="192" t="s">
        <v>4920</v>
      </c>
    </row>
    <row r="3419" spans="1:3">
      <c r="A3419" s="177">
        <v>40307727</v>
      </c>
      <c r="B3419" s="191" t="s">
        <v>6084</v>
      </c>
      <c r="C3419" s="192" t="s">
        <v>4920</v>
      </c>
    </row>
    <row r="3420" spans="1:3">
      <c r="A3420" s="177">
        <v>40307735</v>
      </c>
      <c r="B3420" s="191" t="s">
        <v>6085</v>
      </c>
      <c r="C3420" s="192" t="s">
        <v>4920</v>
      </c>
    </row>
    <row r="3421" spans="1:3">
      <c r="A3421" s="177">
        <v>40307743</v>
      </c>
      <c r="B3421" s="191" t="s">
        <v>6086</v>
      </c>
      <c r="C3421" s="192" t="s">
        <v>4920</v>
      </c>
    </row>
    <row r="3422" spans="1:3">
      <c r="A3422" s="177">
        <v>40307751</v>
      </c>
      <c r="B3422" s="191" t="s">
        <v>6087</v>
      </c>
      <c r="C3422" s="192" t="s">
        <v>4920</v>
      </c>
    </row>
    <row r="3423" spans="1:3">
      <c r="A3423" s="177">
        <v>40307760</v>
      </c>
      <c r="B3423" s="191" t="s">
        <v>2874</v>
      </c>
      <c r="C3423" s="192" t="s">
        <v>4920</v>
      </c>
    </row>
    <row r="3424" spans="1:3">
      <c r="A3424" s="177">
        <v>40307778</v>
      </c>
      <c r="B3424" s="178" t="s">
        <v>6088</v>
      </c>
      <c r="C3424" s="179" t="s">
        <v>4922</v>
      </c>
    </row>
    <row r="3425" spans="1:3">
      <c r="A3425" s="177">
        <v>40307786</v>
      </c>
      <c r="B3425" s="178" t="s">
        <v>4858</v>
      </c>
      <c r="C3425" s="179" t="s">
        <v>4922</v>
      </c>
    </row>
    <row r="3426" spans="1:3">
      <c r="A3426" s="177">
        <v>40307794</v>
      </c>
      <c r="B3426" s="191" t="s">
        <v>6089</v>
      </c>
      <c r="C3426" s="192" t="s">
        <v>4920</v>
      </c>
    </row>
    <row r="3427" spans="1:3">
      <c r="A3427" s="177">
        <v>40307808</v>
      </c>
      <c r="B3427" s="191" t="s">
        <v>6090</v>
      </c>
      <c r="C3427" s="192" t="s">
        <v>4920</v>
      </c>
    </row>
    <row r="3428" spans="1:3">
      <c r="A3428" s="177">
        <v>40307816</v>
      </c>
      <c r="B3428" s="178" t="s">
        <v>6091</v>
      </c>
      <c r="C3428" s="179" t="s">
        <v>4922</v>
      </c>
    </row>
    <row r="3429" spans="1:3">
      <c r="A3429" s="177">
        <v>40307824</v>
      </c>
      <c r="B3429" s="191" t="s">
        <v>6092</v>
      </c>
      <c r="C3429" s="192" t="s">
        <v>4920</v>
      </c>
    </row>
    <row r="3430" spans="1:3">
      <c r="A3430" s="177">
        <v>40307832</v>
      </c>
      <c r="B3430" s="191" t="s">
        <v>6093</v>
      </c>
      <c r="C3430" s="192" t="s">
        <v>4920</v>
      </c>
    </row>
    <row r="3431" spans="1:3">
      <c r="A3431" s="177">
        <v>40307840</v>
      </c>
      <c r="B3431" s="191" t="s">
        <v>2883</v>
      </c>
      <c r="C3431" s="192" t="s">
        <v>4920</v>
      </c>
    </row>
    <row r="3432" spans="1:3">
      <c r="A3432" s="177">
        <v>40307859</v>
      </c>
      <c r="B3432" s="191" t="s">
        <v>6094</v>
      </c>
      <c r="C3432" s="192" t="s">
        <v>4920</v>
      </c>
    </row>
    <row r="3433" spans="1:3">
      <c r="A3433" s="177">
        <v>40307867</v>
      </c>
      <c r="B3433" s="191" t="s">
        <v>6095</v>
      </c>
      <c r="C3433" s="192" t="s">
        <v>4920</v>
      </c>
    </row>
    <row r="3434" spans="1:3">
      <c r="A3434" s="177">
        <v>40307875</v>
      </c>
      <c r="B3434" s="191" t="s">
        <v>6096</v>
      </c>
      <c r="C3434" s="192" t="s">
        <v>4920</v>
      </c>
    </row>
    <row r="3435" spans="1:3">
      <c r="A3435" s="177">
        <v>40307883</v>
      </c>
      <c r="B3435" s="191" t="s">
        <v>6097</v>
      </c>
      <c r="C3435" s="192" t="s">
        <v>4920</v>
      </c>
    </row>
    <row r="3436" spans="1:3">
      <c r="A3436" s="177">
        <v>40307891</v>
      </c>
      <c r="B3436" s="178" t="s">
        <v>6098</v>
      </c>
      <c r="C3436" s="179" t="s">
        <v>4922</v>
      </c>
    </row>
    <row r="3437" spans="1:3">
      <c r="A3437" s="177">
        <v>40307905</v>
      </c>
      <c r="B3437" s="191" t="s">
        <v>6099</v>
      </c>
      <c r="C3437" s="192" t="s">
        <v>4920</v>
      </c>
    </row>
    <row r="3438" spans="1:3">
      <c r="A3438" s="177">
        <v>40307913</v>
      </c>
      <c r="B3438" s="178" t="s">
        <v>6100</v>
      </c>
      <c r="C3438" s="179" t="s">
        <v>4922</v>
      </c>
    </row>
    <row r="3439" spans="1:3">
      <c r="A3439" s="177">
        <v>40307921</v>
      </c>
      <c r="B3439" s="178" t="s">
        <v>6101</v>
      </c>
      <c r="C3439" s="179" t="s">
        <v>4922</v>
      </c>
    </row>
    <row r="3440" spans="1:3">
      <c r="A3440" s="177">
        <v>40307930</v>
      </c>
      <c r="B3440" s="178" t="s">
        <v>6102</v>
      </c>
      <c r="C3440" s="179" t="s">
        <v>4922</v>
      </c>
    </row>
    <row r="3441" spans="1:3">
      <c r="A3441" s="177">
        <v>40307948</v>
      </c>
      <c r="B3441" s="191" t="s">
        <v>6103</v>
      </c>
      <c r="C3441" s="192" t="s">
        <v>4920</v>
      </c>
    </row>
    <row r="3442" spans="1:3">
      <c r="A3442" s="177">
        <v>40307956</v>
      </c>
      <c r="B3442" s="178" t="s">
        <v>6104</v>
      </c>
      <c r="C3442" s="179" t="s">
        <v>4922</v>
      </c>
    </row>
    <row r="3443" spans="1:3">
      <c r="A3443" s="177">
        <v>40307964</v>
      </c>
      <c r="B3443" s="191" t="s">
        <v>3996</v>
      </c>
      <c r="C3443" s="192" t="s">
        <v>4920</v>
      </c>
    </row>
    <row r="3444" spans="1:3">
      <c r="A3444" s="177">
        <v>40307972</v>
      </c>
      <c r="B3444" s="191" t="s">
        <v>6105</v>
      </c>
      <c r="C3444" s="192" t="s">
        <v>4920</v>
      </c>
    </row>
    <row r="3445" spans="1:3">
      <c r="A3445" s="177">
        <v>40307999</v>
      </c>
      <c r="B3445" s="191" t="s">
        <v>6106</v>
      </c>
      <c r="C3445" s="192" t="s">
        <v>4920</v>
      </c>
    </row>
    <row r="3446" spans="1:3">
      <c r="A3446" s="177">
        <v>40308014</v>
      </c>
      <c r="B3446" s="191" t="s">
        <v>2784</v>
      </c>
      <c r="C3446" s="192" t="s">
        <v>4920</v>
      </c>
    </row>
    <row r="3447" spans="1:3">
      <c r="A3447" s="177">
        <v>40308022</v>
      </c>
      <c r="B3447" s="191" t="s">
        <v>2788</v>
      </c>
      <c r="C3447" s="192" t="s">
        <v>4920</v>
      </c>
    </row>
    <row r="3448" spans="1:3">
      <c r="A3448" s="177">
        <v>40308030</v>
      </c>
      <c r="B3448" s="191" t="s">
        <v>6107</v>
      </c>
      <c r="C3448" s="192" t="s">
        <v>4920</v>
      </c>
    </row>
    <row r="3449" spans="1:3">
      <c r="A3449" s="177">
        <v>40308049</v>
      </c>
      <c r="B3449" s="178" t="s">
        <v>6108</v>
      </c>
      <c r="C3449" s="179" t="s">
        <v>4922</v>
      </c>
    </row>
    <row r="3450" spans="1:3">
      <c r="A3450" s="177">
        <v>40308065</v>
      </c>
      <c r="B3450" s="178" t="s">
        <v>6109</v>
      </c>
      <c r="C3450" s="179" t="s">
        <v>4922</v>
      </c>
    </row>
    <row r="3451" spans="1:3">
      <c r="A3451" s="177">
        <v>40308081</v>
      </c>
      <c r="B3451" s="178" t="s">
        <v>6110</v>
      </c>
      <c r="C3451" s="179" t="s">
        <v>4922</v>
      </c>
    </row>
    <row r="3452" spans="1:3">
      <c r="A3452" s="177">
        <v>40308090</v>
      </c>
      <c r="B3452" s="191" t="s">
        <v>2856</v>
      </c>
      <c r="C3452" s="192" t="s">
        <v>4920</v>
      </c>
    </row>
    <row r="3453" spans="1:3">
      <c r="A3453" s="177">
        <v>40308120</v>
      </c>
      <c r="B3453" s="191" t="s">
        <v>6111</v>
      </c>
      <c r="C3453" s="192" t="s">
        <v>4920</v>
      </c>
    </row>
    <row r="3454" spans="1:3">
      <c r="A3454" s="177">
        <v>40308138</v>
      </c>
      <c r="B3454" s="191" t="s">
        <v>6112</v>
      </c>
      <c r="C3454" s="192" t="s">
        <v>4920</v>
      </c>
    </row>
    <row r="3455" spans="1:3">
      <c r="A3455" s="177">
        <v>40308154</v>
      </c>
      <c r="B3455" s="191" t="s">
        <v>6113</v>
      </c>
      <c r="C3455" s="192" t="s">
        <v>4920</v>
      </c>
    </row>
    <row r="3456" spans="1:3">
      <c r="A3456" s="177">
        <v>40308162</v>
      </c>
      <c r="B3456" s="191" t="s">
        <v>6114</v>
      </c>
      <c r="C3456" s="192" t="s">
        <v>4920</v>
      </c>
    </row>
    <row r="3457" spans="1:3">
      <c r="A3457" s="177">
        <v>40308170</v>
      </c>
      <c r="B3457" s="191" t="s">
        <v>6115</v>
      </c>
      <c r="C3457" s="192" t="s">
        <v>4920</v>
      </c>
    </row>
    <row r="3458" spans="1:3">
      <c r="A3458" s="177">
        <v>40308197</v>
      </c>
      <c r="B3458" s="191" t="s">
        <v>6116</v>
      </c>
      <c r="C3458" s="192" t="s">
        <v>4920</v>
      </c>
    </row>
    <row r="3459" spans="1:3">
      <c r="A3459" s="177">
        <v>40308200</v>
      </c>
      <c r="B3459" s="178" t="s">
        <v>6117</v>
      </c>
      <c r="C3459" s="179" t="s">
        <v>4922</v>
      </c>
    </row>
    <row r="3460" spans="1:3">
      <c r="A3460" s="177">
        <v>40308219</v>
      </c>
      <c r="B3460" s="178" t="s">
        <v>6118</v>
      </c>
      <c r="C3460" s="179" t="s">
        <v>4922</v>
      </c>
    </row>
    <row r="3461" spans="1:3">
      <c r="A3461" s="177">
        <v>40308235</v>
      </c>
      <c r="B3461" s="178" t="s">
        <v>4354</v>
      </c>
      <c r="C3461" s="179" t="s">
        <v>4922</v>
      </c>
    </row>
    <row r="3462" spans="1:3">
      <c r="A3462" s="177">
        <v>40308243</v>
      </c>
      <c r="B3462" s="178" t="s">
        <v>6119</v>
      </c>
      <c r="C3462" s="179" t="s">
        <v>4922</v>
      </c>
    </row>
    <row r="3463" spans="1:3">
      <c r="A3463" s="177">
        <v>40308251</v>
      </c>
      <c r="B3463" s="178" t="s">
        <v>6120</v>
      </c>
      <c r="C3463" s="179" t="s">
        <v>4922</v>
      </c>
    </row>
    <row r="3464" spans="1:3">
      <c r="A3464" s="177">
        <v>40308278</v>
      </c>
      <c r="B3464" s="178" t="s">
        <v>6121</v>
      </c>
      <c r="C3464" s="179" t="s">
        <v>4922</v>
      </c>
    </row>
    <row r="3465" spans="1:3">
      <c r="A3465" s="177">
        <v>40308286</v>
      </c>
      <c r="B3465" s="191" t="s">
        <v>6122</v>
      </c>
      <c r="C3465" s="192" t="s">
        <v>4920</v>
      </c>
    </row>
    <row r="3466" spans="1:3">
      <c r="A3466" s="177">
        <v>40308294</v>
      </c>
      <c r="B3466" s="191" t="s">
        <v>6123</v>
      </c>
      <c r="C3466" s="192" t="s">
        <v>4920</v>
      </c>
    </row>
    <row r="3467" spans="1:3">
      <c r="A3467" s="177">
        <v>40308308</v>
      </c>
      <c r="B3467" s="191" t="s">
        <v>6124</v>
      </c>
      <c r="C3467" s="192" t="s">
        <v>4920</v>
      </c>
    </row>
    <row r="3468" spans="1:3">
      <c r="A3468" s="177">
        <v>40308316</v>
      </c>
      <c r="B3468" s="178" t="s">
        <v>4793</v>
      </c>
      <c r="C3468" s="192" t="s">
        <v>4920</v>
      </c>
    </row>
    <row r="3469" spans="1:3">
      <c r="A3469" s="177">
        <v>40308324</v>
      </c>
      <c r="B3469" s="178" t="s">
        <v>6125</v>
      </c>
      <c r="C3469" s="179" t="s">
        <v>4922</v>
      </c>
    </row>
    <row r="3470" spans="1:3">
      <c r="A3470" s="177">
        <v>40308332</v>
      </c>
      <c r="B3470" s="178" t="s">
        <v>6126</v>
      </c>
      <c r="C3470" s="179" t="s">
        <v>4922</v>
      </c>
    </row>
    <row r="3471" spans="1:3">
      <c r="A3471" s="177">
        <v>40308340</v>
      </c>
      <c r="B3471" s="191" t="s">
        <v>2855</v>
      </c>
      <c r="C3471" s="192" t="s">
        <v>4920</v>
      </c>
    </row>
    <row r="3472" spans="1:3">
      <c r="A3472" s="177">
        <v>40308359</v>
      </c>
      <c r="B3472" s="191" t="s">
        <v>6127</v>
      </c>
      <c r="C3472" s="192" t="s">
        <v>4920</v>
      </c>
    </row>
    <row r="3473" spans="1:3">
      <c r="A3473" s="177">
        <v>40308367</v>
      </c>
      <c r="B3473" s="191" t="s">
        <v>6128</v>
      </c>
      <c r="C3473" s="192" t="s">
        <v>4920</v>
      </c>
    </row>
    <row r="3474" spans="1:3">
      <c r="A3474" s="177">
        <v>40308375</v>
      </c>
      <c r="B3474" s="178" t="s">
        <v>6129</v>
      </c>
      <c r="C3474" s="179" t="s">
        <v>4922</v>
      </c>
    </row>
    <row r="3475" spans="1:3">
      <c r="A3475" s="177">
        <v>40308383</v>
      </c>
      <c r="B3475" s="191" t="s">
        <v>6130</v>
      </c>
      <c r="C3475" s="192" t="s">
        <v>4920</v>
      </c>
    </row>
    <row r="3476" spans="1:3">
      <c r="A3476" s="177">
        <v>40308391</v>
      </c>
      <c r="B3476" s="191" t="s">
        <v>6131</v>
      </c>
      <c r="C3476" s="192" t="s">
        <v>4920</v>
      </c>
    </row>
    <row r="3477" spans="1:3">
      <c r="A3477" s="177">
        <v>40308405</v>
      </c>
      <c r="B3477" s="191" t="s">
        <v>6132</v>
      </c>
      <c r="C3477" s="192" t="s">
        <v>4920</v>
      </c>
    </row>
    <row r="3478" spans="1:3">
      <c r="A3478" s="177">
        <v>40308413</v>
      </c>
      <c r="B3478" s="191" t="s">
        <v>6133</v>
      </c>
      <c r="C3478" s="192" t="s">
        <v>4920</v>
      </c>
    </row>
    <row r="3479" spans="1:3">
      <c r="A3479" s="193">
        <v>40308421</v>
      </c>
      <c r="B3479" s="194" t="s">
        <v>4055</v>
      </c>
      <c r="C3479" s="195" t="s">
        <v>4920</v>
      </c>
    </row>
    <row r="3480" spans="1:3">
      <c r="A3480" s="193">
        <v>40308430</v>
      </c>
      <c r="B3480" s="194" t="s">
        <v>6134</v>
      </c>
      <c r="C3480" s="196" t="s">
        <v>4922</v>
      </c>
    </row>
    <row r="3481" spans="1:3">
      <c r="A3481" s="193">
        <v>40308448</v>
      </c>
      <c r="B3481" s="194" t="s">
        <v>6135</v>
      </c>
      <c r="C3481" s="196" t="s">
        <v>4922</v>
      </c>
    </row>
    <row r="3482" spans="1:3">
      <c r="A3482" s="193">
        <v>40308456</v>
      </c>
      <c r="B3482" s="194" t="s">
        <v>6136</v>
      </c>
      <c r="C3482" s="196" t="s">
        <v>4922</v>
      </c>
    </row>
    <row r="3483" spans="1:3">
      <c r="A3483" s="193">
        <v>40308464</v>
      </c>
      <c r="B3483" s="194" t="s">
        <v>6137</v>
      </c>
      <c r="C3483" s="196" t="s">
        <v>4922</v>
      </c>
    </row>
    <row r="3484" spans="1:3">
      <c r="A3484" s="193">
        <v>40308472</v>
      </c>
      <c r="B3484" s="194" t="s">
        <v>6138</v>
      </c>
      <c r="C3484" s="196" t="s">
        <v>4922</v>
      </c>
    </row>
    <row r="3485" spans="1:3">
      <c r="A3485" s="193">
        <v>40308480</v>
      </c>
      <c r="B3485" s="194" t="s">
        <v>6139</v>
      </c>
      <c r="C3485" s="196" t="s">
        <v>4922</v>
      </c>
    </row>
    <row r="3486" spans="1:3">
      <c r="A3486" s="193">
        <v>40308499</v>
      </c>
      <c r="B3486" s="194" t="s">
        <v>6140</v>
      </c>
      <c r="C3486" s="196" t="s">
        <v>4922</v>
      </c>
    </row>
    <row r="3487" spans="1:3">
      <c r="A3487" s="193">
        <v>40308502</v>
      </c>
      <c r="B3487" s="194" t="s">
        <v>6141</v>
      </c>
      <c r="C3487" s="196" t="s">
        <v>4922</v>
      </c>
    </row>
    <row r="3488" spans="1:3">
      <c r="A3488" s="193">
        <v>40308510</v>
      </c>
      <c r="B3488" s="194" t="s">
        <v>6142</v>
      </c>
      <c r="C3488" s="196" t="s">
        <v>4922</v>
      </c>
    </row>
    <row r="3489" spans="1:3">
      <c r="A3489" s="177">
        <v>40308529</v>
      </c>
      <c r="B3489" s="191" t="s">
        <v>6143</v>
      </c>
      <c r="C3489" s="192" t="s">
        <v>4920</v>
      </c>
    </row>
    <row r="3490" spans="1:3">
      <c r="A3490" s="193">
        <v>40308537</v>
      </c>
      <c r="B3490" s="194" t="s">
        <v>6144</v>
      </c>
      <c r="C3490" s="196" t="s">
        <v>4922</v>
      </c>
    </row>
    <row r="3491" spans="1:3">
      <c r="A3491" s="193">
        <v>40308545</v>
      </c>
      <c r="B3491" s="194" t="s">
        <v>6145</v>
      </c>
      <c r="C3491" s="196" t="s">
        <v>4922</v>
      </c>
    </row>
    <row r="3492" spans="1:3">
      <c r="A3492" s="177">
        <v>40308553</v>
      </c>
      <c r="B3492" s="191" t="s">
        <v>2716</v>
      </c>
      <c r="C3492" s="192" t="s">
        <v>4920</v>
      </c>
    </row>
    <row r="3493" spans="1:3">
      <c r="A3493" s="193">
        <v>40308561</v>
      </c>
      <c r="B3493" s="194" t="s">
        <v>6146</v>
      </c>
      <c r="C3493" s="196" t="s">
        <v>4922</v>
      </c>
    </row>
    <row r="3494" spans="1:3">
      <c r="A3494" s="193">
        <v>40308570</v>
      </c>
      <c r="B3494" s="194" t="s">
        <v>6147</v>
      </c>
      <c r="C3494" s="196" t="s">
        <v>4922</v>
      </c>
    </row>
    <row r="3495" spans="1:3">
      <c r="A3495" s="193">
        <v>40308588</v>
      </c>
      <c r="B3495" s="194" t="s">
        <v>6148</v>
      </c>
      <c r="C3495" s="196" t="s">
        <v>4922</v>
      </c>
    </row>
    <row r="3496" spans="1:3">
      <c r="A3496" s="193">
        <v>40308596</v>
      </c>
      <c r="B3496" s="194" t="s">
        <v>6149</v>
      </c>
      <c r="C3496" s="196" t="s">
        <v>4922</v>
      </c>
    </row>
    <row r="3497" spans="1:3">
      <c r="A3497" s="211">
        <v>40308600</v>
      </c>
      <c r="B3497" s="212" t="s">
        <v>6150</v>
      </c>
      <c r="C3497" s="196" t="s">
        <v>4922</v>
      </c>
    </row>
    <row r="3498" spans="1:3">
      <c r="A3498" s="193">
        <v>40308618</v>
      </c>
      <c r="B3498" s="194" t="s">
        <v>6151</v>
      </c>
      <c r="C3498" s="196" t="s">
        <v>4922</v>
      </c>
    </row>
    <row r="3499" spans="1:3">
      <c r="A3499" s="193">
        <v>40308626</v>
      </c>
      <c r="B3499" s="194" t="s">
        <v>6152</v>
      </c>
      <c r="C3499" s="196" t="s">
        <v>4922</v>
      </c>
    </row>
    <row r="3500" spans="1:3">
      <c r="A3500" s="193">
        <v>40308634</v>
      </c>
      <c r="B3500" s="194" t="s">
        <v>6153</v>
      </c>
      <c r="C3500" s="196" t="s">
        <v>4922</v>
      </c>
    </row>
    <row r="3501" spans="1:3">
      <c r="A3501" s="193">
        <v>40308642</v>
      </c>
      <c r="B3501" s="194" t="s">
        <v>6154</v>
      </c>
      <c r="C3501" s="196" t="s">
        <v>4922</v>
      </c>
    </row>
    <row r="3502" spans="1:3">
      <c r="A3502" s="193">
        <v>40308650</v>
      </c>
      <c r="B3502" s="194" t="s">
        <v>6155</v>
      </c>
      <c r="C3502" s="196" t="s">
        <v>4922</v>
      </c>
    </row>
    <row r="3503" spans="1:3">
      <c r="A3503" s="193">
        <v>40308669</v>
      </c>
      <c r="B3503" s="194" t="s">
        <v>6156</v>
      </c>
      <c r="C3503" s="196" t="s">
        <v>4922</v>
      </c>
    </row>
    <row r="3504" spans="1:3">
      <c r="A3504" s="193">
        <v>40308677</v>
      </c>
      <c r="B3504" s="194" t="s">
        <v>6157</v>
      </c>
      <c r="C3504" s="196" t="s">
        <v>4922</v>
      </c>
    </row>
    <row r="3505" spans="1:3">
      <c r="A3505" s="193">
        <v>40308685</v>
      </c>
      <c r="B3505" s="194" t="s">
        <v>6158</v>
      </c>
      <c r="C3505" s="196" t="s">
        <v>4922</v>
      </c>
    </row>
    <row r="3506" spans="1:3">
      <c r="A3506" s="193">
        <v>40308693</v>
      </c>
      <c r="B3506" s="194" t="s">
        <v>6159</v>
      </c>
      <c r="C3506" s="196" t="s">
        <v>4922</v>
      </c>
    </row>
    <row r="3507" spans="1:3">
      <c r="A3507" s="193">
        <v>40308707</v>
      </c>
      <c r="B3507" s="194" t="s">
        <v>6160</v>
      </c>
      <c r="C3507" s="196" t="s">
        <v>4922</v>
      </c>
    </row>
    <row r="3508" spans="1:3">
      <c r="A3508" s="211">
        <v>40308715</v>
      </c>
      <c r="B3508" s="212" t="s">
        <v>6161</v>
      </c>
      <c r="C3508" s="196" t="s">
        <v>4922</v>
      </c>
    </row>
    <row r="3509" spans="1:3">
      <c r="A3509" s="193">
        <v>40308723</v>
      </c>
      <c r="B3509" s="194" t="s">
        <v>6162</v>
      </c>
      <c r="C3509" s="196" t="s">
        <v>4922</v>
      </c>
    </row>
    <row r="3510" spans="1:3">
      <c r="A3510" s="193">
        <v>40308731</v>
      </c>
      <c r="B3510" s="194" t="s">
        <v>6163</v>
      </c>
      <c r="C3510" s="196" t="s">
        <v>4922</v>
      </c>
    </row>
    <row r="3511" spans="1:3">
      <c r="A3511" s="193">
        <v>40308740</v>
      </c>
      <c r="B3511" s="194" t="s">
        <v>6164</v>
      </c>
      <c r="C3511" s="196" t="s">
        <v>4922</v>
      </c>
    </row>
    <row r="3512" spans="1:3">
      <c r="A3512" s="193">
        <v>40308758</v>
      </c>
      <c r="B3512" s="194" t="s">
        <v>6165</v>
      </c>
      <c r="C3512" s="196" t="s">
        <v>4922</v>
      </c>
    </row>
    <row r="3513" spans="1:3">
      <c r="A3513" s="193">
        <v>40308766</v>
      </c>
      <c r="B3513" s="194" t="s">
        <v>6166</v>
      </c>
      <c r="C3513" s="196" t="s">
        <v>4922</v>
      </c>
    </row>
    <row r="3514" spans="1:3">
      <c r="A3514" s="193">
        <v>40308774</v>
      </c>
      <c r="B3514" s="194" t="s">
        <v>6167</v>
      </c>
      <c r="C3514" s="196" t="s">
        <v>4922</v>
      </c>
    </row>
    <row r="3515" spans="1:3">
      <c r="A3515" s="193">
        <v>40308782</v>
      </c>
      <c r="B3515" s="194" t="s">
        <v>6168</v>
      </c>
      <c r="C3515" s="196" t="s">
        <v>4922</v>
      </c>
    </row>
    <row r="3516" spans="1:3">
      <c r="A3516" s="193">
        <v>40308790</v>
      </c>
      <c r="B3516" s="194" t="s">
        <v>6169</v>
      </c>
      <c r="C3516" s="196" t="s">
        <v>4922</v>
      </c>
    </row>
    <row r="3517" spans="1:3">
      <c r="A3517" s="177">
        <v>40308804</v>
      </c>
      <c r="B3517" s="191" t="s">
        <v>4792</v>
      </c>
      <c r="C3517" s="192" t="s">
        <v>4920</v>
      </c>
    </row>
    <row r="3518" spans="1:3">
      <c r="A3518" s="193">
        <v>40308812</v>
      </c>
      <c r="B3518" s="194" t="s">
        <v>6170</v>
      </c>
      <c r="C3518" s="196" t="s">
        <v>4922</v>
      </c>
    </row>
    <row r="3519" spans="1:3">
      <c r="A3519" s="193">
        <v>40308820</v>
      </c>
      <c r="B3519" s="194" t="s">
        <v>6171</v>
      </c>
      <c r="C3519" s="196" t="s">
        <v>4922</v>
      </c>
    </row>
    <row r="3520" spans="1:3">
      <c r="A3520" s="193">
        <v>40308839</v>
      </c>
      <c r="B3520" s="194" t="s">
        <v>6172</v>
      </c>
      <c r="C3520" s="196" t="s">
        <v>4922</v>
      </c>
    </row>
    <row r="3521" spans="1:3">
      <c r="A3521" s="193">
        <v>40308847</v>
      </c>
      <c r="B3521" s="194" t="s">
        <v>6173</v>
      </c>
      <c r="C3521" s="196" t="s">
        <v>4922</v>
      </c>
    </row>
    <row r="3522" spans="1:3">
      <c r="A3522" s="193">
        <v>40308855</v>
      </c>
      <c r="B3522" s="194" t="s">
        <v>6174</v>
      </c>
      <c r="C3522" s="196" t="s">
        <v>4922</v>
      </c>
    </row>
    <row r="3523" spans="1:3">
      <c r="A3523" s="193">
        <v>40308863</v>
      </c>
      <c r="B3523" s="194" t="s">
        <v>6175</v>
      </c>
      <c r="C3523" s="196" t="s">
        <v>4922</v>
      </c>
    </row>
    <row r="3524" spans="1:3">
      <c r="A3524" s="193">
        <v>40308871</v>
      </c>
      <c r="B3524" s="194" t="s">
        <v>6176</v>
      </c>
      <c r="C3524" s="196" t="s">
        <v>4922</v>
      </c>
    </row>
    <row r="3525" spans="1:3">
      <c r="A3525" s="193">
        <v>40308880</v>
      </c>
      <c r="B3525" s="194" t="s">
        <v>6177</v>
      </c>
      <c r="C3525" s="196" t="s">
        <v>4922</v>
      </c>
    </row>
    <row r="3526" spans="1:3">
      <c r="A3526" s="193">
        <v>40308898</v>
      </c>
      <c r="B3526" s="194" t="s">
        <v>6178</v>
      </c>
      <c r="C3526" s="196" t="s">
        <v>4922</v>
      </c>
    </row>
    <row r="3527" spans="1:3">
      <c r="A3527" s="177">
        <v>40308901</v>
      </c>
      <c r="B3527" s="191" t="s">
        <v>6179</v>
      </c>
      <c r="C3527" s="192" t="s">
        <v>4920</v>
      </c>
    </row>
    <row r="3528" spans="1:3">
      <c r="A3528" s="193">
        <v>40308910</v>
      </c>
      <c r="B3528" s="194" t="s">
        <v>6180</v>
      </c>
      <c r="C3528" s="196" t="s">
        <v>4922</v>
      </c>
    </row>
    <row r="3529" spans="1:3">
      <c r="A3529" s="193">
        <v>40308928</v>
      </c>
      <c r="B3529" s="194" t="s">
        <v>6181</v>
      </c>
      <c r="C3529" s="196" t="s">
        <v>4922</v>
      </c>
    </row>
    <row r="3530" spans="1:3">
      <c r="A3530" s="193">
        <v>40308936</v>
      </c>
      <c r="B3530" s="194" t="s">
        <v>6182</v>
      </c>
      <c r="C3530" s="196" t="s">
        <v>4922</v>
      </c>
    </row>
    <row r="3531" spans="1:3">
      <c r="A3531" s="193">
        <v>40308944</v>
      </c>
      <c r="B3531" s="194" t="s">
        <v>6183</v>
      </c>
      <c r="C3531" s="196" t="s">
        <v>4922</v>
      </c>
    </row>
    <row r="3532" spans="1:3">
      <c r="A3532" s="193">
        <v>40308952</v>
      </c>
      <c r="B3532" s="194" t="s">
        <v>6184</v>
      </c>
      <c r="C3532" s="196" t="s">
        <v>4922</v>
      </c>
    </row>
    <row r="3533" spans="1:3">
      <c r="A3533" s="193">
        <v>40308960</v>
      </c>
      <c r="B3533" s="194" t="s">
        <v>6185</v>
      </c>
      <c r="C3533" s="196" t="s">
        <v>4922</v>
      </c>
    </row>
    <row r="3534" spans="1:3">
      <c r="A3534" s="193">
        <v>40308979</v>
      </c>
      <c r="B3534" s="194" t="s">
        <v>6186</v>
      </c>
      <c r="C3534" s="196" t="s">
        <v>4922</v>
      </c>
    </row>
    <row r="3535" spans="1:3">
      <c r="A3535" s="193">
        <v>40308987</v>
      </c>
      <c r="B3535" s="194" t="s">
        <v>6187</v>
      </c>
      <c r="C3535" s="196" t="s">
        <v>4922</v>
      </c>
    </row>
    <row r="3536" spans="1:3" ht="15.75" thickBot="1">
      <c r="A3536" s="198">
        <v>40308995</v>
      </c>
      <c r="B3536" s="199" t="s">
        <v>6188</v>
      </c>
      <c r="C3536" s="200" t="s">
        <v>4922</v>
      </c>
    </row>
    <row r="3537" spans="1:3" ht="16.5" thickTop="1" thickBot="1">
      <c r="A3537" s="187">
        <f>D3537</f>
        <v>0</v>
      </c>
      <c r="B3537" s="188" t="s">
        <v>4918</v>
      </c>
      <c r="C3537" s="189" t="s">
        <v>3721</v>
      </c>
    </row>
    <row r="3538" spans="1:3" ht="15.75" thickTop="1">
      <c r="A3538" s="174">
        <v>40309010</v>
      </c>
      <c r="B3538" s="175" t="s">
        <v>6189</v>
      </c>
      <c r="C3538" s="176" t="s">
        <v>4920</v>
      </c>
    </row>
    <row r="3539" spans="1:3">
      <c r="A3539" s="177">
        <v>40309029</v>
      </c>
      <c r="B3539" s="191" t="s">
        <v>6190</v>
      </c>
      <c r="C3539" s="192" t="s">
        <v>4920</v>
      </c>
    </row>
    <row r="3540" spans="1:3">
      <c r="A3540" s="177">
        <v>40309037</v>
      </c>
      <c r="B3540" s="191" t="s">
        <v>6191</v>
      </c>
      <c r="C3540" s="192" t="s">
        <v>4920</v>
      </c>
    </row>
    <row r="3541" spans="1:3" ht="22.5">
      <c r="A3541" s="177">
        <v>40309045</v>
      </c>
      <c r="B3541" s="191" t="s">
        <v>6192</v>
      </c>
      <c r="C3541" s="192" t="s">
        <v>4920</v>
      </c>
    </row>
    <row r="3542" spans="1:3">
      <c r="A3542" s="177">
        <v>40309053</v>
      </c>
      <c r="B3542" s="191" t="s">
        <v>6193</v>
      </c>
      <c r="C3542" s="192" t="s">
        <v>4920</v>
      </c>
    </row>
    <row r="3543" spans="1:3">
      <c r="A3543" s="177">
        <v>40309061</v>
      </c>
      <c r="B3543" s="191" t="s">
        <v>6194</v>
      </c>
      <c r="C3543" s="192" t="s">
        <v>4920</v>
      </c>
    </row>
    <row r="3544" spans="1:3" ht="22.5">
      <c r="A3544" s="177">
        <v>40309070</v>
      </c>
      <c r="B3544" s="191" t="s">
        <v>6195</v>
      </c>
      <c r="C3544" s="192" t="s">
        <v>4920</v>
      </c>
    </row>
    <row r="3545" spans="1:3">
      <c r="A3545" s="177">
        <v>40309088</v>
      </c>
      <c r="B3545" s="191" t="s">
        <v>6196</v>
      </c>
      <c r="C3545" s="192" t="s">
        <v>4920</v>
      </c>
    </row>
    <row r="3546" spans="1:3">
      <c r="A3546" s="177">
        <v>40309096</v>
      </c>
      <c r="B3546" s="191" t="s">
        <v>6197</v>
      </c>
      <c r="C3546" s="192" t="s">
        <v>4920</v>
      </c>
    </row>
    <row r="3547" spans="1:3" ht="33.75">
      <c r="A3547" s="177">
        <v>40309100</v>
      </c>
      <c r="B3547" s="191" t="s">
        <v>6198</v>
      </c>
      <c r="C3547" s="192" t="s">
        <v>4920</v>
      </c>
    </row>
    <row r="3548" spans="1:3" ht="33.75">
      <c r="A3548" s="177">
        <v>40309118</v>
      </c>
      <c r="B3548" s="191" t="s">
        <v>6199</v>
      </c>
      <c r="C3548" s="192" t="s">
        <v>4920</v>
      </c>
    </row>
    <row r="3549" spans="1:3" ht="22.5">
      <c r="A3549" s="177">
        <v>40309126</v>
      </c>
      <c r="B3549" s="191" t="s">
        <v>6200</v>
      </c>
      <c r="C3549" s="192" t="s">
        <v>4920</v>
      </c>
    </row>
    <row r="3550" spans="1:3">
      <c r="A3550" s="177">
        <v>40309134</v>
      </c>
      <c r="B3550" s="191" t="s">
        <v>6201</v>
      </c>
      <c r="C3550" s="192" t="s">
        <v>4920</v>
      </c>
    </row>
    <row r="3551" spans="1:3">
      <c r="A3551" s="177">
        <v>40309142</v>
      </c>
      <c r="B3551" s="191" t="s">
        <v>6202</v>
      </c>
      <c r="C3551" s="192" t="s">
        <v>4920</v>
      </c>
    </row>
    <row r="3552" spans="1:3">
      <c r="A3552" s="177">
        <v>40309150</v>
      </c>
      <c r="B3552" s="191" t="s">
        <v>2913</v>
      </c>
      <c r="C3552" s="192" t="s">
        <v>4920</v>
      </c>
    </row>
    <row r="3553" spans="1:3">
      <c r="A3553" s="177">
        <v>40309169</v>
      </c>
      <c r="B3553" s="191" t="s">
        <v>2914</v>
      </c>
      <c r="C3553" s="192" t="s">
        <v>4920</v>
      </c>
    </row>
    <row r="3554" spans="1:3">
      <c r="A3554" s="177">
        <v>40309177</v>
      </c>
      <c r="B3554" s="178" t="s">
        <v>6203</v>
      </c>
      <c r="C3554" s="179" t="s">
        <v>4922</v>
      </c>
    </row>
    <row r="3555" spans="1:3">
      <c r="A3555" s="177">
        <v>40309185</v>
      </c>
      <c r="B3555" s="178" t="s">
        <v>6204</v>
      </c>
      <c r="C3555" s="179" t="s">
        <v>4922</v>
      </c>
    </row>
    <row r="3556" spans="1:3">
      <c r="A3556" s="193">
        <v>40309193</v>
      </c>
      <c r="B3556" s="194" t="s">
        <v>6205</v>
      </c>
      <c r="C3556" s="196" t="s">
        <v>4922</v>
      </c>
    </row>
    <row r="3557" spans="1:3">
      <c r="A3557" s="193">
        <v>40309207</v>
      </c>
      <c r="B3557" s="194" t="s">
        <v>6206</v>
      </c>
      <c r="C3557" s="196" t="s">
        <v>4922</v>
      </c>
    </row>
    <row r="3558" spans="1:3">
      <c r="A3558" s="193">
        <v>40309215</v>
      </c>
      <c r="B3558" s="194" t="s">
        <v>6207</v>
      </c>
      <c r="C3558" s="196" t="s">
        <v>4922</v>
      </c>
    </row>
    <row r="3559" spans="1:3">
      <c r="A3559" s="193">
        <v>40309223</v>
      </c>
      <c r="B3559" s="194" t="s">
        <v>6208</v>
      </c>
      <c r="C3559" s="196" t="s">
        <v>4922</v>
      </c>
    </row>
    <row r="3560" spans="1:3">
      <c r="A3560" s="193">
        <v>40309231</v>
      </c>
      <c r="B3560" s="194" t="s">
        <v>6209</v>
      </c>
      <c r="C3560" s="196" t="s">
        <v>4922</v>
      </c>
    </row>
    <row r="3561" spans="1:3">
      <c r="A3561" s="193">
        <v>40309240</v>
      </c>
      <c r="B3561" s="194" t="s">
        <v>6210</v>
      </c>
      <c r="C3561" s="196" t="s">
        <v>4922</v>
      </c>
    </row>
    <row r="3562" spans="1:3">
      <c r="A3562" s="193">
        <v>40309258</v>
      </c>
      <c r="B3562" s="194" t="s">
        <v>6211</v>
      </c>
      <c r="C3562" s="196" t="s">
        <v>4922</v>
      </c>
    </row>
    <row r="3563" spans="1:3">
      <c r="A3563" s="177">
        <v>40309304</v>
      </c>
      <c r="B3563" s="191" t="s">
        <v>6212</v>
      </c>
      <c r="C3563" s="192" t="s">
        <v>4920</v>
      </c>
    </row>
    <row r="3564" spans="1:3">
      <c r="A3564" s="177">
        <v>40309312</v>
      </c>
      <c r="B3564" s="191" t="s">
        <v>2901</v>
      </c>
      <c r="C3564" s="192" t="s">
        <v>4920</v>
      </c>
    </row>
    <row r="3565" spans="1:3" ht="22.5">
      <c r="A3565" s="177">
        <v>40309320</v>
      </c>
      <c r="B3565" s="191" t="s">
        <v>2902</v>
      </c>
      <c r="C3565" s="192" t="s">
        <v>4920</v>
      </c>
    </row>
    <row r="3566" spans="1:3">
      <c r="A3566" s="177">
        <v>40309401</v>
      </c>
      <c r="B3566" s="191" t="s">
        <v>2896</v>
      </c>
      <c r="C3566" s="192" t="s">
        <v>4920</v>
      </c>
    </row>
    <row r="3567" spans="1:3">
      <c r="A3567" s="177">
        <v>40309410</v>
      </c>
      <c r="B3567" s="191" t="s">
        <v>2900</v>
      </c>
      <c r="C3567" s="192" t="s">
        <v>4920</v>
      </c>
    </row>
    <row r="3568" spans="1:3">
      <c r="A3568" s="177">
        <v>40309428</v>
      </c>
      <c r="B3568" s="191" t="s">
        <v>6213</v>
      </c>
      <c r="C3568" s="192" t="s">
        <v>4920</v>
      </c>
    </row>
    <row r="3569" spans="1:3">
      <c r="A3569" s="177">
        <v>40309436</v>
      </c>
      <c r="B3569" s="191" t="s">
        <v>6214</v>
      </c>
      <c r="C3569" s="192" t="s">
        <v>4920</v>
      </c>
    </row>
    <row r="3570" spans="1:3" ht="22.5">
      <c r="A3570" s="177">
        <v>40309444</v>
      </c>
      <c r="B3570" s="191" t="s">
        <v>2916</v>
      </c>
      <c r="C3570" s="192" t="s">
        <v>4920</v>
      </c>
    </row>
    <row r="3571" spans="1:3">
      <c r="A3571" s="193">
        <v>40309452</v>
      </c>
      <c r="B3571" s="194" t="s">
        <v>6215</v>
      </c>
      <c r="C3571" s="196" t="s">
        <v>4922</v>
      </c>
    </row>
    <row r="3572" spans="1:3">
      <c r="A3572" s="177">
        <v>40309509</v>
      </c>
      <c r="B3572" s="191" t="s">
        <v>6216</v>
      </c>
      <c r="C3572" s="192" t="s">
        <v>4920</v>
      </c>
    </row>
    <row r="3573" spans="1:3">
      <c r="A3573" s="177">
        <v>40309517</v>
      </c>
      <c r="B3573" s="191" t="s">
        <v>2915</v>
      </c>
      <c r="C3573" s="192" t="s">
        <v>4920</v>
      </c>
    </row>
    <row r="3574" spans="1:3" ht="15.75" thickBot="1">
      <c r="A3574" s="180">
        <v>40309525</v>
      </c>
      <c r="B3574" s="181" t="s">
        <v>2917</v>
      </c>
      <c r="C3574" s="182" t="s">
        <v>4920</v>
      </c>
    </row>
    <row r="3575" spans="1:3" ht="16.5" thickTop="1" thickBot="1">
      <c r="A3575" s="187">
        <f>D3575</f>
        <v>0</v>
      </c>
      <c r="B3575" s="188" t="s">
        <v>4918</v>
      </c>
      <c r="C3575" s="189" t="s">
        <v>3721</v>
      </c>
    </row>
    <row r="3576" spans="1:3" ht="15.75" thickTop="1">
      <c r="A3576" s="174">
        <v>40310019</v>
      </c>
      <c r="B3576" s="175" t="s">
        <v>6217</v>
      </c>
      <c r="C3576" s="176" t="s">
        <v>4920</v>
      </c>
    </row>
    <row r="3577" spans="1:3">
      <c r="A3577" s="177">
        <v>40310035</v>
      </c>
      <c r="B3577" s="191" t="s">
        <v>2921</v>
      </c>
      <c r="C3577" s="192" t="s">
        <v>4920</v>
      </c>
    </row>
    <row r="3578" spans="1:3">
      <c r="A3578" s="177">
        <v>40310043</v>
      </c>
      <c r="B3578" s="191" t="s">
        <v>2923</v>
      </c>
      <c r="C3578" s="192" t="s">
        <v>4920</v>
      </c>
    </row>
    <row r="3579" spans="1:3">
      <c r="A3579" s="177">
        <v>40310051</v>
      </c>
      <c r="B3579" s="191" t="s">
        <v>6218</v>
      </c>
      <c r="C3579" s="192" t="s">
        <v>4920</v>
      </c>
    </row>
    <row r="3580" spans="1:3">
      <c r="A3580" s="177">
        <v>40310060</v>
      </c>
      <c r="B3580" s="191" t="s">
        <v>2925</v>
      </c>
      <c r="C3580" s="192" t="s">
        <v>4920</v>
      </c>
    </row>
    <row r="3581" spans="1:3">
      <c r="A3581" s="177">
        <v>40310078</v>
      </c>
      <c r="B3581" s="191" t="s">
        <v>2926</v>
      </c>
      <c r="C3581" s="192" t="s">
        <v>4920</v>
      </c>
    </row>
    <row r="3582" spans="1:3">
      <c r="A3582" s="177">
        <v>40310086</v>
      </c>
      <c r="B3582" s="191" t="s">
        <v>2928</v>
      </c>
      <c r="C3582" s="192" t="s">
        <v>4920</v>
      </c>
    </row>
    <row r="3583" spans="1:3">
      <c r="A3583" s="177">
        <v>40310094</v>
      </c>
      <c r="B3583" s="191" t="s">
        <v>2929</v>
      </c>
      <c r="C3583" s="192" t="s">
        <v>4920</v>
      </c>
    </row>
    <row r="3584" spans="1:3">
      <c r="A3584" s="177">
        <v>40310108</v>
      </c>
      <c r="B3584" s="191" t="s">
        <v>2930</v>
      </c>
      <c r="C3584" s="192" t="s">
        <v>4920</v>
      </c>
    </row>
    <row r="3585" spans="1:3">
      <c r="A3585" s="177">
        <v>40310116</v>
      </c>
      <c r="B3585" s="191" t="s">
        <v>2931</v>
      </c>
      <c r="C3585" s="192" t="s">
        <v>4920</v>
      </c>
    </row>
    <row r="3586" spans="1:3">
      <c r="A3586" s="177">
        <v>40310124</v>
      </c>
      <c r="B3586" s="191" t="s">
        <v>2933</v>
      </c>
      <c r="C3586" s="192" t="s">
        <v>4920</v>
      </c>
    </row>
    <row r="3587" spans="1:3">
      <c r="A3587" s="177">
        <v>40310132</v>
      </c>
      <c r="B3587" s="191" t="s">
        <v>2934</v>
      </c>
      <c r="C3587" s="192" t="s">
        <v>4920</v>
      </c>
    </row>
    <row r="3588" spans="1:3">
      <c r="A3588" s="177">
        <v>40310140</v>
      </c>
      <c r="B3588" s="191" t="s">
        <v>2935</v>
      </c>
      <c r="C3588" s="192" t="s">
        <v>4920</v>
      </c>
    </row>
    <row r="3589" spans="1:3">
      <c r="A3589" s="177">
        <v>40310159</v>
      </c>
      <c r="B3589" s="191" t="s">
        <v>2936</v>
      </c>
      <c r="C3589" s="192" t="s">
        <v>4920</v>
      </c>
    </row>
    <row r="3590" spans="1:3">
      <c r="A3590" s="177">
        <v>40310167</v>
      </c>
      <c r="B3590" s="191" t="s">
        <v>6219</v>
      </c>
      <c r="C3590" s="192" t="s">
        <v>4920</v>
      </c>
    </row>
    <row r="3591" spans="1:3" ht="22.5">
      <c r="A3591" s="177">
        <v>40310175</v>
      </c>
      <c r="B3591" s="191" t="s">
        <v>2938</v>
      </c>
      <c r="C3591" s="192" t="s">
        <v>4920</v>
      </c>
    </row>
    <row r="3592" spans="1:3">
      <c r="A3592" s="177">
        <v>40310183</v>
      </c>
      <c r="B3592" s="191" t="s">
        <v>2939</v>
      </c>
      <c r="C3592" s="192" t="s">
        <v>4920</v>
      </c>
    </row>
    <row r="3593" spans="1:3">
      <c r="A3593" s="177">
        <v>40310191</v>
      </c>
      <c r="B3593" s="191" t="s">
        <v>2940</v>
      </c>
      <c r="C3593" s="192" t="s">
        <v>4920</v>
      </c>
    </row>
    <row r="3594" spans="1:3">
      <c r="A3594" s="177">
        <v>40310205</v>
      </c>
      <c r="B3594" s="191" t="s">
        <v>2941</v>
      </c>
      <c r="C3594" s="192" t="s">
        <v>4920</v>
      </c>
    </row>
    <row r="3595" spans="1:3">
      <c r="A3595" s="177">
        <v>40310213</v>
      </c>
      <c r="B3595" s="191" t="s">
        <v>2942</v>
      </c>
      <c r="C3595" s="192" t="s">
        <v>4920</v>
      </c>
    </row>
    <row r="3596" spans="1:3">
      <c r="A3596" s="177">
        <v>40310221</v>
      </c>
      <c r="B3596" s="191" t="s">
        <v>2943</v>
      </c>
      <c r="C3596" s="192" t="s">
        <v>4920</v>
      </c>
    </row>
    <row r="3597" spans="1:3">
      <c r="A3597" s="177">
        <v>40310230</v>
      </c>
      <c r="B3597" s="191" t="s">
        <v>2944</v>
      </c>
      <c r="C3597" s="192" t="s">
        <v>4920</v>
      </c>
    </row>
    <row r="3598" spans="1:3">
      <c r="A3598" s="177">
        <v>40310248</v>
      </c>
      <c r="B3598" s="191" t="s">
        <v>2946</v>
      </c>
      <c r="C3598" s="192" t="s">
        <v>4920</v>
      </c>
    </row>
    <row r="3599" spans="1:3">
      <c r="A3599" s="177">
        <v>40310256</v>
      </c>
      <c r="B3599" s="191" t="s">
        <v>2947</v>
      </c>
      <c r="C3599" s="192" t="s">
        <v>4920</v>
      </c>
    </row>
    <row r="3600" spans="1:3">
      <c r="A3600" s="177">
        <v>40310264</v>
      </c>
      <c r="B3600" s="191" t="s">
        <v>4859</v>
      </c>
      <c r="C3600" s="192" t="s">
        <v>4920</v>
      </c>
    </row>
    <row r="3601" spans="1:3">
      <c r="A3601" s="177">
        <v>40310272</v>
      </c>
      <c r="B3601" s="191" t="s">
        <v>6220</v>
      </c>
      <c r="C3601" s="192" t="s">
        <v>4920</v>
      </c>
    </row>
    <row r="3602" spans="1:3">
      <c r="A3602" s="177">
        <v>40310280</v>
      </c>
      <c r="B3602" s="191" t="s">
        <v>2945</v>
      </c>
      <c r="C3602" s="192" t="s">
        <v>4920</v>
      </c>
    </row>
    <row r="3603" spans="1:3">
      <c r="A3603" s="177">
        <v>40310299</v>
      </c>
      <c r="B3603" s="191" t="s">
        <v>6221</v>
      </c>
      <c r="C3603" s="192" t="s">
        <v>4920</v>
      </c>
    </row>
    <row r="3604" spans="1:3">
      <c r="A3604" s="177">
        <v>40310302</v>
      </c>
      <c r="B3604" s="191" t="s">
        <v>2952</v>
      </c>
      <c r="C3604" s="192" t="s">
        <v>4920</v>
      </c>
    </row>
    <row r="3605" spans="1:3">
      <c r="A3605" s="177">
        <v>40310310</v>
      </c>
      <c r="B3605" s="191" t="s">
        <v>2954</v>
      </c>
      <c r="C3605" s="192" t="s">
        <v>4920</v>
      </c>
    </row>
    <row r="3606" spans="1:3">
      <c r="A3606" s="177">
        <v>40310329</v>
      </c>
      <c r="B3606" s="191" t="s">
        <v>2955</v>
      </c>
      <c r="C3606" s="192" t="s">
        <v>4920</v>
      </c>
    </row>
    <row r="3607" spans="1:3">
      <c r="A3607" s="177">
        <v>40310337</v>
      </c>
      <c r="B3607" s="191" t="s">
        <v>2956</v>
      </c>
      <c r="C3607" s="192" t="s">
        <v>4920</v>
      </c>
    </row>
    <row r="3608" spans="1:3">
      <c r="A3608" s="177">
        <v>40310345</v>
      </c>
      <c r="B3608" s="191" t="s">
        <v>6222</v>
      </c>
      <c r="C3608" s="192" t="s">
        <v>4920</v>
      </c>
    </row>
    <row r="3609" spans="1:3">
      <c r="A3609" s="177">
        <v>40310353</v>
      </c>
      <c r="B3609" s="178" t="s">
        <v>6223</v>
      </c>
      <c r="C3609" s="179" t="s">
        <v>4922</v>
      </c>
    </row>
    <row r="3610" spans="1:3">
      <c r="A3610" s="177">
        <v>40310361</v>
      </c>
      <c r="B3610" s="191" t="s">
        <v>6224</v>
      </c>
      <c r="C3610" s="192" t="s">
        <v>4920</v>
      </c>
    </row>
    <row r="3611" spans="1:3">
      <c r="A3611" s="177">
        <v>40310370</v>
      </c>
      <c r="B3611" s="191" t="s">
        <v>2953</v>
      </c>
      <c r="C3611" s="192" t="s">
        <v>4920</v>
      </c>
    </row>
    <row r="3612" spans="1:3">
      <c r="A3612" s="177">
        <v>40310388</v>
      </c>
      <c r="B3612" s="191" t="s">
        <v>2957</v>
      </c>
      <c r="C3612" s="192" t="s">
        <v>4920</v>
      </c>
    </row>
    <row r="3613" spans="1:3">
      <c r="A3613" s="213">
        <v>40310396</v>
      </c>
      <c r="B3613" s="214" t="s">
        <v>4863</v>
      </c>
      <c r="C3613" s="192" t="s">
        <v>4920</v>
      </c>
    </row>
    <row r="3614" spans="1:3">
      <c r="A3614" s="177">
        <v>40310400</v>
      </c>
      <c r="B3614" s="191" t="s">
        <v>6225</v>
      </c>
      <c r="C3614" s="192" t="s">
        <v>4920</v>
      </c>
    </row>
    <row r="3615" spans="1:3">
      <c r="A3615" s="177">
        <v>40310418</v>
      </c>
      <c r="B3615" s="191" t="s">
        <v>2919</v>
      </c>
      <c r="C3615" s="192" t="s">
        <v>4920</v>
      </c>
    </row>
    <row r="3616" spans="1:3">
      <c r="A3616" s="177">
        <v>40310426</v>
      </c>
      <c r="B3616" s="191" t="s">
        <v>2920</v>
      </c>
      <c r="C3616" s="192" t="s">
        <v>4920</v>
      </c>
    </row>
    <row r="3617" spans="1:3">
      <c r="A3617" s="177">
        <v>40310434</v>
      </c>
      <c r="B3617" s="191" t="s">
        <v>6226</v>
      </c>
      <c r="C3617" s="192" t="s">
        <v>4920</v>
      </c>
    </row>
    <row r="3618" spans="1:3">
      <c r="A3618" s="193">
        <v>40310442</v>
      </c>
      <c r="B3618" s="194" t="s">
        <v>6227</v>
      </c>
      <c r="C3618" s="196" t="s">
        <v>4922</v>
      </c>
    </row>
    <row r="3619" spans="1:3">
      <c r="A3619" s="193">
        <v>40310450</v>
      </c>
      <c r="B3619" s="194" t="s">
        <v>6228</v>
      </c>
      <c r="C3619" s="196" t="s">
        <v>4922</v>
      </c>
    </row>
    <row r="3620" spans="1:3">
      <c r="A3620" s="193">
        <v>40310469</v>
      </c>
      <c r="B3620" s="194" t="s">
        <v>6229</v>
      </c>
      <c r="C3620" s="196" t="s">
        <v>4922</v>
      </c>
    </row>
    <row r="3621" spans="1:3">
      <c r="A3621" s="193">
        <v>40310477</v>
      </c>
      <c r="B3621" s="194" t="s">
        <v>6230</v>
      </c>
      <c r="C3621" s="196" t="s">
        <v>4922</v>
      </c>
    </row>
    <row r="3622" spans="1:3">
      <c r="A3622" s="193">
        <v>40310485</v>
      </c>
      <c r="B3622" s="194" t="s">
        <v>6231</v>
      </c>
      <c r="C3622" s="196" t="s">
        <v>4922</v>
      </c>
    </row>
    <row r="3623" spans="1:3">
      <c r="A3623" s="193">
        <v>40310493</v>
      </c>
      <c r="B3623" s="194" t="s">
        <v>6232</v>
      </c>
      <c r="C3623" s="196" t="s">
        <v>4922</v>
      </c>
    </row>
    <row r="3624" spans="1:3">
      <c r="A3624" s="211">
        <v>40310507</v>
      </c>
      <c r="B3624" s="212" t="s">
        <v>6233</v>
      </c>
      <c r="C3624" s="195" t="s">
        <v>4920</v>
      </c>
    </row>
    <row r="3625" spans="1:3">
      <c r="A3625" s="193">
        <v>40310515</v>
      </c>
      <c r="B3625" s="194" t="s">
        <v>4363</v>
      </c>
      <c r="C3625" s="195" t="s">
        <v>4920</v>
      </c>
    </row>
    <row r="3626" spans="1:3">
      <c r="A3626" s="193">
        <v>40310523</v>
      </c>
      <c r="B3626" s="194" t="s">
        <v>6234</v>
      </c>
      <c r="C3626" s="195" t="s">
        <v>4920</v>
      </c>
    </row>
    <row r="3627" spans="1:3">
      <c r="A3627" s="193">
        <v>40310531</v>
      </c>
      <c r="B3627" s="194" t="s">
        <v>6235</v>
      </c>
      <c r="C3627" s="196" t="s">
        <v>4922</v>
      </c>
    </row>
    <row r="3628" spans="1:3">
      <c r="A3628" s="193">
        <v>40310540</v>
      </c>
      <c r="B3628" s="194" t="s">
        <v>6236</v>
      </c>
      <c r="C3628" s="195" t="s">
        <v>4920</v>
      </c>
    </row>
    <row r="3629" spans="1:3">
      <c r="A3629" s="193">
        <v>40310558</v>
      </c>
      <c r="B3629" s="194" t="s">
        <v>6237</v>
      </c>
      <c r="C3629" s="196" t="s">
        <v>4922</v>
      </c>
    </row>
    <row r="3630" spans="1:3">
      <c r="A3630" s="193">
        <v>40310566</v>
      </c>
      <c r="B3630" s="194" t="s">
        <v>4364</v>
      </c>
      <c r="C3630" s="195" t="s">
        <v>4920</v>
      </c>
    </row>
    <row r="3631" spans="1:3">
      <c r="A3631" s="193">
        <v>40310574</v>
      </c>
      <c r="B3631" s="194" t="s">
        <v>6238</v>
      </c>
      <c r="C3631" s="196" t="s">
        <v>4922</v>
      </c>
    </row>
    <row r="3632" spans="1:3">
      <c r="A3632" s="193">
        <v>40310582</v>
      </c>
      <c r="B3632" s="194" t="s">
        <v>6239</v>
      </c>
      <c r="C3632" s="196" t="s">
        <v>4922</v>
      </c>
    </row>
    <row r="3633" spans="1:3">
      <c r="A3633" s="193">
        <v>40310590</v>
      </c>
      <c r="B3633" s="194" t="s">
        <v>2922</v>
      </c>
      <c r="C3633" s="195" t="s">
        <v>4920</v>
      </c>
    </row>
    <row r="3634" spans="1:3" ht="15.75" thickBot="1">
      <c r="A3634" s="180">
        <v>40310604</v>
      </c>
      <c r="B3634" s="181" t="s">
        <v>6240</v>
      </c>
      <c r="C3634" s="182" t="s">
        <v>4920</v>
      </c>
    </row>
    <row r="3635" spans="1:3" ht="16.5" thickTop="1" thickBot="1">
      <c r="A3635" s="187">
        <f>D3635</f>
        <v>0</v>
      </c>
      <c r="B3635" s="188" t="s">
        <v>4918</v>
      </c>
      <c r="C3635" s="189" t="s">
        <v>3721</v>
      </c>
    </row>
    <row r="3636" spans="1:3" ht="15.75" thickTop="1">
      <c r="A3636" s="174">
        <v>40311015</v>
      </c>
      <c r="B3636" s="175" t="s">
        <v>6241</v>
      </c>
      <c r="C3636" s="176" t="s">
        <v>4920</v>
      </c>
    </row>
    <row r="3637" spans="1:3">
      <c r="A3637" s="177">
        <v>40311023</v>
      </c>
      <c r="B3637" s="191" t="s">
        <v>6242</v>
      </c>
      <c r="C3637" s="192" t="s">
        <v>4920</v>
      </c>
    </row>
    <row r="3638" spans="1:3">
      <c r="A3638" s="177">
        <v>40311031</v>
      </c>
      <c r="B3638" s="178" t="s">
        <v>6243</v>
      </c>
      <c r="C3638" s="179" t="s">
        <v>4922</v>
      </c>
    </row>
    <row r="3639" spans="1:3">
      <c r="A3639" s="177">
        <v>40311040</v>
      </c>
      <c r="B3639" s="191" t="s">
        <v>6244</v>
      </c>
      <c r="C3639" s="192" t="s">
        <v>4920</v>
      </c>
    </row>
    <row r="3640" spans="1:3" ht="22.5">
      <c r="A3640" s="177">
        <v>40311058</v>
      </c>
      <c r="B3640" s="191" t="s">
        <v>6245</v>
      </c>
      <c r="C3640" s="192" t="s">
        <v>4920</v>
      </c>
    </row>
    <row r="3641" spans="1:3">
      <c r="A3641" s="177">
        <v>40311066</v>
      </c>
      <c r="B3641" s="178" t="s">
        <v>2966</v>
      </c>
      <c r="C3641" s="179" t="s">
        <v>4922</v>
      </c>
    </row>
    <row r="3642" spans="1:3">
      <c r="A3642" s="177">
        <v>40311074</v>
      </c>
      <c r="B3642" s="191" t="s">
        <v>6246</v>
      </c>
      <c r="C3642" s="192" t="s">
        <v>4920</v>
      </c>
    </row>
    <row r="3643" spans="1:3">
      <c r="A3643" s="177">
        <v>40311082</v>
      </c>
      <c r="B3643" s="191" t="s">
        <v>6247</v>
      </c>
      <c r="C3643" s="192" t="s">
        <v>4920</v>
      </c>
    </row>
    <row r="3644" spans="1:3">
      <c r="A3644" s="177">
        <v>40311090</v>
      </c>
      <c r="B3644" s="191" t="s">
        <v>6248</v>
      </c>
      <c r="C3644" s="192" t="s">
        <v>4920</v>
      </c>
    </row>
    <row r="3645" spans="1:3">
      <c r="A3645" s="177">
        <v>40311104</v>
      </c>
      <c r="B3645" s="191" t="s">
        <v>6249</v>
      </c>
      <c r="C3645" s="192" t="s">
        <v>4920</v>
      </c>
    </row>
    <row r="3646" spans="1:3">
      <c r="A3646" s="177">
        <v>40311112</v>
      </c>
      <c r="B3646" s="191" t="s">
        <v>2973</v>
      </c>
      <c r="C3646" s="192" t="s">
        <v>4920</v>
      </c>
    </row>
    <row r="3647" spans="1:3">
      <c r="A3647" s="177">
        <v>40311120</v>
      </c>
      <c r="B3647" s="191" t="s">
        <v>2975</v>
      </c>
      <c r="C3647" s="192" t="s">
        <v>4920</v>
      </c>
    </row>
    <row r="3648" spans="1:3">
      <c r="A3648" s="177">
        <v>40311139</v>
      </c>
      <c r="B3648" s="191" t="s">
        <v>2976</v>
      </c>
      <c r="C3648" s="192" t="s">
        <v>4920</v>
      </c>
    </row>
    <row r="3649" spans="1:3">
      <c r="A3649" s="177">
        <v>40311147</v>
      </c>
      <c r="B3649" s="191" t="s">
        <v>6250</v>
      </c>
      <c r="C3649" s="192" t="s">
        <v>4920</v>
      </c>
    </row>
    <row r="3650" spans="1:3">
      <c r="A3650" s="177">
        <v>40311155</v>
      </c>
      <c r="B3650" s="191" t="s">
        <v>6251</v>
      </c>
      <c r="C3650" s="192" t="s">
        <v>4920</v>
      </c>
    </row>
    <row r="3651" spans="1:3">
      <c r="A3651" s="177">
        <v>40311163</v>
      </c>
      <c r="B3651" s="191" t="s">
        <v>2980</v>
      </c>
      <c r="C3651" s="192" t="s">
        <v>4920</v>
      </c>
    </row>
    <row r="3652" spans="1:3">
      <c r="A3652" s="177">
        <v>40311171</v>
      </c>
      <c r="B3652" s="191" t="s">
        <v>4860</v>
      </c>
      <c r="C3652" s="192" t="s">
        <v>4920</v>
      </c>
    </row>
    <row r="3653" spans="1:3">
      <c r="A3653" s="177">
        <v>40311180</v>
      </c>
      <c r="B3653" s="191" t="s">
        <v>2984</v>
      </c>
      <c r="C3653" s="192" t="s">
        <v>4920</v>
      </c>
    </row>
    <row r="3654" spans="1:3">
      <c r="A3654" s="177">
        <v>40311198</v>
      </c>
      <c r="B3654" s="191" t="s">
        <v>6252</v>
      </c>
      <c r="C3654" s="192" t="s">
        <v>4920</v>
      </c>
    </row>
    <row r="3655" spans="1:3">
      <c r="A3655" s="177">
        <v>40311201</v>
      </c>
      <c r="B3655" s="191" t="s">
        <v>6253</v>
      </c>
      <c r="C3655" s="192" t="s">
        <v>4920</v>
      </c>
    </row>
    <row r="3656" spans="1:3">
      <c r="A3656" s="177">
        <v>40311210</v>
      </c>
      <c r="B3656" s="191" t="s">
        <v>2989</v>
      </c>
      <c r="C3656" s="192" t="s">
        <v>4920</v>
      </c>
    </row>
    <row r="3657" spans="1:3">
      <c r="A3657" s="177">
        <v>40311228</v>
      </c>
      <c r="B3657" s="191" t="s">
        <v>6254</v>
      </c>
      <c r="C3657" s="192" t="s">
        <v>4920</v>
      </c>
    </row>
    <row r="3658" spans="1:3">
      <c r="A3658" s="177">
        <v>40311236</v>
      </c>
      <c r="B3658" s="191" t="s">
        <v>2959</v>
      </c>
      <c r="C3658" s="192" t="s">
        <v>4920</v>
      </c>
    </row>
    <row r="3659" spans="1:3">
      <c r="A3659" s="177">
        <v>40311244</v>
      </c>
      <c r="B3659" s="191" t="s">
        <v>6255</v>
      </c>
      <c r="C3659" s="192" t="s">
        <v>4920</v>
      </c>
    </row>
    <row r="3660" spans="1:3">
      <c r="A3660" s="177">
        <v>40311252</v>
      </c>
      <c r="B3660" s="191" t="s">
        <v>6256</v>
      </c>
      <c r="C3660" s="192" t="s">
        <v>4920</v>
      </c>
    </row>
    <row r="3661" spans="1:3">
      <c r="A3661" s="177">
        <v>40311260</v>
      </c>
      <c r="B3661" s="178" t="s">
        <v>6257</v>
      </c>
      <c r="C3661" s="179" t="s">
        <v>4922</v>
      </c>
    </row>
    <row r="3662" spans="1:3">
      <c r="A3662" s="177">
        <v>40311279</v>
      </c>
      <c r="B3662" s="178" t="s">
        <v>6258</v>
      </c>
      <c r="C3662" s="179" t="s">
        <v>4922</v>
      </c>
    </row>
    <row r="3663" spans="1:3">
      <c r="A3663" s="177">
        <v>40311287</v>
      </c>
      <c r="B3663" s="178" t="s">
        <v>6259</v>
      </c>
      <c r="C3663" s="179" t="s">
        <v>4922</v>
      </c>
    </row>
    <row r="3664" spans="1:3">
      <c r="A3664" s="177">
        <v>40311295</v>
      </c>
      <c r="B3664" s="191" t="s">
        <v>2967</v>
      </c>
      <c r="C3664" s="192" t="s">
        <v>4920</v>
      </c>
    </row>
    <row r="3665" spans="1:3">
      <c r="A3665" s="177">
        <v>40311309</v>
      </c>
      <c r="B3665" s="191" t="s">
        <v>2972</v>
      </c>
      <c r="C3665" s="192" t="s">
        <v>4920</v>
      </c>
    </row>
    <row r="3666" spans="1:3">
      <c r="A3666" s="177">
        <v>40311317</v>
      </c>
      <c r="B3666" s="191" t="s">
        <v>2974</v>
      </c>
      <c r="C3666" s="192" t="s">
        <v>4920</v>
      </c>
    </row>
    <row r="3667" spans="1:3">
      <c r="A3667" s="177">
        <v>40311325</v>
      </c>
      <c r="B3667" s="191" t="s">
        <v>6260</v>
      </c>
      <c r="C3667" s="192" t="s">
        <v>4920</v>
      </c>
    </row>
    <row r="3668" spans="1:3">
      <c r="A3668" s="177">
        <v>40311333</v>
      </c>
      <c r="B3668" s="178" t="s">
        <v>6261</v>
      </c>
      <c r="C3668" s="179" t="s">
        <v>4922</v>
      </c>
    </row>
    <row r="3669" spans="1:3">
      <c r="A3669" s="177">
        <v>40311341</v>
      </c>
      <c r="B3669" s="191" t="s">
        <v>6262</v>
      </c>
      <c r="C3669" s="192" t="s">
        <v>4920</v>
      </c>
    </row>
    <row r="3670" spans="1:3">
      <c r="A3670" s="177">
        <v>40311350</v>
      </c>
      <c r="B3670" s="191" t="s">
        <v>6263</v>
      </c>
      <c r="C3670" s="192" t="s">
        <v>4920</v>
      </c>
    </row>
    <row r="3671" spans="1:3">
      <c r="A3671" s="177">
        <v>40311368</v>
      </c>
      <c r="B3671" s="191" t="s">
        <v>6264</v>
      </c>
      <c r="C3671" s="192" t="s">
        <v>4920</v>
      </c>
    </row>
    <row r="3672" spans="1:3">
      <c r="A3672" s="177">
        <v>40311376</v>
      </c>
      <c r="B3672" s="178" t="s">
        <v>6265</v>
      </c>
      <c r="C3672" s="179" t="s">
        <v>4922</v>
      </c>
    </row>
    <row r="3673" spans="1:3">
      <c r="A3673" s="177">
        <v>40311384</v>
      </c>
      <c r="B3673" s="178" t="s">
        <v>6266</v>
      </c>
      <c r="C3673" s="179" t="s">
        <v>4922</v>
      </c>
    </row>
    <row r="3674" spans="1:3">
      <c r="A3674" s="177">
        <v>40311392</v>
      </c>
      <c r="B3674" s="191" t="s">
        <v>6267</v>
      </c>
      <c r="C3674" s="192" t="s">
        <v>4920</v>
      </c>
    </row>
    <row r="3675" spans="1:3">
      <c r="A3675" s="193">
        <v>40311406</v>
      </c>
      <c r="B3675" s="194" t="s">
        <v>6268</v>
      </c>
      <c r="C3675" s="196" t="s">
        <v>4922</v>
      </c>
    </row>
    <row r="3676" spans="1:3">
      <c r="A3676" s="193">
        <v>40311414</v>
      </c>
      <c r="B3676" s="194" t="s">
        <v>6269</v>
      </c>
      <c r="C3676" s="196" t="s">
        <v>4922</v>
      </c>
    </row>
    <row r="3677" spans="1:3">
      <c r="A3677" s="193">
        <v>40311422</v>
      </c>
      <c r="B3677" s="194" t="s">
        <v>6270</v>
      </c>
      <c r="C3677" s="196" t="s">
        <v>4922</v>
      </c>
    </row>
    <row r="3678" spans="1:3">
      <c r="A3678" s="193">
        <v>40311430</v>
      </c>
      <c r="B3678" s="194" t="s">
        <v>6271</v>
      </c>
      <c r="C3678" s="195" t="s">
        <v>4920</v>
      </c>
    </row>
    <row r="3679" spans="1:3">
      <c r="A3679" s="193">
        <v>40311449</v>
      </c>
      <c r="B3679" s="194" t="s">
        <v>6272</v>
      </c>
      <c r="C3679" s="196" t="s">
        <v>4922</v>
      </c>
    </row>
    <row r="3680" spans="1:3">
      <c r="A3680" s="193">
        <v>40311457</v>
      </c>
      <c r="B3680" s="194" t="s">
        <v>6273</v>
      </c>
      <c r="C3680" s="196" t="s">
        <v>4922</v>
      </c>
    </row>
    <row r="3681" spans="1:3">
      <c r="A3681" s="193">
        <v>40311465</v>
      </c>
      <c r="B3681" s="194" t="s">
        <v>6274</v>
      </c>
      <c r="C3681" s="196" t="s">
        <v>4922</v>
      </c>
    </row>
    <row r="3682" spans="1:3">
      <c r="A3682" s="193">
        <v>40311473</v>
      </c>
      <c r="B3682" s="194" t="s">
        <v>6275</v>
      </c>
      <c r="C3682" s="195" t="s">
        <v>4920</v>
      </c>
    </row>
    <row r="3683" spans="1:3">
      <c r="A3683" s="193">
        <v>40311481</v>
      </c>
      <c r="B3683" s="194" t="s">
        <v>6276</v>
      </c>
      <c r="C3683" s="196" t="s">
        <v>4922</v>
      </c>
    </row>
    <row r="3684" spans="1:3">
      <c r="A3684" s="193">
        <v>40311490</v>
      </c>
      <c r="B3684" s="194" t="s">
        <v>6277</v>
      </c>
      <c r="C3684" s="196" t="s">
        <v>4922</v>
      </c>
    </row>
    <row r="3685" spans="1:3" ht="15.75" thickBot="1">
      <c r="A3685" s="180">
        <v>40311503</v>
      </c>
      <c r="B3685" s="181" t="s">
        <v>2859</v>
      </c>
      <c r="C3685" s="182" t="s">
        <v>4920</v>
      </c>
    </row>
    <row r="3686" spans="1:3" ht="16.5" thickTop="1" thickBot="1">
      <c r="A3686" s="187">
        <f>D3686</f>
        <v>0</v>
      </c>
      <c r="B3686" s="188" t="s">
        <v>4918</v>
      </c>
      <c r="C3686" s="189" t="s">
        <v>3721</v>
      </c>
    </row>
    <row r="3687" spans="1:3" ht="15.75" thickTop="1">
      <c r="A3687" s="174">
        <v>40312011</v>
      </c>
      <c r="B3687" s="204" t="s">
        <v>6278</v>
      </c>
      <c r="C3687" s="205" t="s">
        <v>4922</v>
      </c>
    </row>
    <row r="3688" spans="1:3">
      <c r="A3688" s="177">
        <v>40312020</v>
      </c>
      <c r="B3688" s="178" t="s">
        <v>2992</v>
      </c>
      <c r="C3688" s="179" t="s">
        <v>4922</v>
      </c>
    </row>
    <row r="3689" spans="1:3">
      <c r="A3689" s="177">
        <v>40312046</v>
      </c>
      <c r="B3689" s="191" t="s">
        <v>2994</v>
      </c>
      <c r="C3689" s="192" t="s">
        <v>4920</v>
      </c>
    </row>
    <row r="3690" spans="1:3">
      <c r="A3690" s="177">
        <v>40312054</v>
      </c>
      <c r="B3690" s="191" t="s">
        <v>2995</v>
      </c>
      <c r="C3690" s="192" t="s">
        <v>4920</v>
      </c>
    </row>
    <row r="3691" spans="1:3">
      <c r="A3691" s="177">
        <v>40312062</v>
      </c>
      <c r="B3691" s="191" t="s">
        <v>6279</v>
      </c>
      <c r="C3691" s="192" t="s">
        <v>4920</v>
      </c>
    </row>
    <row r="3692" spans="1:3" ht="22.5">
      <c r="A3692" s="177">
        <v>40312070</v>
      </c>
      <c r="B3692" s="191" t="s">
        <v>6280</v>
      </c>
      <c r="C3692" s="192" t="s">
        <v>4920</v>
      </c>
    </row>
    <row r="3693" spans="1:3">
      <c r="A3693" s="177">
        <v>40312089</v>
      </c>
      <c r="B3693" s="178" t="s">
        <v>6281</v>
      </c>
      <c r="C3693" s="179" t="s">
        <v>4922</v>
      </c>
    </row>
    <row r="3694" spans="1:3">
      <c r="A3694" s="177">
        <v>40312097</v>
      </c>
      <c r="B3694" s="191" t="s">
        <v>2996</v>
      </c>
      <c r="C3694" s="192" t="s">
        <v>4920</v>
      </c>
    </row>
    <row r="3695" spans="1:3">
      <c r="A3695" s="177">
        <v>40312100</v>
      </c>
      <c r="B3695" s="191" t="s">
        <v>3001</v>
      </c>
      <c r="C3695" s="192" t="s">
        <v>4920</v>
      </c>
    </row>
    <row r="3696" spans="1:3">
      <c r="A3696" s="177">
        <v>40312119</v>
      </c>
      <c r="B3696" s="178" t="s">
        <v>6282</v>
      </c>
      <c r="C3696" s="179" t="s">
        <v>4922</v>
      </c>
    </row>
    <row r="3697" spans="1:3">
      <c r="A3697" s="177">
        <v>40312127</v>
      </c>
      <c r="B3697" s="191" t="s">
        <v>2998</v>
      </c>
      <c r="C3697" s="192" t="s">
        <v>4920</v>
      </c>
    </row>
    <row r="3698" spans="1:3">
      <c r="A3698" s="177">
        <v>40312135</v>
      </c>
      <c r="B3698" s="178" t="s">
        <v>6283</v>
      </c>
      <c r="C3698" s="179" t="s">
        <v>4922</v>
      </c>
    </row>
    <row r="3699" spans="1:3" ht="22.5">
      <c r="A3699" s="177">
        <v>40312143</v>
      </c>
      <c r="B3699" s="191" t="s">
        <v>2999</v>
      </c>
      <c r="C3699" s="192" t="s">
        <v>4920</v>
      </c>
    </row>
    <row r="3700" spans="1:3">
      <c r="A3700" s="177">
        <v>40312151</v>
      </c>
      <c r="B3700" s="191" t="s">
        <v>4861</v>
      </c>
      <c r="C3700" s="192" t="s">
        <v>4920</v>
      </c>
    </row>
    <row r="3701" spans="1:3">
      <c r="A3701" s="177">
        <v>40312160</v>
      </c>
      <c r="B3701" s="191" t="s">
        <v>3003</v>
      </c>
      <c r="C3701" s="192" t="s">
        <v>4920</v>
      </c>
    </row>
    <row r="3702" spans="1:3" ht="22.5">
      <c r="A3702" s="177">
        <v>40312178</v>
      </c>
      <c r="B3702" s="191" t="s">
        <v>3002</v>
      </c>
      <c r="C3702" s="192" t="s">
        <v>4920</v>
      </c>
    </row>
    <row r="3703" spans="1:3">
      <c r="A3703" s="193">
        <v>40312186</v>
      </c>
      <c r="B3703" s="194" t="s">
        <v>6284</v>
      </c>
      <c r="C3703" s="196" t="s">
        <v>4922</v>
      </c>
    </row>
    <row r="3704" spans="1:3">
      <c r="A3704" s="193">
        <v>40312194</v>
      </c>
      <c r="B3704" s="194" t="s">
        <v>6285</v>
      </c>
      <c r="C3704" s="195" t="s">
        <v>4920</v>
      </c>
    </row>
    <row r="3705" spans="1:3">
      <c r="A3705" s="193">
        <v>40312208</v>
      </c>
      <c r="B3705" s="194" t="s">
        <v>6286</v>
      </c>
      <c r="C3705" s="196" t="s">
        <v>4922</v>
      </c>
    </row>
    <row r="3706" spans="1:3">
      <c r="A3706" s="193">
        <v>40312216</v>
      </c>
      <c r="B3706" s="194" t="s">
        <v>6287</v>
      </c>
      <c r="C3706" s="196" t="s">
        <v>4922</v>
      </c>
    </row>
    <row r="3707" spans="1:3">
      <c r="A3707" s="193">
        <v>40312224</v>
      </c>
      <c r="B3707" s="194" t="s">
        <v>6288</v>
      </c>
      <c r="C3707" s="196" t="s">
        <v>4922</v>
      </c>
    </row>
    <row r="3708" spans="1:3">
      <c r="A3708" s="193">
        <v>40312232</v>
      </c>
      <c r="B3708" s="194" t="s">
        <v>6289</v>
      </c>
      <c r="C3708" s="195" t="s">
        <v>4920</v>
      </c>
    </row>
    <row r="3709" spans="1:3">
      <c r="A3709" s="193">
        <v>40312240</v>
      </c>
      <c r="B3709" s="194" t="s">
        <v>6290</v>
      </c>
      <c r="C3709" s="195" t="s">
        <v>4920</v>
      </c>
    </row>
    <row r="3710" spans="1:3">
      <c r="A3710" s="193">
        <v>40312259</v>
      </c>
      <c r="B3710" s="194" t="s">
        <v>6291</v>
      </c>
      <c r="C3710" s="195" t="s">
        <v>4920</v>
      </c>
    </row>
    <row r="3711" spans="1:3">
      <c r="A3711" s="193">
        <v>40312267</v>
      </c>
      <c r="B3711" s="194" t="s">
        <v>4371</v>
      </c>
      <c r="C3711" s="195" t="s">
        <v>4920</v>
      </c>
    </row>
    <row r="3712" spans="1:3">
      <c r="A3712" s="193">
        <v>40312275</v>
      </c>
      <c r="B3712" s="194" t="s">
        <v>6292</v>
      </c>
      <c r="C3712" s="196" t="s">
        <v>4922</v>
      </c>
    </row>
    <row r="3713" spans="1:3">
      <c r="A3713" s="193">
        <v>40312283</v>
      </c>
      <c r="B3713" s="194" t="s">
        <v>6293</v>
      </c>
      <c r="C3713" s="196" t="s">
        <v>4922</v>
      </c>
    </row>
    <row r="3714" spans="1:3">
      <c r="A3714" s="193">
        <v>40312291</v>
      </c>
      <c r="B3714" s="194" t="s">
        <v>6294</v>
      </c>
      <c r="C3714" s="196" t="s">
        <v>4922</v>
      </c>
    </row>
    <row r="3715" spans="1:3">
      <c r="A3715" s="193">
        <v>40312305</v>
      </c>
      <c r="B3715" s="194" t="s">
        <v>6295</v>
      </c>
      <c r="C3715" s="196" t="s">
        <v>4922</v>
      </c>
    </row>
    <row r="3716" spans="1:3">
      <c r="A3716" s="193">
        <v>40312313</v>
      </c>
      <c r="B3716" s="194" t="s">
        <v>6296</v>
      </c>
      <c r="C3716" s="196" t="s">
        <v>4922</v>
      </c>
    </row>
    <row r="3717" spans="1:3">
      <c r="A3717" s="193">
        <v>40312321</v>
      </c>
      <c r="B3717" s="194" t="s">
        <v>6297</v>
      </c>
      <c r="C3717" s="196" t="s">
        <v>4922</v>
      </c>
    </row>
    <row r="3718" spans="1:3">
      <c r="A3718" s="193">
        <v>40312330</v>
      </c>
      <c r="B3718" s="194" t="s">
        <v>6298</v>
      </c>
      <c r="C3718" s="196" t="s">
        <v>4922</v>
      </c>
    </row>
    <row r="3719" spans="1:3">
      <c r="A3719" s="211">
        <v>40312348</v>
      </c>
      <c r="B3719" s="212" t="s">
        <v>6299</v>
      </c>
      <c r="C3719" s="196" t="s">
        <v>4922</v>
      </c>
    </row>
    <row r="3720" spans="1:3">
      <c r="A3720" s="193">
        <v>40312364</v>
      </c>
      <c r="B3720" s="194" t="s">
        <v>6300</v>
      </c>
      <c r="C3720" s="196" t="s">
        <v>4922</v>
      </c>
    </row>
    <row r="3721" spans="1:3">
      <c r="A3721" s="193">
        <v>40312372</v>
      </c>
      <c r="B3721" s="194" t="s">
        <v>6301</v>
      </c>
      <c r="C3721" s="196" t="s">
        <v>4922</v>
      </c>
    </row>
    <row r="3722" spans="1:3">
      <c r="A3722" s="193">
        <v>40312380</v>
      </c>
      <c r="B3722" s="194" t="s">
        <v>6302</v>
      </c>
      <c r="C3722" s="196" t="s">
        <v>4922</v>
      </c>
    </row>
    <row r="3723" spans="1:3">
      <c r="A3723" s="193">
        <v>40312399</v>
      </c>
      <c r="B3723" s="194" t="s">
        <v>6303</v>
      </c>
      <c r="C3723" s="196" t="s">
        <v>4922</v>
      </c>
    </row>
    <row r="3724" spans="1:3" ht="15.75" thickBot="1">
      <c r="A3724" s="198">
        <v>40312402</v>
      </c>
      <c r="B3724" s="199" t="s">
        <v>6304</v>
      </c>
      <c r="C3724" s="200" t="s">
        <v>4922</v>
      </c>
    </row>
    <row r="3725" spans="1:3" ht="16.5" thickTop="1" thickBot="1">
      <c r="A3725" s="187">
        <f>D3725</f>
        <v>0</v>
      </c>
      <c r="B3725" s="188" t="s">
        <v>4918</v>
      </c>
      <c r="C3725" s="189" t="s">
        <v>3721</v>
      </c>
    </row>
    <row r="3726" spans="1:3" ht="15.75" thickTop="1">
      <c r="A3726" s="174">
        <v>40313018</v>
      </c>
      <c r="B3726" s="175" t="s">
        <v>6305</v>
      </c>
      <c r="C3726" s="176" t="s">
        <v>4920</v>
      </c>
    </row>
    <row r="3727" spans="1:3">
      <c r="A3727" s="177">
        <v>40313026</v>
      </c>
      <c r="B3727" s="191" t="s">
        <v>6306</v>
      </c>
      <c r="C3727" s="192" t="s">
        <v>4920</v>
      </c>
    </row>
    <row r="3728" spans="1:3">
      <c r="A3728" s="177">
        <v>40313034</v>
      </c>
      <c r="B3728" s="191" t="s">
        <v>6307</v>
      </c>
      <c r="C3728" s="192" t="s">
        <v>4920</v>
      </c>
    </row>
    <row r="3729" spans="1:3">
      <c r="A3729" s="177">
        <v>40313042</v>
      </c>
      <c r="B3729" s="191" t="s">
        <v>6308</v>
      </c>
      <c r="C3729" s="192" t="s">
        <v>4920</v>
      </c>
    </row>
    <row r="3730" spans="1:3">
      <c r="A3730" s="177">
        <v>40313050</v>
      </c>
      <c r="B3730" s="191" t="s">
        <v>6309</v>
      </c>
      <c r="C3730" s="192" t="s">
        <v>4920</v>
      </c>
    </row>
    <row r="3731" spans="1:3">
      <c r="A3731" s="177">
        <v>40313069</v>
      </c>
      <c r="B3731" s="191" t="s">
        <v>6310</v>
      </c>
      <c r="C3731" s="192" t="s">
        <v>4920</v>
      </c>
    </row>
    <row r="3732" spans="1:3">
      <c r="A3732" s="177">
        <v>40313077</v>
      </c>
      <c r="B3732" s="191" t="s">
        <v>6311</v>
      </c>
      <c r="C3732" s="192" t="s">
        <v>4920</v>
      </c>
    </row>
    <row r="3733" spans="1:3">
      <c r="A3733" s="177">
        <v>40313085</v>
      </c>
      <c r="B3733" s="178" t="s">
        <v>6312</v>
      </c>
      <c r="C3733" s="179" t="s">
        <v>4922</v>
      </c>
    </row>
    <row r="3734" spans="1:3">
      <c r="A3734" s="177">
        <v>40313093</v>
      </c>
      <c r="B3734" s="191" t="s">
        <v>6313</v>
      </c>
      <c r="C3734" s="192" t="s">
        <v>4920</v>
      </c>
    </row>
    <row r="3735" spans="1:3">
      <c r="A3735" s="177">
        <v>40313107</v>
      </c>
      <c r="B3735" s="191" t="s">
        <v>6314</v>
      </c>
      <c r="C3735" s="192" t="s">
        <v>4920</v>
      </c>
    </row>
    <row r="3736" spans="1:3">
      <c r="A3736" s="177">
        <v>40313115</v>
      </c>
      <c r="B3736" s="191" t="s">
        <v>6315</v>
      </c>
      <c r="C3736" s="192" t="s">
        <v>4920</v>
      </c>
    </row>
    <row r="3737" spans="1:3">
      <c r="A3737" s="177">
        <v>40313123</v>
      </c>
      <c r="B3737" s="191" t="s">
        <v>6316</v>
      </c>
      <c r="C3737" s="192" t="s">
        <v>4920</v>
      </c>
    </row>
    <row r="3738" spans="1:3">
      <c r="A3738" s="177">
        <v>40313131</v>
      </c>
      <c r="B3738" s="178" t="s">
        <v>6317</v>
      </c>
      <c r="C3738" s="179" t="s">
        <v>4922</v>
      </c>
    </row>
    <row r="3739" spans="1:3">
      <c r="A3739" s="177">
        <v>40313140</v>
      </c>
      <c r="B3739" s="191" t="s">
        <v>6318</v>
      </c>
      <c r="C3739" s="192" t="s">
        <v>4920</v>
      </c>
    </row>
    <row r="3740" spans="1:3">
      <c r="A3740" s="177">
        <v>40313158</v>
      </c>
      <c r="B3740" s="191" t="s">
        <v>6319</v>
      </c>
      <c r="C3740" s="192" t="s">
        <v>4920</v>
      </c>
    </row>
    <row r="3741" spans="1:3">
      <c r="A3741" s="177">
        <v>40313166</v>
      </c>
      <c r="B3741" s="191" t="s">
        <v>6320</v>
      </c>
      <c r="C3741" s="192" t="s">
        <v>4920</v>
      </c>
    </row>
    <row r="3742" spans="1:3">
      <c r="A3742" s="177">
        <v>40313174</v>
      </c>
      <c r="B3742" s="191" t="s">
        <v>6321</v>
      </c>
      <c r="C3742" s="192" t="s">
        <v>4920</v>
      </c>
    </row>
    <row r="3743" spans="1:3">
      <c r="A3743" s="177">
        <v>40313182</v>
      </c>
      <c r="B3743" s="191" t="s">
        <v>6322</v>
      </c>
      <c r="C3743" s="192" t="s">
        <v>4920</v>
      </c>
    </row>
    <row r="3744" spans="1:3">
      <c r="A3744" s="177">
        <v>40313190</v>
      </c>
      <c r="B3744" s="191" t="s">
        <v>6323</v>
      </c>
      <c r="C3744" s="192" t="s">
        <v>4920</v>
      </c>
    </row>
    <row r="3745" spans="1:3">
      <c r="A3745" s="177">
        <v>40313204</v>
      </c>
      <c r="B3745" s="191" t="s">
        <v>6324</v>
      </c>
      <c r="C3745" s="192" t="s">
        <v>4920</v>
      </c>
    </row>
    <row r="3746" spans="1:3">
      <c r="A3746" s="177">
        <v>40313212</v>
      </c>
      <c r="B3746" s="191" t="s">
        <v>6325</v>
      </c>
      <c r="C3746" s="192" t="s">
        <v>4920</v>
      </c>
    </row>
    <row r="3747" spans="1:3">
      <c r="A3747" s="177">
        <v>40313220</v>
      </c>
      <c r="B3747" s="178" t="s">
        <v>6326</v>
      </c>
      <c r="C3747" s="179" t="s">
        <v>4922</v>
      </c>
    </row>
    <row r="3748" spans="1:3">
      <c r="A3748" s="177">
        <v>40313239</v>
      </c>
      <c r="B3748" s="178" t="s">
        <v>6327</v>
      </c>
      <c r="C3748" s="179" t="s">
        <v>4922</v>
      </c>
    </row>
    <row r="3749" spans="1:3">
      <c r="A3749" s="177">
        <v>40313247</v>
      </c>
      <c r="B3749" s="191" t="s">
        <v>6328</v>
      </c>
      <c r="C3749" s="192" t="s">
        <v>4920</v>
      </c>
    </row>
    <row r="3750" spans="1:3">
      <c r="A3750" s="177">
        <v>40313255</v>
      </c>
      <c r="B3750" s="178" t="s">
        <v>6329</v>
      </c>
      <c r="C3750" s="179" t="s">
        <v>4922</v>
      </c>
    </row>
    <row r="3751" spans="1:3">
      <c r="A3751" s="177">
        <v>40313263</v>
      </c>
      <c r="B3751" s="191" t="s">
        <v>3028</v>
      </c>
      <c r="C3751" s="192" t="s">
        <v>4920</v>
      </c>
    </row>
    <row r="3752" spans="1:3">
      <c r="A3752" s="177">
        <v>40313271</v>
      </c>
      <c r="B3752" s="178" t="s">
        <v>6330</v>
      </c>
      <c r="C3752" s="179" t="s">
        <v>4922</v>
      </c>
    </row>
    <row r="3753" spans="1:3" ht="22.5">
      <c r="A3753" s="177">
        <v>40313280</v>
      </c>
      <c r="B3753" s="191" t="s">
        <v>6331</v>
      </c>
      <c r="C3753" s="192" t="s">
        <v>4920</v>
      </c>
    </row>
    <row r="3754" spans="1:3">
      <c r="A3754" s="177">
        <v>40313298</v>
      </c>
      <c r="B3754" s="178" t="s">
        <v>6332</v>
      </c>
      <c r="C3754" s="179" t="s">
        <v>4922</v>
      </c>
    </row>
    <row r="3755" spans="1:3">
      <c r="A3755" s="177">
        <v>40313301</v>
      </c>
      <c r="B3755" s="191" t="s">
        <v>6333</v>
      </c>
      <c r="C3755" s="192" t="s">
        <v>4920</v>
      </c>
    </row>
    <row r="3756" spans="1:3">
      <c r="A3756" s="177">
        <v>40313310</v>
      </c>
      <c r="B3756" s="191" t="s">
        <v>4862</v>
      </c>
      <c r="C3756" s="192" t="s">
        <v>4920</v>
      </c>
    </row>
    <row r="3757" spans="1:3">
      <c r="A3757" s="177">
        <v>40313328</v>
      </c>
      <c r="B3757" s="191" t="s">
        <v>6334</v>
      </c>
      <c r="C3757" s="192" t="s">
        <v>4920</v>
      </c>
    </row>
    <row r="3758" spans="1:3">
      <c r="A3758" s="177">
        <v>40313336</v>
      </c>
      <c r="B3758" s="191" t="s">
        <v>3027</v>
      </c>
      <c r="C3758" s="192" t="s">
        <v>4920</v>
      </c>
    </row>
    <row r="3759" spans="1:3" ht="15.75" thickBot="1">
      <c r="A3759" s="180">
        <v>40313344</v>
      </c>
      <c r="B3759" s="181" t="s">
        <v>6335</v>
      </c>
      <c r="C3759" s="182" t="s">
        <v>4920</v>
      </c>
    </row>
    <row r="3760" spans="1:3" ht="16.5" thickTop="1" thickBot="1">
      <c r="A3760" s="187">
        <f>D3760</f>
        <v>0</v>
      </c>
      <c r="B3760" s="188" t="s">
        <v>4918</v>
      </c>
      <c r="C3760" s="189" t="s">
        <v>3721</v>
      </c>
    </row>
    <row r="3761" spans="1:3" ht="15.75" thickTop="1">
      <c r="A3761" s="174">
        <v>40314014</v>
      </c>
      <c r="B3761" s="204" t="s">
        <v>6336</v>
      </c>
      <c r="C3761" s="205" t="s">
        <v>4922</v>
      </c>
    </row>
    <row r="3762" spans="1:3">
      <c r="A3762" s="177">
        <v>40314022</v>
      </c>
      <c r="B3762" s="191" t="s">
        <v>6337</v>
      </c>
      <c r="C3762" s="192" t="s">
        <v>4920</v>
      </c>
    </row>
    <row r="3763" spans="1:3">
      <c r="A3763" s="177">
        <v>40314030</v>
      </c>
      <c r="B3763" s="191" t="s">
        <v>6338</v>
      </c>
      <c r="C3763" s="192" t="s">
        <v>4920</v>
      </c>
    </row>
    <row r="3764" spans="1:3">
      <c r="A3764" s="177">
        <v>40314049</v>
      </c>
      <c r="B3764" s="191" t="s">
        <v>6339</v>
      </c>
      <c r="C3764" s="192" t="s">
        <v>4920</v>
      </c>
    </row>
    <row r="3765" spans="1:3">
      <c r="A3765" s="177">
        <v>40314057</v>
      </c>
      <c r="B3765" s="191" t="s">
        <v>6340</v>
      </c>
      <c r="C3765" s="192" t="s">
        <v>4920</v>
      </c>
    </row>
    <row r="3766" spans="1:3">
      <c r="A3766" s="177">
        <v>40314065</v>
      </c>
      <c r="B3766" s="191" t="s">
        <v>3037</v>
      </c>
      <c r="C3766" s="192" t="s">
        <v>4920</v>
      </c>
    </row>
    <row r="3767" spans="1:3">
      <c r="A3767" s="177">
        <v>40314073</v>
      </c>
      <c r="B3767" s="178" t="s">
        <v>6341</v>
      </c>
      <c r="C3767" s="179" t="s">
        <v>4922</v>
      </c>
    </row>
    <row r="3768" spans="1:3">
      <c r="A3768" s="177">
        <v>40314081</v>
      </c>
      <c r="B3768" s="191" t="s">
        <v>6342</v>
      </c>
      <c r="C3768" s="192" t="s">
        <v>4920</v>
      </c>
    </row>
    <row r="3769" spans="1:3">
      <c r="A3769" s="177">
        <v>40314090</v>
      </c>
      <c r="B3769" s="191" t="s">
        <v>6343</v>
      </c>
      <c r="C3769" s="192" t="s">
        <v>4920</v>
      </c>
    </row>
    <row r="3770" spans="1:3">
      <c r="A3770" s="177">
        <v>40314103</v>
      </c>
      <c r="B3770" s="191" t="s">
        <v>6344</v>
      </c>
      <c r="C3770" s="192" t="s">
        <v>4920</v>
      </c>
    </row>
    <row r="3771" spans="1:3">
      <c r="A3771" s="177">
        <v>40314111</v>
      </c>
      <c r="B3771" s="191" t="s">
        <v>6345</v>
      </c>
      <c r="C3771" s="192" t="s">
        <v>4920</v>
      </c>
    </row>
    <row r="3772" spans="1:3">
      <c r="A3772" s="177">
        <v>40314120</v>
      </c>
      <c r="B3772" s="191" t="s">
        <v>6346</v>
      </c>
      <c r="C3772" s="192" t="s">
        <v>4920</v>
      </c>
    </row>
    <row r="3773" spans="1:3">
      <c r="A3773" s="177">
        <v>40314138</v>
      </c>
      <c r="B3773" s="191" t="s">
        <v>6347</v>
      </c>
      <c r="C3773" s="192" t="s">
        <v>4920</v>
      </c>
    </row>
    <row r="3774" spans="1:3">
      <c r="A3774" s="177">
        <v>40314146</v>
      </c>
      <c r="B3774" s="191" t="s">
        <v>6348</v>
      </c>
      <c r="C3774" s="192" t="s">
        <v>4920</v>
      </c>
    </row>
    <row r="3775" spans="1:3">
      <c r="A3775" s="177">
        <v>40314154</v>
      </c>
      <c r="B3775" s="191" t="s">
        <v>6349</v>
      </c>
      <c r="C3775" s="192" t="s">
        <v>4920</v>
      </c>
    </row>
    <row r="3776" spans="1:3">
      <c r="A3776" s="177">
        <v>40314162</v>
      </c>
      <c r="B3776" s="191" t="s">
        <v>6350</v>
      </c>
      <c r="C3776" s="192" t="s">
        <v>4920</v>
      </c>
    </row>
    <row r="3777" spans="1:3">
      <c r="A3777" s="177">
        <v>40314170</v>
      </c>
      <c r="B3777" s="191" t="s">
        <v>6351</v>
      </c>
      <c r="C3777" s="192" t="s">
        <v>4920</v>
      </c>
    </row>
    <row r="3778" spans="1:3">
      <c r="A3778" s="177">
        <v>40314189</v>
      </c>
      <c r="B3778" s="178" t="s">
        <v>6352</v>
      </c>
      <c r="C3778" s="179" t="s">
        <v>4922</v>
      </c>
    </row>
    <row r="3779" spans="1:3">
      <c r="A3779" s="177">
        <v>40314197</v>
      </c>
      <c r="B3779" s="178" t="s">
        <v>6353</v>
      </c>
      <c r="C3779" s="192" t="s">
        <v>4920</v>
      </c>
    </row>
    <row r="3780" spans="1:3">
      <c r="A3780" s="177">
        <v>40314200</v>
      </c>
      <c r="B3780" s="178" t="s">
        <v>6354</v>
      </c>
      <c r="C3780" s="179" t="s">
        <v>4922</v>
      </c>
    </row>
    <row r="3781" spans="1:3">
      <c r="A3781" s="177">
        <v>40314219</v>
      </c>
      <c r="B3781" s="178" t="s">
        <v>6355</v>
      </c>
      <c r="C3781" s="179" t="s">
        <v>4922</v>
      </c>
    </row>
    <row r="3782" spans="1:3">
      <c r="A3782" s="177">
        <v>40314227</v>
      </c>
      <c r="B3782" s="178" t="s">
        <v>4826</v>
      </c>
      <c r="C3782" s="192" t="s">
        <v>4920</v>
      </c>
    </row>
    <row r="3783" spans="1:3">
      <c r="A3783" s="177">
        <v>40314235</v>
      </c>
      <c r="B3783" s="191" t="s">
        <v>6356</v>
      </c>
      <c r="C3783" s="192" t="s">
        <v>4920</v>
      </c>
    </row>
    <row r="3784" spans="1:3">
      <c r="A3784" s="177">
        <v>40314243</v>
      </c>
      <c r="B3784" s="191" t="s">
        <v>6357</v>
      </c>
      <c r="C3784" s="192" t="s">
        <v>4920</v>
      </c>
    </row>
    <row r="3785" spans="1:3">
      <c r="A3785" s="215">
        <v>40314251</v>
      </c>
      <c r="B3785" s="216" t="s">
        <v>6358</v>
      </c>
      <c r="C3785" s="192" t="s">
        <v>4920</v>
      </c>
    </row>
    <row r="3786" spans="1:3">
      <c r="A3786" s="177">
        <v>40314260</v>
      </c>
      <c r="B3786" s="191" t="s">
        <v>3031</v>
      </c>
      <c r="C3786" s="192" t="s">
        <v>4920</v>
      </c>
    </row>
    <row r="3787" spans="1:3">
      <c r="A3787" s="177">
        <v>40314278</v>
      </c>
      <c r="B3787" s="191" t="s">
        <v>3049</v>
      </c>
      <c r="C3787" s="192" t="s">
        <v>4920</v>
      </c>
    </row>
    <row r="3788" spans="1:3">
      <c r="A3788" s="177">
        <v>40314286</v>
      </c>
      <c r="B3788" s="191" t="s">
        <v>3048</v>
      </c>
      <c r="C3788" s="192" t="s">
        <v>4920</v>
      </c>
    </row>
    <row r="3789" spans="1:3">
      <c r="A3789" s="177">
        <v>40314294</v>
      </c>
      <c r="B3789" s="191" t="s">
        <v>6359</v>
      </c>
      <c r="C3789" s="192" t="s">
        <v>4920</v>
      </c>
    </row>
    <row r="3790" spans="1:3">
      <c r="A3790" s="177">
        <v>40314308</v>
      </c>
      <c r="B3790" s="191" t="s">
        <v>6360</v>
      </c>
      <c r="C3790" s="192" t="s">
        <v>4920</v>
      </c>
    </row>
    <row r="3791" spans="1:3">
      <c r="A3791" s="193">
        <v>40314316</v>
      </c>
      <c r="B3791" s="194" t="s">
        <v>6361</v>
      </c>
      <c r="C3791" s="196" t="s">
        <v>4922</v>
      </c>
    </row>
    <row r="3792" spans="1:3">
      <c r="A3792" s="177">
        <v>40314430</v>
      </c>
      <c r="B3792" s="191" t="s">
        <v>4785</v>
      </c>
      <c r="C3792" s="192" t="s">
        <v>4920</v>
      </c>
    </row>
    <row r="3793" spans="1:3">
      <c r="A3793" s="177">
        <v>40316017</v>
      </c>
      <c r="B3793" s="191" t="s">
        <v>6362</v>
      </c>
      <c r="C3793" s="192" t="s">
        <v>4920</v>
      </c>
    </row>
    <row r="3794" spans="1:3">
      <c r="A3794" s="177">
        <v>40316025</v>
      </c>
      <c r="B3794" s="191" t="s">
        <v>6363</v>
      </c>
      <c r="C3794" s="192" t="s">
        <v>4920</v>
      </c>
    </row>
    <row r="3795" spans="1:3">
      <c r="A3795" s="177">
        <v>40316033</v>
      </c>
      <c r="B3795" s="191" t="s">
        <v>6364</v>
      </c>
      <c r="C3795" s="192" t="s">
        <v>4920</v>
      </c>
    </row>
    <row r="3796" spans="1:3">
      <c r="A3796" s="177">
        <v>40316041</v>
      </c>
      <c r="B3796" s="191" t="s">
        <v>6365</v>
      </c>
      <c r="C3796" s="192" t="s">
        <v>4920</v>
      </c>
    </row>
    <row r="3797" spans="1:3">
      <c r="A3797" s="177">
        <v>40316050</v>
      </c>
      <c r="B3797" s="191" t="s">
        <v>6366</v>
      </c>
      <c r="C3797" s="192" t="s">
        <v>4920</v>
      </c>
    </row>
    <row r="3798" spans="1:3">
      <c r="A3798" s="177">
        <v>40316068</v>
      </c>
      <c r="B3798" s="191" t="s">
        <v>6367</v>
      </c>
      <c r="C3798" s="192" t="s">
        <v>4920</v>
      </c>
    </row>
    <row r="3799" spans="1:3">
      <c r="A3799" s="177">
        <v>40316076</v>
      </c>
      <c r="B3799" s="191" t="s">
        <v>6368</v>
      </c>
      <c r="C3799" s="192" t="s">
        <v>4920</v>
      </c>
    </row>
    <row r="3800" spans="1:3">
      <c r="A3800" s="177">
        <v>40316084</v>
      </c>
      <c r="B3800" s="191" t="s">
        <v>6369</v>
      </c>
      <c r="C3800" s="192" t="s">
        <v>4920</v>
      </c>
    </row>
    <row r="3801" spans="1:3">
      <c r="A3801" s="177">
        <v>40316092</v>
      </c>
      <c r="B3801" s="191" t="s">
        <v>6370</v>
      </c>
      <c r="C3801" s="192" t="s">
        <v>4920</v>
      </c>
    </row>
    <row r="3802" spans="1:3">
      <c r="A3802" s="177">
        <v>40316106</v>
      </c>
      <c r="B3802" s="191" t="s">
        <v>6371</v>
      </c>
      <c r="C3802" s="192" t="s">
        <v>4920</v>
      </c>
    </row>
    <row r="3803" spans="1:3">
      <c r="A3803" s="177">
        <v>40316114</v>
      </c>
      <c r="B3803" s="191" t="s">
        <v>6372</v>
      </c>
      <c r="C3803" s="192" t="s">
        <v>4920</v>
      </c>
    </row>
    <row r="3804" spans="1:3">
      <c r="A3804" s="177">
        <v>40316122</v>
      </c>
      <c r="B3804" s="191" t="s">
        <v>6373</v>
      </c>
      <c r="C3804" s="192" t="s">
        <v>4920</v>
      </c>
    </row>
    <row r="3805" spans="1:3">
      <c r="A3805" s="177">
        <v>40316130</v>
      </c>
      <c r="B3805" s="191" t="s">
        <v>6374</v>
      </c>
      <c r="C3805" s="192" t="s">
        <v>4920</v>
      </c>
    </row>
    <row r="3806" spans="1:3">
      <c r="A3806" s="177">
        <v>40316149</v>
      </c>
      <c r="B3806" s="191" t="s">
        <v>6375</v>
      </c>
      <c r="C3806" s="192" t="s">
        <v>4920</v>
      </c>
    </row>
    <row r="3807" spans="1:3">
      <c r="A3807" s="177">
        <v>40316157</v>
      </c>
      <c r="B3807" s="191" t="s">
        <v>6376</v>
      </c>
      <c r="C3807" s="192" t="s">
        <v>4920</v>
      </c>
    </row>
    <row r="3808" spans="1:3">
      <c r="A3808" s="177">
        <v>40316165</v>
      </c>
      <c r="B3808" s="191" t="s">
        <v>6377</v>
      </c>
      <c r="C3808" s="192" t="s">
        <v>4920</v>
      </c>
    </row>
    <row r="3809" spans="1:3">
      <c r="A3809" s="177">
        <v>40316173</v>
      </c>
      <c r="B3809" s="191" t="s">
        <v>6378</v>
      </c>
      <c r="C3809" s="192" t="s">
        <v>4920</v>
      </c>
    </row>
    <row r="3810" spans="1:3">
      <c r="A3810" s="177">
        <v>40316181</v>
      </c>
      <c r="B3810" s="191" t="s">
        <v>6379</v>
      </c>
      <c r="C3810" s="192" t="s">
        <v>4920</v>
      </c>
    </row>
    <row r="3811" spans="1:3">
      <c r="A3811" s="177">
        <v>40316190</v>
      </c>
      <c r="B3811" s="191" t="s">
        <v>6380</v>
      </c>
      <c r="C3811" s="192" t="s">
        <v>4920</v>
      </c>
    </row>
    <row r="3812" spans="1:3">
      <c r="A3812" s="177">
        <v>40316203</v>
      </c>
      <c r="B3812" s="191" t="s">
        <v>6381</v>
      </c>
      <c r="C3812" s="192" t="s">
        <v>4920</v>
      </c>
    </row>
    <row r="3813" spans="1:3">
      <c r="A3813" s="177">
        <v>40316211</v>
      </c>
      <c r="B3813" s="191" t="s">
        <v>6382</v>
      </c>
      <c r="C3813" s="192" t="s">
        <v>4920</v>
      </c>
    </row>
    <row r="3814" spans="1:3">
      <c r="A3814" s="177">
        <v>40316220</v>
      </c>
      <c r="B3814" s="191" t="s">
        <v>6383</v>
      </c>
      <c r="C3814" s="192" t="s">
        <v>4920</v>
      </c>
    </row>
    <row r="3815" spans="1:3">
      <c r="A3815" s="177">
        <v>40316238</v>
      </c>
      <c r="B3815" s="191" t="s">
        <v>6384</v>
      </c>
      <c r="C3815" s="192" t="s">
        <v>4920</v>
      </c>
    </row>
    <row r="3816" spans="1:3">
      <c r="A3816" s="177">
        <v>40316246</v>
      </c>
      <c r="B3816" s="191" t="s">
        <v>6385</v>
      </c>
      <c r="C3816" s="192" t="s">
        <v>4920</v>
      </c>
    </row>
    <row r="3817" spans="1:3">
      <c r="A3817" s="177">
        <v>40316254</v>
      </c>
      <c r="B3817" s="191" t="s">
        <v>6386</v>
      </c>
      <c r="C3817" s="192" t="s">
        <v>4920</v>
      </c>
    </row>
    <row r="3818" spans="1:3">
      <c r="A3818" s="177">
        <v>40316262</v>
      </c>
      <c r="B3818" s="191" t="s">
        <v>6387</v>
      </c>
      <c r="C3818" s="192" t="s">
        <v>4920</v>
      </c>
    </row>
    <row r="3819" spans="1:3">
      <c r="A3819" s="177">
        <v>40316270</v>
      </c>
      <c r="B3819" s="191" t="s">
        <v>6388</v>
      </c>
      <c r="C3819" s="192" t="s">
        <v>4920</v>
      </c>
    </row>
    <row r="3820" spans="1:3">
      <c r="A3820" s="177">
        <v>40316289</v>
      </c>
      <c r="B3820" s="191" t="s">
        <v>6389</v>
      </c>
      <c r="C3820" s="192" t="s">
        <v>4920</v>
      </c>
    </row>
    <row r="3821" spans="1:3">
      <c r="A3821" s="177">
        <v>40316297</v>
      </c>
      <c r="B3821" s="191" t="s">
        <v>6390</v>
      </c>
      <c r="C3821" s="192" t="s">
        <v>4920</v>
      </c>
    </row>
    <row r="3822" spans="1:3">
      <c r="A3822" s="177">
        <v>40316300</v>
      </c>
      <c r="B3822" s="191" t="s">
        <v>6391</v>
      </c>
      <c r="C3822" s="192" t="s">
        <v>4920</v>
      </c>
    </row>
    <row r="3823" spans="1:3">
      <c r="A3823" s="177">
        <v>40316319</v>
      </c>
      <c r="B3823" s="191" t="s">
        <v>6392</v>
      </c>
      <c r="C3823" s="192" t="s">
        <v>4920</v>
      </c>
    </row>
    <row r="3824" spans="1:3">
      <c r="A3824" s="177">
        <v>40316327</v>
      </c>
      <c r="B3824" s="191" t="s">
        <v>4864</v>
      </c>
      <c r="C3824" s="192" t="s">
        <v>4920</v>
      </c>
    </row>
    <row r="3825" spans="1:3">
      <c r="A3825" s="177">
        <v>40316335</v>
      </c>
      <c r="B3825" s="191" t="s">
        <v>6393</v>
      </c>
      <c r="C3825" s="192" t="s">
        <v>4920</v>
      </c>
    </row>
    <row r="3826" spans="1:3">
      <c r="A3826" s="177">
        <v>40316343</v>
      </c>
      <c r="B3826" s="191" t="s">
        <v>6394</v>
      </c>
      <c r="C3826" s="192" t="s">
        <v>4920</v>
      </c>
    </row>
    <row r="3827" spans="1:3">
      <c r="A3827" s="177">
        <v>40316351</v>
      </c>
      <c r="B3827" s="191" t="s">
        <v>6395</v>
      </c>
      <c r="C3827" s="192" t="s">
        <v>4920</v>
      </c>
    </row>
    <row r="3828" spans="1:3">
      <c r="A3828" s="177">
        <v>40316360</v>
      </c>
      <c r="B3828" s="191" t="s">
        <v>6396</v>
      </c>
      <c r="C3828" s="192" t="s">
        <v>4920</v>
      </c>
    </row>
    <row r="3829" spans="1:3">
      <c r="A3829" s="177">
        <v>40316378</v>
      </c>
      <c r="B3829" s="191" t="s">
        <v>6397</v>
      </c>
      <c r="C3829" s="192" t="s">
        <v>4920</v>
      </c>
    </row>
    <row r="3830" spans="1:3">
      <c r="A3830" s="177">
        <v>40316386</v>
      </c>
      <c r="B3830" s="191" t="s">
        <v>6398</v>
      </c>
      <c r="C3830" s="192" t="s">
        <v>4920</v>
      </c>
    </row>
    <row r="3831" spans="1:3">
      <c r="A3831" s="177">
        <v>40316394</v>
      </c>
      <c r="B3831" s="191" t="s">
        <v>6399</v>
      </c>
      <c r="C3831" s="192" t="s">
        <v>4920</v>
      </c>
    </row>
    <row r="3832" spans="1:3">
      <c r="A3832" s="177">
        <v>40316408</v>
      </c>
      <c r="B3832" s="191" t="s">
        <v>6400</v>
      </c>
      <c r="C3832" s="192" t="s">
        <v>4920</v>
      </c>
    </row>
    <row r="3833" spans="1:3">
      <c r="A3833" s="177">
        <v>40316416</v>
      </c>
      <c r="B3833" s="191" t="s">
        <v>6401</v>
      </c>
      <c r="C3833" s="192" t="s">
        <v>4920</v>
      </c>
    </row>
    <row r="3834" spans="1:3">
      <c r="A3834" s="177">
        <v>40316424</v>
      </c>
      <c r="B3834" s="191" t="s">
        <v>6402</v>
      </c>
      <c r="C3834" s="192" t="s">
        <v>4920</v>
      </c>
    </row>
    <row r="3835" spans="1:3">
      <c r="A3835" s="177">
        <v>40316432</v>
      </c>
      <c r="B3835" s="191" t="s">
        <v>6403</v>
      </c>
      <c r="C3835" s="192" t="s">
        <v>4920</v>
      </c>
    </row>
    <row r="3836" spans="1:3">
      <c r="A3836" s="177">
        <v>40316440</v>
      </c>
      <c r="B3836" s="191" t="s">
        <v>6404</v>
      </c>
      <c r="C3836" s="192" t="s">
        <v>4920</v>
      </c>
    </row>
    <row r="3837" spans="1:3">
      <c r="A3837" s="177">
        <v>40316459</v>
      </c>
      <c r="B3837" s="191" t="s">
        <v>6405</v>
      </c>
      <c r="C3837" s="192" t="s">
        <v>4920</v>
      </c>
    </row>
    <row r="3838" spans="1:3">
      <c r="A3838" s="177">
        <v>40316467</v>
      </c>
      <c r="B3838" s="191" t="s">
        <v>6406</v>
      </c>
      <c r="C3838" s="192" t="s">
        <v>4920</v>
      </c>
    </row>
    <row r="3839" spans="1:3">
      <c r="A3839" s="177">
        <v>40316475</v>
      </c>
      <c r="B3839" s="191" t="s">
        <v>6407</v>
      </c>
      <c r="C3839" s="192" t="s">
        <v>4920</v>
      </c>
    </row>
    <row r="3840" spans="1:3">
      <c r="A3840" s="177">
        <v>40316483</v>
      </c>
      <c r="B3840" s="191" t="s">
        <v>6408</v>
      </c>
      <c r="C3840" s="192" t="s">
        <v>4920</v>
      </c>
    </row>
    <row r="3841" spans="1:3">
      <c r="A3841" s="177">
        <v>40316491</v>
      </c>
      <c r="B3841" s="191" t="s">
        <v>6409</v>
      </c>
      <c r="C3841" s="192" t="s">
        <v>4920</v>
      </c>
    </row>
    <row r="3842" spans="1:3">
      <c r="A3842" s="177">
        <v>40316505</v>
      </c>
      <c r="B3842" s="191" t="s">
        <v>6410</v>
      </c>
      <c r="C3842" s="192" t="s">
        <v>4920</v>
      </c>
    </row>
    <row r="3843" spans="1:3">
      <c r="A3843" s="177">
        <v>40316513</v>
      </c>
      <c r="B3843" s="191" t="s">
        <v>6411</v>
      </c>
      <c r="C3843" s="192" t="s">
        <v>4920</v>
      </c>
    </row>
    <row r="3844" spans="1:3">
      <c r="A3844" s="177">
        <v>40316521</v>
      </c>
      <c r="B3844" s="191" t="s">
        <v>6412</v>
      </c>
      <c r="C3844" s="192" t="s">
        <v>4920</v>
      </c>
    </row>
    <row r="3845" spans="1:3">
      <c r="A3845" s="177">
        <v>40316530</v>
      </c>
      <c r="B3845" s="191" t="s">
        <v>6413</v>
      </c>
      <c r="C3845" s="192" t="s">
        <v>4920</v>
      </c>
    </row>
    <row r="3846" spans="1:3">
      <c r="A3846" s="177">
        <v>40316548</v>
      </c>
      <c r="B3846" s="191" t="s">
        <v>6414</v>
      </c>
      <c r="C3846" s="192" t="s">
        <v>4920</v>
      </c>
    </row>
    <row r="3847" spans="1:3">
      <c r="A3847" s="177">
        <v>40316556</v>
      </c>
      <c r="B3847" s="191" t="s">
        <v>6415</v>
      </c>
      <c r="C3847" s="192" t="s">
        <v>4920</v>
      </c>
    </row>
    <row r="3848" spans="1:3">
      <c r="A3848" s="177">
        <v>40316564</v>
      </c>
      <c r="B3848" s="191" t="s">
        <v>6416</v>
      </c>
      <c r="C3848" s="192" t="s">
        <v>4920</v>
      </c>
    </row>
    <row r="3849" spans="1:3">
      <c r="A3849" s="177">
        <v>40316572</v>
      </c>
      <c r="B3849" s="191" t="s">
        <v>6417</v>
      </c>
      <c r="C3849" s="192" t="s">
        <v>4920</v>
      </c>
    </row>
    <row r="3850" spans="1:3">
      <c r="A3850" s="193">
        <v>40316580</v>
      </c>
      <c r="B3850" s="194" t="s">
        <v>6418</v>
      </c>
      <c r="C3850" s="196" t="s">
        <v>4922</v>
      </c>
    </row>
    <row r="3851" spans="1:3">
      <c r="A3851" s="193">
        <v>40316599</v>
      </c>
      <c r="B3851" s="194" t="s">
        <v>4056</v>
      </c>
      <c r="C3851" s="195" t="s">
        <v>4920</v>
      </c>
    </row>
    <row r="3852" spans="1:3">
      <c r="A3852" s="193">
        <v>40316602</v>
      </c>
      <c r="B3852" s="194" t="s">
        <v>4057</v>
      </c>
      <c r="C3852" s="195" t="s">
        <v>4920</v>
      </c>
    </row>
    <row r="3853" spans="1:3">
      <c r="A3853" s="193">
        <v>40316610</v>
      </c>
      <c r="B3853" s="194" t="s">
        <v>6419</v>
      </c>
      <c r="C3853" s="196" t="s">
        <v>4922</v>
      </c>
    </row>
    <row r="3854" spans="1:3">
      <c r="A3854" s="193">
        <v>40316629</v>
      </c>
      <c r="B3854" s="194" t="s">
        <v>6420</v>
      </c>
      <c r="C3854" s="196" t="s">
        <v>4922</v>
      </c>
    </row>
    <row r="3855" spans="1:3">
      <c r="A3855" s="193">
        <v>40316637</v>
      </c>
      <c r="B3855" s="194" t="s">
        <v>6421</v>
      </c>
      <c r="C3855" s="196" t="s">
        <v>4922</v>
      </c>
    </row>
    <row r="3856" spans="1:3">
      <c r="A3856" s="193">
        <v>40316645</v>
      </c>
      <c r="B3856" s="194" t="s">
        <v>6422</v>
      </c>
      <c r="C3856" s="196" t="s">
        <v>4922</v>
      </c>
    </row>
    <row r="3857" spans="1:3">
      <c r="A3857" s="193">
        <v>40316653</v>
      </c>
      <c r="B3857" s="194" t="s">
        <v>6423</v>
      </c>
      <c r="C3857" s="196" t="s">
        <v>4922</v>
      </c>
    </row>
    <row r="3858" spans="1:3">
      <c r="A3858" s="177">
        <v>40316661</v>
      </c>
      <c r="B3858" s="191" t="s">
        <v>6424</v>
      </c>
      <c r="C3858" s="192" t="s">
        <v>4920</v>
      </c>
    </row>
    <row r="3859" spans="1:3">
      <c r="A3859" s="193">
        <v>40316670</v>
      </c>
      <c r="B3859" s="194" t="s">
        <v>6425</v>
      </c>
      <c r="C3859" s="196" t="s">
        <v>4922</v>
      </c>
    </row>
    <row r="3860" spans="1:3">
      <c r="A3860" s="193">
        <v>40316688</v>
      </c>
      <c r="B3860" s="194" t="s">
        <v>6426</v>
      </c>
      <c r="C3860" s="196" t="s">
        <v>4922</v>
      </c>
    </row>
    <row r="3861" spans="1:3">
      <c r="A3861" s="193">
        <v>40316696</v>
      </c>
      <c r="B3861" s="194" t="s">
        <v>6427</v>
      </c>
      <c r="C3861" s="196" t="s">
        <v>4922</v>
      </c>
    </row>
    <row r="3862" spans="1:3">
      <c r="A3862" s="211">
        <v>40316700</v>
      </c>
      <c r="B3862" s="212" t="s">
        <v>6428</v>
      </c>
      <c r="C3862" s="196" t="s">
        <v>4922</v>
      </c>
    </row>
    <row r="3863" spans="1:3">
      <c r="A3863" s="193">
        <v>40316718</v>
      </c>
      <c r="B3863" s="194" t="s">
        <v>6429</v>
      </c>
      <c r="C3863" s="196" t="s">
        <v>4922</v>
      </c>
    </row>
    <row r="3864" spans="1:3">
      <c r="A3864" s="193">
        <v>40316726</v>
      </c>
      <c r="B3864" s="194" t="s">
        <v>6430</v>
      </c>
      <c r="C3864" s="196" t="s">
        <v>4922</v>
      </c>
    </row>
    <row r="3865" spans="1:3">
      <c r="A3865" s="193">
        <v>40316734</v>
      </c>
      <c r="B3865" s="194" t="s">
        <v>6431</v>
      </c>
      <c r="C3865" s="196" t="s">
        <v>4922</v>
      </c>
    </row>
    <row r="3866" spans="1:3">
      <c r="A3866" s="193">
        <v>40316742</v>
      </c>
      <c r="B3866" s="194" t="s">
        <v>6432</v>
      </c>
      <c r="C3866" s="196" t="s">
        <v>4922</v>
      </c>
    </row>
    <row r="3867" spans="1:3">
      <c r="A3867" s="193">
        <v>40316750</v>
      </c>
      <c r="B3867" s="194" t="s">
        <v>6433</v>
      </c>
      <c r="C3867" s="196" t="s">
        <v>4922</v>
      </c>
    </row>
    <row r="3868" spans="1:3">
      <c r="A3868" s="193">
        <v>40316769</v>
      </c>
      <c r="B3868" s="194" t="s">
        <v>6434</v>
      </c>
      <c r="C3868" s="195" t="s">
        <v>4920</v>
      </c>
    </row>
    <row r="3869" spans="1:3">
      <c r="A3869" s="193">
        <v>40316777</v>
      </c>
      <c r="B3869" s="194" t="s">
        <v>6435</v>
      </c>
      <c r="C3869" s="196" t="s">
        <v>4922</v>
      </c>
    </row>
    <row r="3870" spans="1:3">
      <c r="A3870" s="193">
        <v>40316785</v>
      </c>
      <c r="B3870" s="194" t="s">
        <v>6436</v>
      </c>
      <c r="C3870" s="195" t="s">
        <v>4920</v>
      </c>
    </row>
    <row r="3871" spans="1:3">
      <c r="A3871" s="193">
        <v>40316793</v>
      </c>
      <c r="B3871" s="194" t="s">
        <v>6437</v>
      </c>
      <c r="C3871" s="196" t="s">
        <v>4922</v>
      </c>
    </row>
    <row r="3872" spans="1:3">
      <c r="A3872" s="193">
        <v>40316807</v>
      </c>
      <c r="B3872" s="194" t="s">
        <v>6438</v>
      </c>
      <c r="C3872" s="196" t="s">
        <v>4922</v>
      </c>
    </row>
    <row r="3873" spans="1:3">
      <c r="A3873" s="193">
        <v>40316815</v>
      </c>
      <c r="B3873" s="194" t="s">
        <v>6439</v>
      </c>
      <c r="C3873" s="196" t="s">
        <v>4922</v>
      </c>
    </row>
    <row r="3874" spans="1:3">
      <c r="A3874" s="193">
        <v>40316823</v>
      </c>
      <c r="B3874" s="194" t="s">
        <v>6440</v>
      </c>
      <c r="C3874" s="196" t="s">
        <v>4922</v>
      </c>
    </row>
    <row r="3875" spans="1:3">
      <c r="A3875" s="193">
        <v>40316831</v>
      </c>
      <c r="B3875" s="194" t="s">
        <v>6441</v>
      </c>
      <c r="C3875" s="195" t="s">
        <v>4920</v>
      </c>
    </row>
    <row r="3876" spans="1:3">
      <c r="A3876" s="193">
        <v>40316840</v>
      </c>
      <c r="B3876" s="194" t="s">
        <v>6442</v>
      </c>
      <c r="C3876" s="196" t="s">
        <v>4922</v>
      </c>
    </row>
    <row r="3877" spans="1:3">
      <c r="A3877" s="193">
        <v>40316858</v>
      </c>
      <c r="B3877" s="194" t="s">
        <v>6443</v>
      </c>
      <c r="C3877" s="196" t="s">
        <v>4922</v>
      </c>
    </row>
    <row r="3878" spans="1:3">
      <c r="A3878" s="193">
        <v>40316866</v>
      </c>
      <c r="B3878" s="194" t="s">
        <v>6444</v>
      </c>
      <c r="C3878" s="195" t="s">
        <v>4920</v>
      </c>
    </row>
    <row r="3879" spans="1:3">
      <c r="A3879" s="193">
        <v>40316874</v>
      </c>
      <c r="B3879" s="194" t="s">
        <v>4344</v>
      </c>
      <c r="C3879" s="195" t="s">
        <v>4920</v>
      </c>
    </row>
    <row r="3880" spans="1:3">
      <c r="A3880" s="193">
        <v>40316882</v>
      </c>
      <c r="B3880" s="194" t="s">
        <v>6445</v>
      </c>
      <c r="C3880" s="196" t="s">
        <v>4922</v>
      </c>
    </row>
    <row r="3881" spans="1:3">
      <c r="A3881" s="193">
        <v>40316890</v>
      </c>
      <c r="B3881" s="194" t="s">
        <v>6446</v>
      </c>
      <c r="C3881" s="196" t="s">
        <v>4922</v>
      </c>
    </row>
    <row r="3882" spans="1:3">
      <c r="A3882" s="193">
        <v>40316904</v>
      </c>
      <c r="B3882" s="194" t="s">
        <v>6447</v>
      </c>
      <c r="C3882" s="196" t="s">
        <v>4922</v>
      </c>
    </row>
    <row r="3883" spans="1:3">
      <c r="A3883" s="193">
        <v>40316912</v>
      </c>
      <c r="B3883" s="194" t="s">
        <v>6448</v>
      </c>
      <c r="C3883" s="196" t="s">
        <v>4922</v>
      </c>
    </row>
    <row r="3884" spans="1:3">
      <c r="A3884" s="193">
        <v>40316920</v>
      </c>
      <c r="B3884" s="194" t="s">
        <v>6449</v>
      </c>
      <c r="C3884" s="196" t="s">
        <v>4922</v>
      </c>
    </row>
    <row r="3885" spans="1:3">
      <c r="A3885" s="193">
        <v>40316939</v>
      </c>
      <c r="B3885" s="194" t="s">
        <v>6450</v>
      </c>
      <c r="C3885" s="196" t="s">
        <v>4922</v>
      </c>
    </row>
    <row r="3886" spans="1:3">
      <c r="A3886" s="193">
        <v>40316947</v>
      </c>
      <c r="B3886" s="194" t="s">
        <v>6451</v>
      </c>
      <c r="C3886" s="196" t="s">
        <v>4922</v>
      </c>
    </row>
    <row r="3887" spans="1:3">
      <c r="A3887" s="193">
        <v>40316955</v>
      </c>
      <c r="B3887" s="194" t="s">
        <v>4345</v>
      </c>
      <c r="C3887" s="195" t="s">
        <v>4920</v>
      </c>
    </row>
    <row r="3888" spans="1:3">
      <c r="A3888" s="193">
        <v>40316963</v>
      </c>
      <c r="B3888" s="194" t="s">
        <v>4346</v>
      </c>
      <c r="C3888" s="195" t="s">
        <v>4920</v>
      </c>
    </row>
    <row r="3889" spans="1:3">
      <c r="A3889" s="193">
        <v>40316971</v>
      </c>
      <c r="B3889" s="194" t="s">
        <v>6452</v>
      </c>
      <c r="C3889" s="196" t="s">
        <v>4922</v>
      </c>
    </row>
    <row r="3890" spans="1:3">
      <c r="A3890" s="211">
        <v>40316980</v>
      </c>
      <c r="B3890" s="212" t="s">
        <v>6453</v>
      </c>
      <c r="C3890" s="196" t="s">
        <v>4922</v>
      </c>
    </row>
    <row r="3891" spans="1:3">
      <c r="A3891" s="193">
        <v>40316998</v>
      </c>
      <c r="B3891" s="194" t="s">
        <v>6454</v>
      </c>
      <c r="C3891" s="196" t="s">
        <v>4922</v>
      </c>
    </row>
    <row r="3892" spans="1:3">
      <c r="A3892" s="193">
        <v>40317013</v>
      </c>
      <c r="B3892" s="194" t="s">
        <v>6455</v>
      </c>
      <c r="C3892" s="196" t="s">
        <v>4922</v>
      </c>
    </row>
    <row r="3893" spans="1:3">
      <c r="A3893" s="193">
        <v>40317021</v>
      </c>
      <c r="B3893" s="194" t="s">
        <v>6456</v>
      </c>
      <c r="C3893" s="196" t="s">
        <v>4922</v>
      </c>
    </row>
    <row r="3894" spans="1:3">
      <c r="A3894" s="193">
        <v>40317030</v>
      </c>
      <c r="B3894" s="194" t="s">
        <v>6457</v>
      </c>
      <c r="C3894" s="196" t="s">
        <v>4922</v>
      </c>
    </row>
    <row r="3895" spans="1:3">
      <c r="A3895" s="211">
        <v>40317048</v>
      </c>
      <c r="B3895" s="212" t="s">
        <v>6458</v>
      </c>
      <c r="C3895" s="195" t="s">
        <v>4920</v>
      </c>
    </row>
    <row r="3896" spans="1:3">
      <c r="A3896" s="193">
        <v>40317056</v>
      </c>
      <c r="B3896" s="194" t="s">
        <v>6459</v>
      </c>
      <c r="C3896" s="196" t="s">
        <v>4922</v>
      </c>
    </row>
    <row r="3897" spans="1:3">
      <c r="A3897" s="193">
        <v>40317064</v>
      </c>
      <c r="B3897" s="194" t="s">
        <v>6460</v>
      </c>
      <c r="C3897" s="196" t="s">
        <v>4922</v>
      </c>
    </row>
    <row r="3898" spans="1:3">
      <c r="A3898" s="193">
        <v>40317072</v>
      </c>
      <c r="B3898" s="194" t="s">
        <v>6461</v>
      </c>
      <c r="C3898" s="196" t="s">
        <v>4922</v>
      </c>
    </row>
    <row r="3899" spans="1:3">
      <c r="A3899" s="193">
        <v>40317080</v>
      </c>
      <c r="B3899" s="194" t="s">
        <v>4347</v>
      </c>
      <c r="C3899" s="195" t="s">
        <v>4920</v>
      </c>
    </row>
    <row r="3900" spans="1:3">
      <c r="A3900" s="193">
        <v>40317099</v>
      </c>
      <c r="B3900" s="194" t="s">
        <v>6462</v>
      </c>
      <c r="C3900" s="196" t="s">
        <v>4922</v>
      </c>
    </row>
    <row r="3901" spans="1:3">
      <c r="A3901" s="193">
        <v>40317102</v>
      </c>
      <c r="B3901" s="194" t="s">
        <v>6463</v>
      </c>
      <c r="C3901" s="196" t="s">
        <v>4922</v>
      </c>
    </row>
    <row r="3902" spans="1:3">
      <c r="A3902" s="193">
        <v>40317110</v>
      </c>
      <c r="B3902" s="194" t="s">
        <v>6464</v>
      </c>
      <c r="C3902" s="196" t="s">
        <v>4922</v>
      </c>
    </row>
    <row r="3903" spans="1:3">
      <c r="A3903" s="193">
        <v>40317129</v>
      </c>
      <c r="B3903" s="194" t="s">
        <v>6465</v>
      </c>
      <c r="C3903" s="195" t="s">
        <v>4920</v>
      </c>
    </row>
    <row r="3904" spans="1:3">
      <c r="A3904" s="193">
        <v>40317137</v>
      </c>
      <c r="B3904" s="194" t="s">
        <v>6466</v>
      </c>
      <c r="C3904" s="195" t="s">
        <v>4920</v>
      </c>
    </row>
    <row r="3905" spans="1:3">
      <c r="A3905" s="193">
        <v>40317145</v>
      </c>
      <c r="B3905" s="194" t="s">
        <v>6467</v>
      </c>
      <c r="C3905" s="195" t="s">
        <v>4920</v>
      </c>
    </row>
    <row r="3906" spans="1:3">
      <c r="A3906" s="193">
        <v>40317153</v>
      </c>
      <c r="B3906" s="194" t="s">
        <v>6468</v>
      </c>
      <c r="C3906" s="195" t="s">
        <v>4920</v>
      </c>
    </row>
    <row r="3907" spans="1:3">
      <c r="A3907" s="193">
        <v>40317161</v>
      </c>
      <c r="B3907" s="194" t="s">
        <v>6469</v>
      </c>
      <c r="C3907" s="195" t="s">
        <v>4920</v>
      </c>
    </row>
    <row r="3908" spans="1:3">
      <c r="A3908" s="193">
        <v>40317170</v>
      </c>
      <c r="B3908" s="194" t="s">
        <v>4350</v>
      </c>
      <c r="C3908" s="195" t="s">
        <v>4920</v>
      </c>
    </row>
    <row r="3909" spans="1:3">
      <c r="A3909" s="193">
        <v>40317188</v>
      </c>
      <c r="B3909" s="194" t="s">
        <v>6470</v>
      </c>
      <c r="C3909" s="195" t="s">
        <v>4920</v>
      </c>
    </row>
    <row r="3910" spans="1:3">
      <c r="A3910" s="193">
        <v>40317196</v>
      </c>
      <c r="B3910" s="194" t="s">
        <v>6471</v>
      </c>
      <c r="C3910" s="195" t="s">
        <v>4920</v>
      </c>
    </row>
    <row r="3911" spans="1:3">
      <c r="A3911" s="193">
        <v>40317200</v>
      </c>
      <c r="B3911" s="194" t="s">
        <v>6472</v>
      </c>
      <c r="C3911" s="195" t="s">
        <v>4920</v>
      </c>
    </row>
    <row r="3912" spans="1:3">
      <c r="A3912" s="193">
        <v>40317218</v>
      </c>
      <c r="B3912" s="194" t="s">
        <v>6473</v>
      </c>
      <c r="C3912" s="196" t="s">
        <v>4922</v>
      </c>
    </row>
    <row r="3913" spans="1:3">
      <c r="A3913" s="193">
        <v>40317226</v>
      </c>
      <c r="B3913" s="194" t="s">
        <v>6474</v>
      </c>
      <c r="C3913" s="195" t="s">
        <v>4920</v>
      </c>
    </row>
    <row r="3914" spans="1:3">
      <c r="A3914" s="193">
        <v>40317234</v>
      </c>
      <c r="B3914" s="194" t="s">
        <v>6475</v>
      </c>
      <c r="C3914" s="196" t="s">
        <v>4922</v>
      </c>
    </row>
    <row r="3915" spans="1:3">
      <c r="A3915" s="193">
        <v>40317242</v>
      </c>
      <c r="B3915" s="194" t="s">
        <v>6476</v>
      </c>
      <c r="C3915" s="196" t="s">
        <v>4922</v>
      </c>
    </row>
    <row r="3916" spans="1:3">
      <c r="A3916" s="193">
        <v>40319016</v>
      </c>
      <c r="B3916" s="194" t="s">
        <v>6477</v>
      </c>
      <c r="C3916" s="196" t="s">
        <v>4922</v>
      </c>
    </row>
    <row r="3917" spans="1:3">
      <c r="A3917" s="193">
        <v>40319024</v>
      </c>
      <c r="B3917" s="194" t="s">
        <v>6478</v>
      </c>
      <c r="C3917" s="196" t="s">
        <v>4922</v>
      </c>
    </row>
    <row r="3918" spans="1:3">
      <c r="A3918" s="193">
        <v>40319032</v>
      </c>
      <c r="B3918" s="194" t="s">
        <v>6479</v>
      </c>
      <c r="C3918" s="195" t="s">
        <v>4920</v>
      </c>
    </row>
    <row r="3919" spans="1:3">
      <c r="A3919" s="193">
        <v>40319040</v>
      </c>
      <c r="B3919" s="194" t="s">
        <v>6480</v>
      </c>
      <c r="C3919" s="195" t="s">
        <v>4920</v>
      </c>
    </row>
    <row r="3920" spans="1:3">
      <c r="A3920" s="193">
        <v>40319059</v>
      </c>
      <c r="B3920" s="194" t="s">
        <v>6481</v>
      </c>
      <c r="C3920" s="196" t="s">
        <v>4922</v>
      </c>
    </row>
    <row r="3921" spans="1:3">
      <c r="A3921" s="193">
        <v>40319067</v>
      </c>
      <c r="B3921" s="194" t="s">
        <v>6482</v>
      </c>
      <c r="C3921" s="196" t="s">
        <v>4922</v>
      </c>
    </row>
    <row r="3922" spans="1:3">
      <c r="A3922" s="193">
        <v>40319075</v>
      </c>
      <c r="B3922" s="194" t="s">
        <v>6483</v>
      </c>
      <c r="C3922" s="196" t="s">
        <v>4922</v>
      </c>
    </row>
    <row r="3923" spans="1:3">
      <c r="A3923" s="193">
        <v>40319083</v>
      </c>
      <c r="B3923" s="194" t="s">
        <v>6484</v>
      </c>
      <c r="C3923" s="196" t="s">
        <v>4922</v>
      </c>
    </row>
    <row r="3924" spans="1:3">
      <c r="A3924" s="193">
        <v>40319091</v>
      </c>
      <c r="B3924" s="194" t="s">
        <v>6485</v>
      </c>
      <c r="C3924" s="195" t="s">
        <v>4920</v>
      </c>
    </row>
    <row r="3925" spans="1:3">
      <c r="A3925" s="193">
        <v>40319105</v>
      </c>
      <c r="B3925" s="194" t="s">
        <v>6486</v>
      </c>
      <c r="C3925" s="196" t="s">
        <v>4922</v>
      </c>
    </row>
    <row r="3926" spans="1:3">
      <c r="A3926" s="193">
        <v>40319113</v>
      </c>
      <c r="B3926" s="194" t="s">
        <v>6487</v>
      </c>
      <c r="C3926" s="195" t="s">
        <v>4920</v>
      </c>
    </row>
    <row r="3927" spans="1:3">
      <c r="A3927" s="193">
        <v>40319121</v>
      </c>
      <c r="B3927" s="194" t="s">
        <v>6488</v>
      </c>
      <c r="C3927" s="195" t="s">
        <v>4920</v>
      </c>
    </row>
    <row r="3928" spans="1:3">
      <c r="A3928" s="193">
        <v>40319130</v>
      </c>
      <c r="B3928" s="194" t="s">
        <v>4004</v>
      </c>
      <c r="C3928" s="195" t="s">
        <v>4920</v>
      </c>
    </row>
    <row r="3929" spans="1:3">
      <c r="A3929" s="193">
        <v>40319148</v>
      </c>
      <c r="B3929" s="194" t="s">
        <v>6489</v>
      </c>
      <c r="C3929" s="195" t="s">
        <v>4920</v>
      </c>
    </row>
    <row r="3930" spans="1:3">
      <c r="A3930" s="193">
        <v>40319156</v>
      </c>
      <c r="B3930" s="194" t="s">
        <v>6490</v>
      </c>
      <c r="C3930" s="196" t="s">
        <v>4922</v>
      </c>
    </row>
    <row r="3931" spans="1:3">
      <c r="A3931" s="193">
        <v>40319164</v>
      </c>
      <c r="B3931" s="194" t="s">
        <v>6491</v>
      </c>
      <c r="C3931" s="196" t="s">
        <v>4922</v>
      </c>
    </row>
    <row r="3932" spans="1:3">
      <c r="A3932" s="193">
        <v>40319172</v>
      </c>
      <c r="B3932" s="194" t="s">
        <v>6492</v>
      </c>
      <c r="C3932" s="195" t="s">
        <v>4920</v>
      </c>
    </row>
    <row r="3933" spans="1:3">
      <c r="A3933" s="193">
        <v>40319180</v>
      </c>
      <c r="B3933" s="194" t="s">
        <v>6493</v>
      </c>
      <c r="C3933" s="196" t="s">
        <v>4922</v>
      </c>
    </row>
    <row r="3934" spans="1:3">
      <c r="A3934" s="193">
        <v>40319199</v>
      </c>
      <c r="B3934" s="194" t="s">
        <v>6494</v>
      </c>
      <c r="C3934" s="195" t="s">
        <v>4920</v>
      </c>
    </row>
    <row r="3935" spans="1:3">
      <c r="A3935" s="193">
        <v>40319202</v>
      </c>
      <c r="B3935" s="194" t="s">
        <v>6495</v>
      </c>
      <c r="C3935" s="196" t="s">
        <v>4922</v>
      </c>
    </row>
    <row r="3936" spans="1:3">
      <c r="A3936" s="193">
        <v>40319210</v>
      </c>
      <c r="B3936" s="194" t="s">
        <v>6496</v>
      </c>
      <c r="C3936" s="196" t="s">
        <v>4922</v>
      </c>
    </row>
    <row r="3937" spans="1:3">
      <c r="A3937" s="193">
        <v>40319229</v>
      </c>
      <c r="B3937" s="194" t="s">
        <v>6497</v>
      </c>
      <c r="C3937" s="195" t="s">
        <v>4920</v>
      </c>
    </row>
    <row r="3938" spans="1:3">
      <c r="A3938" s="193">
        <v>40319237</v>
      </c>
      <c r="B3938" s="194" t="s">
        <v>6498</v>
      </c>
      <c r="C3938" s="196" t="s">
        <v>4922</v>
      </c>
    </row>
    <row r="3939" spans="1:3">
      <c r="A3939" s="193">
        <v>40319245</v>
      </c>
      <c r="B3939" s="194" t="s">
        <v>6499</v>
      </c>
      <c r="C3939" s="196" t="s">
        <v>4922</v>
      </c>
    </row>
    <row r="3940" spans="1:3">
      <c r="A3940" s="193">
        <v>40319253</v>
      </c>
      <c r="B3940" s="194" t="s">
        <v>6500</v>
      </c>
      <c r="C3940" s="195" t="s">
        <v>4920</v>
      </c>
    </row>
    <row r="3941" spans="1:3">
      <c r="A3941" s="193">
        <v>40319261</v>
      </c>
      <c r="B3941" s="194" t="s">
        <v>6501</v>
      </c>
      <c r="C3941" s="195" t="s">
        <v>4920</v>
      </c>
    </row>
    <row r="3942" spans="1:3">
      <c r="A3942" s="177">
        <v>40319270</v>
      </c>
      <c r="B3942" s="191" t="s">
        <v>6502</v>
      </c>
      <c r="C3942" s="192" t="s">
        <v>4920</v>
      </c>
    </row>
    <row r="3943" spans="1:3">
      <c r="A3943" s="193">
        <v>40319288</v>
      </c>
      <c r="B3943" s="194" t="s">
        <v>6503</v>
      </c>
      <c r="C3943" s="195" t="s">
        <v>4920</v>
      </c>
    </row>
    <row r="3944" spans="1:3">
      <c r="A3944" s="193">
        <v>40319296</v>
      </c>
      <c r="B3944" s="194" t="s">
        <v>6504</v>
      </c>
      <c r="C3944" s="195" t="s">
        <v>4920</v>
      </c>
    </row>
    <row r="3945" spans="1:3">
      <c r="A3945" s="193">
        <v>40319300</v>
      </c>
      <c r="B3945" s="194" t="s">
        <v>6505</v>
      </c>
      <c r="C3945" s="196" t="s">
        <v>4922</v>
      </c>
    </row>
    <row r="3946" spans="1:3">
      <c r="A3946" s="177">
        <v>40319318</v>
      </c>
      <c r="B3946" s="191" t="s">
        <v>2537</v>
      </c>
      <c r="C3946" s="192" t="s">
        <v>4920</v>
      </c>
    </row>
    <row r="3947" spans="1:3">
      <c r="A3947" s="177">
        <v>40319326</v>
      </c>
      <c r="B3947" s="191" t="s">
        <v>2604</v>
      </c>
      <c r="C3947" s="192" t="s">
        <v>4920</v>
      </c>
    </row>
    <row r="3948" spans="1:3">
      <c r="A3948" s="193">
        <v>40321010</v>
      </c>
      <c r="B3948" s="194" t="s">
        <v>6506</v>
      </c>
      <c r="C3948" s="196" t="s">
        <v>4922</v>
      </c>
    </row>
    <row r="3949" spans="1:3">
      <c r="A3949" s="193">
        <v>40321029</v>
      </c>
      <c r="B3949" s="194" t="s">
        <v>6507</v>
      </c>
      <c r="C3949" s="195" t="s">
        <v>4920</v>
      </c>
    </row>
    <row r="3950" spans="1:3">
      <c r="A3950" s="193">
        <v>40321037</v>
      </c>
      <c r="B3950" s="194" t="s">
        <v>6508</v>
      </c>
      <c r="C3950" s="196" t="s">
        <v>4922</v>
      </c>
    </row>
    <row r="3951" spans="1:3">
      <c r="A3951" s="193">
        <v>40321045</v>
      </c>
      <c r="B3951" s="194" t="s">
        <v>6509</v>
      </c>
      <c r="C3951" s="196" t="s">
        <v>4922</v>
      </c>
    </row>
    <row r="3952" spans="1:3">
      <c r="A3952" s="193">
        <v>40321053</v>
      </c>
      <c r="B3952" s="194" t="s">
        <v>6510</v>
      </c>
      <c r="C3952" s="196" t="s">
        <v>4922</v>
      </c>
    </row>
    <row r="3953" spans="1:3">
      <c r="A3953" s="193">
        <v>40321061</v>
      </c>
      <c r="B3953" s="194" t="s">
        <v>6511</v>
      </c>
      <c r="C3953" s="196" t="s">
        <v>4922</v>
      </c>
    </row>
    <row r="3954" spans="1:3">
      <c r="A3954" s="193">
        <v>40321070</v>
      </c>
      <c r="B3954" s="194" t="s">
        <v>6512</v>
      </c>
      <c r="C3954" s="196" t="s">
        <v>4922</v>
      </c>
    </row>
    <row r="3955" spans="1:3">
      <c r="A3955" s="193">
        <v>40321088</v>
      </c>
      <c r="B3955" s="194" t="s">
        <v>6513</v>
      </c>
      <c r="C3955" s="196" t="s">
        <v>4922</v>
      </c>
    </row>
    <row r="3956" spans="1:3">
      <c r="A3956" s="193">
        <v>40321096</v>
      </c>
      <c r="B3956" s="194" t="s">
        <v>6514</v>
      </c>
      <c r="C3956" s="196" t="s">
        <v>4922</v>
      </c>
    </row>
    <row r="3957" spans="1:3">
      <c r="A3957" s="193">
        <v>40321100</v>
      </c>
      <c r="B3957" s="194" t="s">
        <v>6515</v>
      </c>
      <c r="C3957" s="196" t="s">
        <v>4922</v>
      </c>
    </row>
    <row r="3958" spans="1:3">
      <c r="A3958" s="193">
        <v>40321118</v>
      </c>
      <c r="B3958" s="194" t="s">
        <v>6516</v>
      </c>
      <c r="C3958" s="196" t="s">
        <v>4922</v>
      </c>
    </row>
    <row r="3959" spans="1:3">
      <c r="A3959" s="193">
        <v>40321126</v>
      </c>
      <c r="B3959" s="194" t="s">
        <v>6517</v>
      </c>
      <c r="C3959" s="196" t="s">
        <v>4922</v>
      </c>
    </row>
    <row r="3960" spans="1:3">
      <c r="A3960" s="193">
        <v>40321134</v>
      </c>
      <c r="B3960" s="194" t="s">
        <v>6518</v>
      </c>
      <c r="C3960" s="196" t="s">
        <v>4922</v>
      </c>
    </row>
    <row r="3961" spans="1:3">
      <c r="A3961" s="193">
        <v>40321142</v>
      </c>
      <c r="B3961" s="194" t="s">
        <v>6519</v>
      </c>
      <c r="C3961" s="195" t="s">
        <v>4920</v>
      </c>
    </row>
    <row r="3962" spans="1:3">
      <c r="A3962" s="211">
        <v>40321152</v>
      </c>
      <c r="B3962" s="212" t="s">
        <v>6520</v>
      </c>
      <c r="C3962" s="196" t="s">
        <v>4922</v>
      </c>
    </row>
    <row r="3963" spans="1:3">
      <c r="A3963" s="193">
        <v>40321169</v>
      </c>
      <c r="B3963" s="194" t="s">
        <v>6521</v>
      </c>
      <c r="C3963" s="196" t="s">
        <v>4922</v>
      </c>
    </row>
    <row r="3964" spans="1:3">
      <c r="A3964" s="211">
        <v>40321177</v>
      </c>
      <c r="B3964" s="212" t="s">
        <v>6522</v>
      </c>
      <c r="C3964" s="196" t="s">
        <v>4922</v>
      </c>
    </row>
    <row r="3965" spans="1:3">
      <c r="A3965" s="211">
        <v>40321185</v>
      </c>
      <c r="B3965" s="212" t="s">
        <v>6523</v>
      </c>
      <c r="C3965" s="195" t="s">
        <v>4920</v>
      </c>
    </row>
    <row r="3966" spans="1:3">
      <c r="A3966" s="193">
        <v>40321193</v>
      </c>
      <c r="B3966" s="194" t="s">
        <v>6524</v>
      </c>
      <c r="C3966" s="196" t="s">
        <v>4922</v>
      </c>
    </row>
    <row r="3967" spans="1:3">
      <c r="A3967" s="193">
        <v>40321207</v>
      </c>
      <c r="B3967" s="194" t="s">
        <v>6525</v>
      </c>
      <c r="C3967" s="196" t="s">
        <v>4922</v>
      </c>
    </row>
    <row r="3968" spans="1:3">
      <c r="A3968" s="211">
        <v>40321215</v>
      </c>
      <c r="B3968" s="212" t="s">
        <v>6526</v>
      </c>
      <c r="C3968" s="195" t="s">
        <v>4920</v>
      </c>
    </row>
    <row r="3969" spans="1:3">
      <c r="A3969" s="193">
        <v>40321223</v>
      </c>
      <c r="B3969" s="194" t="s">
        <v>6527</v>
      </c>
      <c r="C3969" s="195" t="s">
        <v>4920</v>
      </c>
    </row>
    <row r="3970" spans="1:3">
      <c r="A3970" s="193">
        <v>40321231</v>
      </c>
      <c r="B3970" s="194" t="s">
        <v>6528</v>
      </c>
      <c r="C3970" s="196" t="s">
        <v>4922</v>
      </c>
    </row>
    <row r="3971" spans="1:3">
      <c r="A3971" s="193">
        <v>40321240</v>
      </c>
      <c r="B3971" s="194" t="s">
        <v>6529</v>
      </c>
      <c r="C3971" s="196" t="s">
        <v>4922</v>
      </c>
    </row>
    <row r="3972" spans="1:3">
      <c r="A3972" s="193">
        <v>40321258</v>
      </c>
      <c r="B3972" s="194" t="s">
        <v>6530</v>
      </c>
      <c r="C3972" s="196" t="s">
        <v>4922</v>
      </c>
    </row>
    <row r="3973" spans="1:3">
      <c r="A3973" s="193">
        <v>40321266</v>
      </c>
      <c r="B3973" s="194" t="s">
        <v>6531</v>
      </c>
      <c r="C3973" s="196" t="s">
        <v>4922</v>
      </c>
    </row>
    <row r="3974" spans="1:3">
      <c r="A3974" s="193">
        <v>40321274</v>
      </c>
      <c r="B3974" s="194" t="s">
        <v>6532</v>
      </c>
      <c r="C3974" s="196" t="s">
        <v>4922</v>
      </c>
    </row>
    <row r="3975" spans="1:3">
      <c r="A3975" s="193">
        <v>40321282</v>
      </c>
      <c r="B3975" s="194" t="s">
        <v>6533</v>
      </c>
      <c r="C3975" s="196" t="s">
        <v>4922</v>
      </c>
    </row>
    <row r="3976" spans="1:3">
      <c r="A3976" s="193">
        <v>40321290</v>
      </c>
      <c r="B3976" s="194" t="s">
        <v>6534</v>
      </c>
      <c r="C3976" s="196" t="s">
        <v>4922</v>
      </c>
    </row>
    <row r="3977" spans="1:3">
      <c r="A3977" s="193">
        <v>40321304</v>
      </c>
      <c r="B3977" s="194" t="s">
        <v>6535</v>
      </c>
      <c r="C3977" s="196" t="s">
        <v>4922</v>
      </c>
    </row>
    <row r="3978" spans="1:3">
      <c r="A3978" s="193">
        <v>40321312</v>
      </c>
      <c r="B3978" s="194" t="s">
        <v>6536</v>
      </c>
      <c r="C3978" s="195" t="s">
        <v>4920</v>
      </c>
    </row>
    <row r="3979" spans="1:3">
      <c r="A3979" s="193">
        <v>40321320</v>
      </c>
      <c r="B3979" s="194" t="s">
        <v>6537</v>
      </c>
      <c r="C3979" s="196" t="s">
        <v>4922</v>
      </c>
    </row>
    <row r="3980" spans="1:3">
      <c r="A3980" s="193">
        <v>40321339</v>
      </c>
      <c r="B3980" s="194" t="s">
        <v>6538</v>
      </c>
      <c r="C3980" s="196" t="s">
        <v>4922</v>
      </c>
    </row>
    <row r="3981" spans="1:3">
      <c r="A3981" s="193">
        <v>40321347</v>
      </c>
      <c r="B3981" s="194" t="s">
        <v>6539</v>
      </c>
      <c r="C3981" s="195" t="s">
        <v>4920</v>
      </c>
    </row>
    <row r="3982" spans="1:3">
      <c r="A3982" s="193">
        <v>40321355</v>
      </c>
      <c r="B3982" s="194" t="s">
        <v>6540</v>
      </c>
      <c r="C3982" s="196" t="s">
        <v>4922</v>
      </c>
    </row>
    <row r="3983" spans="1:3">
      <c r="A3983" s="193">
        <v>40321363</v>
      </c>
      <c r="B3983" s="194" t="s">
        <v>6541</v>
      </c>
      <c r="C3983" s="196" t="s">
        <v>4922</v>
      </c>
    </row>
    <row r="3984" spans="1:3">
      <c r="A3984" s="193">
        <v>40321371</v>
      </c>
      <c r="B3984" s="194" t="s">
        <v>6542</v>
      </c>
      <c r="C3984" s="196" t="s">
        <v>4922</v>
      </c>
    </row>
    <row r="3985" spans="1:3">
      <c r="A3985" s="193">
        <v>40321380</v>
      </c>
      <c r="B3985" s="194" t="s">
        <v>6543</v>
      </c>
      <c r="C3985" s="196" t="s">
        <v>4922</v>
      </c>
    </row>
    <row r="3986" spans="1:3">
      <c r="A3986" s="193">
        <v>40321398</v>
      </c>
      <c r="B3986" s="194" t="s">
        <v>6544</v>
      </c>
      <c r="C3986" s="196" t="s">
        <v>4922</v>
      </c>
    </row>
    <row r="3987" spans="1:3">
      <c r="A3987" s="193">
        <v>40321401</v>
      </c>
      <c r="B3987" s="194" t="s">
        <v>6545</v>
      </c>
      <c r="C3987" s="196" t="s">
        <v>4922</v>
      </c>
    </row>
    <row r="3988" spans="1:3">
      <c r="A3988" s="193">
        <v>40321410</v>
      </c>
      <c r="B3988" s="194" t="s">
        <v>6546</v>
      </c>
      <c r="C3988" s="195" t="s">
        <v>4920</v>
      </c>
    </row>
    <row r="3989" spans="1:3">
      <c r="A3989" s="193">
        <v>40321428</v>
      </c>
      <c r="B3989" s="194" t="s">
        <v>6547</v>
      </c>
      <c r="C3989" s="196" t="s">
        <v>4922</v>
      </c>
    </row>
    <row r="3990" spans="1:3">
      <c r="A3990" s="193">
        <v>40321436</v>
      </c>
      <c r="B3990" s="194" t="s">
        <v>6548</v>
      </c>
      <c r="C3990" s="196" t="s">
        <v>4922</v>
      </c>
    </row>
    <row r="3991" spans="1:3">
      <c r="A3991" s="193">
        <v>40321444</v>
      </c>
      <c r="B3991" s="194" t="s">
        <v>6549</v>
      </c>
      <c r="C3991" s="196" t="s">
        <v>4922</v>
      </c>
    </row>
    <row r="3992" spans="1:3">
      <c r="A3992" s="193">
        <v>40321452</v>
      </c>
      <c r="B3992" s="194" t="s">
        <v>6550</v>
      </c>
      <c r="C3992" s="196" t="s">
        <v>4922</v>
      </c>
    </row>
    <row r="3993" spans="1:3">
      <c r="A3993" s="193">
        <v>40321460</v>
      </c>
      <c r="B3993" s="194" t="s">
        <v>6551</v>
      </c>
      <c r="C3993" s="195" t="s">
        <v>4920</v>
      </c>
    </row>
    <row r="3994" spans="1:3">
      <c r="A3994" s="193">
        <v>40321479</v>
      </c>
      <c r="B3994" s="194" t="s">
        <v>6552</v>
      </c>
      <c r="C3994" s="195" t="s">
        <v>4920</v>
      </c>
    </row>
    <row r="3995" spans="1:3">
      <c r="A3995" s="193">
        <v>40321487</v>
      </c>
      <c r="B3995" s="194" t="s">
        <v>6553</v>
      </c>
      <c r="C3995" s="196" t="s">
        <v>4922</v>
      </c>
    </row>
    <row r="3996" spans="1:3">
      <c r="A3996" s="193">
        <v>40321495</v>
      </c>
      <c r="B3996" s="194" t="s">
        <v>6554</v>
      </c>
      <c r="C3996" s="196" t="s">
        <v>4922</v>
      </c>
    </row>
    <row r="3997" spans="1:3">
      <c r="A3997" s="193">
        <v>40321509</v>
      </c>
      <c r="B3997" s="194" t="s">
        <v>6555</v>
      </c>
      <c r="C3997" s="195" t="s">
        <v>4920</v>
      </c>
    </row>
    <row r="3998" spans="1:3">
      <c r="A3998" s="193">
        <v>40321517</v>
      </c>
      <c r="B3998" s="194" t="s">
        <v>6556</v>
      </c>
      <c r="C3998" s="195" t="s">
        <v>4920</v>
      </c>
    </row>
    <row r="3999" spans="1:3">
      <c r="A3999" s="193">
        <v>40321525</v>
      </c>
      <c r="B3999" s="194" t="s">
        <v>6557</v>
      </c>
      <c r="C3999" s="196" t="s">
        <v>4922</v>
      </c>
    </row>
    <row r="4000" spans="1:3">
      <c r="A4000" s="193">
        <v>40321533</v>
      </c>
      <c r="B4000" s="194" t="s">
        <v>6558</v>
      </c>
      <c r="C4000" s="196" t="s">
        <v>4922</v>
      </c>
    </row>
    <row r="4001" spans="1:3">
      <c r="A4001" s="193">
        <v>40321541</v>
      </c>
      <c r="B4001" s="194" t="s">
        <v>6559</v>
      </c>
      <c r="C4001" s="196" t="s">
        <v>4922</v>
      </c>
    </row>
    <row r="4002" spans="1:3">
      <c r="A4002" s="193">
        <v>40321550</v>
      </c>
      <c r="B4002" s="194" t="s">
        <v>6560</v>
      </c>
      <c r="C4002" s="196" t="s">
        <v>4922</v>
      </c>
    </row>
    <row r="4003" spans="1:3">
      <c r="A4003" s="193">
        <v>40321568</v>
      </c>
      <c r="B4003" s="194" t="s">
        <v>6561</v>
      </c>
      <c r="C4003" s="195" t="s">
        <v>4920</v>
      </c>
    </row>
    <row r="4004" spans="1:3">
      <c r="A4004" s="193">
        <v>40321576</v>
      </c>
      <c r="B4004" s="194" t="s">
        <v>6562</v>
      </c>
      <c r="C4004" s="196" t="s">
        <v>4922</v>
      </c>
    </row>
    <row r="4005" spans="1:3">
      <c r="A4005" s="193">
        <v>40321584</v>
      </c>
      <c r="B4005" s="194" t="s">
        <v>6563</v>
      </c>
      <c r="C4005" s="196" t="s">
        <v>4922</v>
      </c>
    </row>
    <row r="4006" spans="1:3">
      <c r="A4006" s="193">
        <v>40321592</v>
      </c>
      <c r="B4006" s="194" t="s">
        <v>6564</v>
      </c>
      <c r="C4006" s="196" t="s">
        <v>4922</v>
      </c>
    </row>
    <row r="4007" spans="1:3">
      <c r="A4007" s="193">
        <v>40321606</v>
      </c>
      <c r="B4007" s="194" t="s">
        <v>6565</v>
      </c>
      <c r="C4007" s="196" t="s">
        <v>4922</v>
      </c>
    </row>
    <row r="4008" spans="1:3">
      <c r="A4008" s="193">
        <v>40321614</v>
      </c>
      <c r="B4008" s="194" t="s">
        <v>6566</v>
      </c>
      <c r="C4008" s="195" t="s">
        <v>4920</v>
      </c>
    </row>
    <row r="4009" spans="1:3">
      <c r="A4009" s="193">
        <v>40321622</v>
      </c>
      <c r="B4009" s="194" t="s">
        <v>6567</v>
      </c>
      <c r="C4009" s="196" t="s">
        <v>4922</v>
      </c>
    </row>
    <row r="4010" spans="1:3">
      <c r="A4010" s="193">
        <v>40321630</v>
      </c>
      <c r="B4010" s="194" t="s">
        <v>6568</v>
      </c>
      <c r="C4010" s="196" t="s">
        <v>4922</v>
      </c>
    </row>
    <row r="4011" spans="1:3">
      <c r="A4011" s="211">
        <v>40321649</v>
      </c>
      <c r="B4011" s="212" t="s">
        <v>6569</v>
      </c>
      <c r="C4011" s="196" t="s">
        <v>4922</v>
      </c>
    </row>
    <row r="4012" spans="1:3">
      <c r="A4012" s="193">
        <v>40321657</v>
      </c>
      <c r="B4012" s="194" t="s">
        <v>6570</v>
      </c>
      <c r="C4012" s="196" t="s">
        <v>4922</v>
      </c>
    </row>
    <row r="4013" spans="1:3">
      <c r="A4013" s="193">
        <v>40321665</v>
      </c>
      <c r="B4013" s="194" t="s">
        <v>6571</v>
      </c>
      <c r="C4013" s="196" t="s">
        <v>4922</v>
      </c>
    </row>
    <row r="4014" spans="1:3">
      <c r="A4014" s="193">
        <v>40321673</v>
      </c>
      <c r="B4014" s="194" t="s">
        <v>6572</v>
      </c>
      <c r="C4014" s="196" t="s">
        <v>4922</v>
      </c>
    </row>
    <row r="4015" spans="1:3">
      <c r="A4015" s="193">
        <v>40321681</v>
      </c>
      <c r="B4015" s="194" t="s">
        <v>6573</v>
      </c>
      <c r="C4015" s="195" t="s">
        <v>4920</v>
      </c>
    </row>
    <row r="4016" spans="1:3">
      <c r="A4016" s="193">
        <v>40323013</v>
      </c>
      <c r="B4016" s="194" t="s">
        <v>6574</v>
      </c>
      <c r="C4016" s="196" t="s">
        <v>4922</v>
      </c>
    </row>
    <row r="4017" spans="1:3">
      <c r="A4017" s="193">
        <v>40323021</v>
      </c>
      <c r="B4017" s="194" t="s">
        <v>6575</v>
      </c>
      <c r="C4017" s="196" t="s">
        <v>4922</v>
      </c>
    </row>
    <row r="4018" spans="1:3">
      <c r="A4018" s="177">
        <v>40323030</v>
      </c>
      <c r="B4018" s="191" t="s">
        <v>4865</v>
      </c>
      <c r="C4018" s="192" t="s">
        <v>4920</v>
      </c>
    </row>
    <row r="4019" spans="1:3">
      <c r="A4019" s="177">
        <v>40323048</v>
      </c>
      <c r="B4019" s="191" t="s">
        <v>6576</v>
      </c>
      <c r="C4019" s="192" t="s">
        <v>4920</v>
      </c>
    </row>
    <row r="4020" spans="1:3">
      <c r="A4020" s="193">
        <v>40323056</v>
      </c>
      <c r="B4020" s="194" t="s">
        <v>6577</v>
      </c>
      <c r="C4020" s="196" t="s">
        <v>4922</v>
      </c>
    </row>
    <row r="4021" spans="1:3">
      <c r="A4021" s="193">
        <v>40323064</v>
      </c>
      <c r="B4021" s="194" t="s">
        <v>6578</v>
      </c>
      <c r="C4021" s="196" t="s">
        <v>4922</v>
      </c>
    </row>
    <row r="4022" spans="1:3">
      <c r="A4022" s="193">
        <v>40323080</v>
      </c>
      <c r="B4022" s="194" t="s">
        <v>6579</v>
      </c>
      <c r="C4022" s="196" t="s">
        <v>4922</v>
      </c>
    </row>
    <row r="4023" spans="1:3">
      <c r="A4023" s="193">
        <v>40323099</v>
      </c>
      <c r="B4023" s="194" t="s">
        <v>6580</v>
      </c>
      <c r="C4023" s="196" t="s">
        <v>4922</v>
      </c>
    </row>
    <row r="4024" spans="1:3">
      <c r="A4024" s="193">
        <v>40323102</v>
      </c>
      <c r="B4024" s="194" t="s">
        <v>6581</v>
      </c>
      <c r="C4024" s="196" t="s">
        <v>4922</v>
      </c>
    </row>
    <row r="4025" spans="1:3">
      <c r="A4025" s="177">
        <v>40323110</v>
      </c>
      <c r="B4025" s="191" t="s">
        <v>4771</v>
      </c>
      <c r="C4025" s="192" t="s">
        <v>4920</v>
      </c>
    </row>
    <row r="4026" spans="1:3">
      <c r="A4026" s="193">
        <v>40323129</v>
      </c>
      <c r="B4026" s="194" t="s">
        <v>6582</v>
      </c>
      <c r="C4026" s="196" t="s">
        <v>4922</v>
      </c>
    </row>
    <row r="4027" spans="1:3">
      <c r="A4027" s="193">
        <v>40323137</v>
      </c>
      <c r="B4027" s="194" t="s">
        <v>6583</v>
      </c>
      <c r="C4027" s="196" t="s">
        <v>4922</v>
      </c>
    </row>
    <row r="4028" spans="1:3">
      <c r="A4028" s="193">
        <v>40323145</v>
      </c>
      <c r="B4028" s="194" t="s">
        <v>6584</v>
      </c>
      <c r="C4028" s="196" t="s">
        <v>4922</v>
      </c>
    </row>
    <row r="4029" spans="1:3">
      <c r="A4029" s="177">
        <v>40323153</v>
      </c>
      <c r="B4029" s="191" t="s">
        <v>6585</v>
      </c>
      <c r="C4029" s="192" t="s">
        <v>4920</v>
      </c>
    </row>
    <row r="4030" spans="1:3">
      <c r="A4030" s="193">
        <v>40323161</v>
      </c>
      <c r="B4030" s="194" t="s">
        <v>6586</v>
      </c>
      <c r="C4030" s="196" t="s">
        <v>4922</v>
      </c>
    </row>
    <row r="4031" spans="1:3">
      <c r="A4031" s="193">
        <v>40323170</v>
      </c>
      <c r="B4031" s="194" t="s">
        <v>6587</v>
      </c>
      <c r="C4031" s="196" t="s">
        <v>4922</v>
      </c>
    </row>
    <row r="4032" spans="1:3">
      <c r="A4032" s="193">
        <v>40323188</v>
      </c>
      <c r="B4032" s="194" t="s">
        <v>6588</v>
      </c>
      <c r="C4032" s="196" t="s">
        <v>4922</v>
      </c>
    </row>
    <row r="4033" spans="1:3">
      <c r="A4033" s="193">
        <v>40323196</v>
      </c>
      <c r="B4033" s="194" t="s">
        <v>6589</v>
      </c>
      <c r="C4033" s="196" t="s">
        <v>4922</v>
      </c>
    </row>
    <row r="4034" spans="1:3">
      <c r="A4034" s="193">
        <v>40323200</v>
      </c>
      <c r="B4034" s="194" t="s">
        <v>6590</v>
      </c>
      <c r="C4034" s="196" t="s">
        <v>4922</v>
      </c>
    </row>
    <row r="4035" spans="1:3">
      <c r="A4035" s="193">
        <v>40323218</v>
      </c>
      <c r="B4035" s="194" t="s">
        <v>6591</v>
      </c>
      <c r="C4035" s="196" t="s">
        <v>4922</v>
      </c>
    </row>
    <row r="4036" spans="1:3">
      <c r="A4036" s="211">
        <v>40323226</v>
      </c>
      <c r="B4036" s="212" t="s">
        <v>6592</v>
      </c>
      <c r="C4036" s="196" t="s">
        <v>4922</v>
      </c>
    </row>
    <row r="4037" spans="1:3">
      <c r="A4037" s="193">
        <v>40323234</v>
      </c>
      <c r="B4037" s="194" t="s">
        <v>6593</v>
      </c>
      <c r="C4037" s="196" t="s">
        <v>4922</v>
      </c>
    </row>
    <row r="4038" spans="1:3">
      <c r="A4038" s="193">
        <v>40323242</v>
      </c>
      <c r="B4038" s="194" t="s">
        <v>6594</v>
      </c>
      <c r="C4038" s="196" t="s">
        <v>4922</v>
      </c>
    </row>
    <row r="4039" spans="1:3">
      <c r="A4039" s="193">
        <v>40323250</v>
      </c>
      <c r="B4039" s="194" t="s">
        <v>6595</v>
      </c>
      <c r="C4039" s="196" t="s">
        <v>4922</v>
      </c>
    </row>
    <row r="4040" spans="1:3">
      <c r="A4040" s="193">
        <v>40323269</v>
      </c>
      <c r="B4040" s="194" t="s">
        <v>6596</v>
      </c>
      <c r="C4040" s="196" t="s">
        <v>4922</v>
      </c>
    </row>
    <row r="4041" spans="1:3">
      <c r="A4041" s="211">
        <v>40323277</v>
      </c>
      <c r="B4041" s="212" t="s">
        <v>6597</v>
      </c>
      <c r="C4041" s="196" t="s">
        <v>4922</v>
      </c>
    </row>
    <row r="4042" spans="1:3">
      <c r="A4042" s="211">
        <v>40323293</v>
      </c>
      <c r="B4042" s="212" t="s">
        <v>6598</v>
      </c>
      <c r="C4042" s="196" t="s">
        <v>4922</v>
      </c>
    </row>
    <row r="4043" spans="1:3">
      <c r="A4043" s="193">
        <v>40323307</v>
      </c>
      <c r="B4043" s="194" t="s">
        <v>6599</v>
      </c>
      <c r="C4043" s="196" t="s">
        <v>4922</v>
      </c>
    </row>
    <row r="4044" spans="1:3">
      <c r="A4044" s="193">
        <v>40323315</v>
      </c>
      <c r="B4044" s="194" t="s">
        <v>6600</v>
      </c>
      <c r="C4044" s="196" t="s">
        <v>4922</v>
      </c>
    </row>
    <row r="4045" spans="1:3">
      <c r="A4045" s="193">
        <v>40323323</v>
      </c>
      <c r="B4045" s="194" t="s">
        <v>6601</v>
      </c>
      <c r="C4045" s="196" t="s">
        <v>4922</v>
      </c>
    </row>
    <row r="4046" spans="1:3">
      <c r="A4046" s="193">
        <v>40323331</v>
      </c>
      <c r="B4046" s="194" t="s">
        <v>6602</v>
      </c>
      <c r="C4046" s="196" t="s">
        <v>4922</v>
      </c>
    </row>
    <row r="4047" spans="1:3">
      <c r="A4047" s="193">
        <v>40323340</v>
      </c>
      <c r="B4047" s="194" t="s">
        <v>6603</v>
      </c>
      <c r="C4047" s="196" t="s">
        <v>4922</v>
      </c>
    </row>
    <row r="4048" spans="1:3">
      <c r="A4048" s="193">
        <v>40323358</v>
      </c>
      <c r="B4048" s="194" t="s">
        <v>6604</v>
      </c>
      <c r="C4048" s="196" t="s">
        <v>4922</v>
      </c>
    </row>
    <row r="4049" spans="1:3">
      <c r="A4049" s="193">
        <v>40323366</v>
      </c>
      <c r="B4049" s="194" t="s">
        <v>6605</v>
      </c>
      <c r="C4049" s="196" t="s">
        <v>4922</v>
      </c>
    </row>
    <row r="4050" spans="1:3">
      <c r="A4050" s="193">
        <v>40323374</v>
      </c>
      <c r="B4050" s="194" t="s">
        <v>6606</v>
      </c>
      <c r="C4050" s="196" t="s">
        <v>4922</v>
      </c>
    </row>
    <row r="4051" spans="1:3">
      <c r="A4051" s="193">
        <v>40323382</v>
      </c>
      <c r="B4051" s="194" t="s">
        <v>6607</v>
      </c>
      <c r="C4051" s="196" t="s">
        <v>4922</v>
      </c>
    </row>
    <row r="4052" spans="1:3">
      <c r="A4052" s="211">
        <v>40323390</v>
      </c>
      <c r="B4052" s="212" t="s">
        <v>6608</v>
      </c>
      <c r="C4052" s="196" t="s">
        <v>4922</v>
      </c>
    </row>
    <row r="4053" spans="1:3">
      <c r="A4053" s="177">
        <v>40323404</v>
      </c>
      <c r="B4053" s="191" t="s">
        <v>2813</v>
      </c>
      <c r="C4053" s="192" t="s">
        <v>4920</v>
      </c>
    </row>
    <row r="4054" spans="1:3">
      <c r="A4054" s="193">
        <v>40323412</v>
      </c>
      <c r="B4054" s="194" t="s">
        <v>6609</v>
      </c>
      <c r="C4054" s="196" t="s">
        <v>4922</v>
      </c>
    </row>
    <row r="4055" spans="1:3">
      <c r="A4055" s="193">
        <v>40323420</v>
      </c>
      <c r="B4055" s="194" t="s">
        <v>6610</v>
      </c>
      <c r="C4055" s="196" t="s">
        <v>4922</v>
      </c>
    </row>
    <row r="4056" spans="1:3">
      <c r="A4056" s="193">
        <v>40323439</v>
      </c>
      <c r="B4056" s="194" t="s">
        <v>6611</v>
      </c>
      <c r="C4056" s="196" t="s">
        <v>4922</v>
      </c>
    </row>
    <row r="4057" spans="1:3">
      <c r="A4057" s="193">
        <v>40323447</v>
      </c>
      <c r="B4057" s="194" t="s">
        <v>6612</v>
      </c>
      <c r="C4057" s="196" t="s">
        <v>4922</v>
      </c>
    </row>
    <row r="4058" spans="1:3">
      <c r="A4058" s="193">
        <v>40323455</v>
      </c>
      <c r="B4058" s="194" t="s">
        <v>6613</v>
      </c>
      <c r="C4058" s="196" t="s">
        <v>4922</v>
      </c>
    </row>
    <row r="4059" spans="1:3">
      <c r="A4059" s="211">
        <v>40323463</v>
      </c>
      <c r="B4059" s="212" t="s">
        <v>6614</v>
      </c>
      <c r="C4059" s="195" t="s">
        <v>4920</v>
      </c>
    </row>
    <row r="4060" spans="1:3">
      <c r="A4060" s="193">
        <v>40323471</v>
      </c>
      <c r="B4060" s="194" t="s">
        <v>6615</v>
      </c>
      <c r="C4060" s="196" t="s">
        <v>4922</v>
      </c>
    </row>
    <row r="4061" spans="1:3">
      <c r="A4061" s="193">
        <v>40323480</v>
      </c>
      <c r="B4061" s="194" t="s">
        <v>6616</v>
      </c>
      <c r="C4061" s="196" t="s">
        <v>4922</v>
      </c>
    </row>
    <row r="4062" spans="1:3">
      <c r="A4062" s="193">
        <v>40323498</v>
      </c>
      <c r="B4062" s="194" t="s">
        <v>6617</v>
      </c>
      <c r="C4062" s="196" t="s">
        <v>4922</v>
      </c>
    </row>
    <row r="4063" spans="1:3">
      <c r="A4063" s="193">
        <v>40323501</v>
      </c>
      <c r="B4063" s="194" t="s">
        <v>6618</v>
      </c>
      <c r="C4063" s="196" t="s">
        <v>4922</v>
      </c>
    </row>
    <row r="4064" spans="1:3">
      <c r="A4064" s="193">
        <v>40323510</v>
      </c>
      <c r="B4064" s="194" t="s">
        <v>6619</v>
      </c>
      <c r="C4064" s="195" t="s">
        <v>4920</v>
      </c>
    </row>
    <row r="4065" spans="1:3">
      <c r="A4065" s="193">
        <v>40323528</v>
      </c>
      <c r="B4065" s="194" t="s">
        <v>6620</v>
      </c>
      <c r="C4065" s="196" t="s">
        <v>4922</v>
      </c>
    </row>
    <row r="4066" spans="1:3">
      <c r="A4066" s="193">
        <v>40323536</v>
      </c>
      <c r="B4066" s="194" t="s">
        <v>6621</v>
      </c>
      <c r="C4066" s="196" t="s">
        <v>4922</v>
      </c>
    </row>
    <row r="4067" spans="1:3">
      <c r="A4067" s="211">
        <v>40323544</v>
      </c>
      <c r="B4067" s="212" t="s">
        <v>6622</v>
      </c>
      <c r="C4067" s="196" t="s">
        <v>4922</v>
      </c>
    </row>
    <row r="4068" spans="1:3">
      <c r="A4068" s="193">
        <v>40323552</v>
      </c>
      <c r="B4068" s="194" t="s">
        <v>6623</v>
      </c>
      <c r="C4068" s="196" t="s">
        <v>4922</v>
      </c>
    </row>
    <row r="4069" spans="1:3">
      <c r="A4069" s="193">
        <v>40323560</v>
      </c>
      <c r="B4069" s="194" t="s">
        <v>6624</v>
      </c>
      <c r="C4069" s="196" t="s">
        <v>4922</v>
      </c>
    </row>
    <row r="4070" spans="1:3">
      <c r="A4070" s="193">
        <v>40323579</v>
      </c>
      <c r="B4070" s="194" t="s">
        <v>6625</v>
      </c>
      <c r="C4070" s="196" t="s">
        <v>4922</v>
      </c>
    </row>
    <row r="4071" spans="1:3">
      <c r="A4071" s="193">
        <v>40323587</v>
      </c>
      <c r="B4071" s="194" t="s">
        <v>6626</v>
      </c>
      <c r="C4071" s="196" t="s">
        <v>4922</v>
      </c>
    </row>
    <row r="4072" spans="1:3">
      <c r="A4072" s="193">
        <v>40323595</v>
      </c>
      <c r="B4072" s="194" t="s">
        <v>6627</v>
      </c>
      <c r="C4072" s="195" t="s">
        <v>4920</v>
      </c>
    </row>
    <row r="4073" spans="1:3">
      <c r="A4073" s="193">
        <v>40323609</v>
      </c>
      <c r="B4073" s="194" t="s">
        <v>6628</v>
      </c>
      <c r="C4073" s="196" t="s">
        <v>4922</v>
      </c>
    </row>
    <row r="4074" spans="1:3">
      <c r="A4074" s="193">
        <v>40323617</v>
      </c>
      <c r="B4074" s="194" t="s">
        <v>6629</v>
      </c>
      <c r="C4074" s="196" t="s">
        <v>4922</v>
      </c>
    </row>
    <row r="4075" spans="1:3">
      <c r="A4075" s="193">
        <v>40323625</v>
      </c>
      <c r="B4075" s="194" t="s">
        <v>6630</v>
      </c>
      <c r="C4075" s="196" t="s">
        <v>4922</v>
      </c>
    </row>
    <row r="4076" spans="1:3">
      <c r="A4076" s="211">
        <v>40323633</v>
      </c>
      <c r="B4076" s="212" t="s">
        <v>6631</v>
      </c>
      <c r="C4076" s="196" t="s">
        <v>4922</v>
      </c>
    </row>
    <row r="4077" spans="1:3">
      <c r="A4077" s="193">
        <v>40323641</v>
      </c>
      <c r="B4077" s="194" t="s">
        <v>6632</v>
      </c>
      <c r="C4077" s="196" t="s">
        <v>4922</v>
      </c>
    </row>
    <row r="4078" spans="1:3">
      <c r="A4078" s="193">
        <v>40323650</v>
      </c>
      <c r="B4078" s="194" t="s">
        <v>6633</v>
      </c>
      <c r="C4078" s="196" t="s">
        <v>4922</v>
      </c>
    </row>
    <row r="4079" spans="1:3">
      <c r="A4079" s="193">
        <v>40323668</v>
      </c>
      <c r="B4079" s="194" t="s">
        <v>6634</v>
      </c>
      <c r="C4079" s="196" t="s">
        <v>4922</v>
      </c>
    </row>
    <row r="4080" spans="1:3">
      <c r="A4080" s="193">
        <v>40323676</v>
      </c>
      <c r="B4080" s="194" t="s">
        <v>6635</v>
      </c>
      <c r="C4080" s="196" t="s">
        <v>4922</v>
      </c>
    </row>
    <row r="4081" spans="1:3">
      <c r="A4081" s="193">
        <v>40323684</v>
      </c>
      <c r="B4081" s="194" t="s">
        <v>6636</v>
      </c>
      <c r="C4081" s="196" t="s">
        <v>4922</v>
      </c>
    </row>
    <row r="4082" spans="1:3">
      <c r="A4082" s="193">
        <v>40323692</v>
      </c>
      <c r="B4082" s="194" t="s">
        <v>6637</v>
      </c>
      <c r="C4082" s="196" t="s">
        <v>4922</v>
      </c>
    </row>
    <row r="4083" spans="1:3">
      <c r="A4083" s="193">
        <v>40323706</v>
      </c>
      <c r="B4083" s="194" t="s">
        <v>6638</v>
      </c>
      <c r="C4083" s="196" t="s">
        <v>4922</v>
      </c>
    </row>
    <row r="4084" spans="1:3">
      <c r="A4084" s="193">
        <v>40323714</v>
      </c>
      <c r="B4084" s="194" t="s">
        <v>6639</v>
      </c>
      <c r="C4084" s="196" t="s">
        <v>4922</v>
      </c>
    </row>
    <row r="4085" spans="1:3">
      <c r="A4085" s="193">
        <v>40323722</v>
      </c>
      <c r="B4085" s="194" t="s">
        <v>6640</v>
      </c>
      <c r="C4085" s="196" t="s">
        <v>4922</v>
      </c>
    </row>
    <row r="4086" spans="1:3">
      <c r="A4086" s="193">
        <v>40323730</v>
      </c>
      <c r="B4086" s="194" t="s">
        <v>6641</v>
      </c>
      <c r="C4086" s="196" t="s">
        <v>4922</v>
      </c>
    </row>
    <row r="4087" spans="1:3">
      <c r="A4087" s="193">
        <v>40323749</v>
      </c>
      <c r="B4087" s="194" t="s">
        <v>6642</v>
      </c>
      <c r="C4087" s="196" t="s">
        <v>4922</v>
      </c>
    </row>
    <row r="4088" spans="1:3">
      <c r="A4088" s="193">
        <v>40323757</v>
      </c>
      <c r="B4088" s="194" t="s">
        <v>6643</v>
      </c>
      <c r="C4088" s="196" t="s">
        <v>4922</v>
      </c>
    </row>
    <row r="4089" spans="1:3">
      <c r="A4089" s="193">
        <v>40323765</v>
      </c>
      <c r="B4089" s="194" t="s">
        <v>6644</v>
      </c>
      <c r="C4089" s="196" t="s">
        <v>4922</v>
      </c>
    </row>
    <row r="4090" spans="1:3">
      <c r="A4090" s="193">
        <v>40323773</v>
      </c>
      <c r="B4090" s="194" t="s">
        <v>6645</v>
      </c>
      <c r="C4090" s="196" t="s">
        <v>4922</v>
      </c>
    </row>
    <row r="4091" spans="1:3">
      <c r="A4091" s="193">
        <v>40323781</v>
      </c>
      <c r="B4091" s="194" t="s">
        <v>6646</v>
      </c>
      <c r="C4091" s="196" t="s">
        <v>4922</v>
      </c>
    </row>
    <row r="4092" spans="1:3">
      <c r="A4092" s="193">
        <v>40323790</v>
      </c>
      <c r="B4092" s="194" t="s">
        <v>6647</v>
      </c>
      <c r="C4092" s="196" t="s">
        <v>4922</v>
      </c>
    </row>
    <row r="4093" spans="1:3">
      <c r="A4093" s="193">
        <v>40323803</v>
      </c>
      <c r="B4093" s="194" t="s">
        <v>6648</v>
      </c>
      <c r="C4093" s="196" t="s">
        <v>4922</v>
      </c>
    </row>
    <row r="4094" spans="1:3">
      <c r="A4094" s="193">
        <v>40323811</v>
      </c>
      <c r="B4094" s="194" t="s">
        <v>6649</v>
      </c>
      <c r="C4094" s="196" t="s">
        <v>4922</v>
      </c>
    </row>
    <row r="4095" spans="1:3">
      <c r="A4095" s="211">
        <v>40323820</v>
      </c>
      <c r="B4095" s="212" t="s">
        <v>6650</v>
      </c>
      <c r="C4095" s="196" t="s">
        <v>4922</v>
      </c>
    </row>
    <row r="4096" spans="1:3">
      <c r="A4096" s="211">
        <v>40323838</v>
      </c>
      <c r="B4096" s="212" t="s">
        <v>6651</v>
      </c>
      <c r="C4096" s="196" t="s">
        <v>4922</v>
      </c>
    </row>
    <row r="4097" spans="1:3">
      <c r="A4097" s="193">
        <v>40323846</v>
      </c>
      <c r="B4097" s="194" t="s">
        <v>6652</v>
      </c>
      <c r="C4097" s="196" t="s">
        <v>4922</v>
      </c>
    </row>
    <row r="4098" spans="1:3">
      <c r="A4098" s="193">
        <v>40323854</v>
      </c>
      <c r="B4098" s="194" t="s">
        <v>6653</v>
      </c>
      <c r="C4098" s="196" t="s">
        <v>4922</v>
      </c>
    </row>
    <row r="4099" spans="1:3">
      <c r="A4099" s="193">
        <v>40323862</v>
      </c>
      <c r="B4099" s="194" t="s">
        <v>6654</v>
      </c>
      <c r="C4099" s="196" t="s">
        <v>4922</v>
      </c>
    </row>
    <row r="4100" spans="1:3">
      <c r="A4100" s="193">
        <v>40323870</v>
      </c>
      <c r="B4100" s="194" t="s">
        <v>6655</v>
      </c>
      <c r="C4100" s="196" t="s">
        <v>4922</v>
      </c>
    </row>
    <row r="4101" spans="1:3">
      <c r="A4101" s="193">
        <v>40323889</v>
      </c>
      <c r="B4101" s="194" t="s">
        <v>6656</v>
      </c>
      <c r="C4101" s="196" t="s">
        <v>4922</v>
      </c>
    </row>
    <row r="4102" spans="1:3">
      <c r="A4102" s="177">
        <v>40323897</v>
      </c>
      <c r="B4102" s="191" t="s">
        <v>2724</v>
      </c>
      <c r="C4102" s="192" t="s">
        <v>4920</v>
      </c>
    </row>
    <row r="4103" spans="1:3">
      <c r="A4103" s="177">
        <v>40323900</v>
      </c>
      <c r="B4103" s="191" t="s">
        <v>2728</v>
      </c>
      <c r="C4103" s="192" t="s">
        <v>4920</v>
      </c>
    </row>
    <row r="4104" spans="1:3">
      <c r="A4104" s="177">
        <v>40323919</v>
      </c>
      <c r="B4104" s="191" t="s">
        <v>2877</v>
      </c>
      <c r="C4104" s="192" t="s">
        <v>4920</v>
      </c>
    </row>
    <row r="4105" spans="1:3">
      <c r="A4105" s="177">
        <v>40324176</v>
      </c>
      <c r="B4105" s="191" t="s">
        <v>4786</v>
      </c>
      <c r="C4105" s="192" t="s">
        <v>4920</v>
      </c>
    </row>
    <row r="4106" spans="1:3">
      <c r="A4106" s="177">
        <v>40324192</v>
      </c>
      <c r="B4106" s="191" t="s">
        <v>4787</v>
      </c>
      <c r="C4106" s="192" t="s">
        <v>4920</v>
      </c>
    </row>
    <row r="4107" spans="1:3">
      <c r="A4107" s="177">
        <v>40324265</v>
      </c>
      <c r="B4107" s="191" t="s">
        <v>4827</v>
      </c>
      <c r="C4107" s="192" t="s">
        <v>4920</v>
      </c>
    </row>
    <row r="4108" spans="1:3">
      <c r="A4108" s="177">
        <v>40324559</v>
      </c>
      <c r="B4108" s="191" t="s">
        <v>4788</v>
      </c>
      <c r="C4108" s="192" t="s">
        <v>4920</v>
      </c>
    </row>
    <row r="4109" spans="1:3" ht="15.75" thickBot="1">
      <c r="A4109" s="177">
        <v>40324567</v>
      </c>
      <c r="B4109" s="191" t="s">
        <v>4789</v>
      </c>
      <c r="C4109" s="192" t="s">
        <v>4920</v>
      </c>
    </row>
    <row r="4110" spans="1:3" ht="16.5" thickTop="1" thickBot="1">
      <c r="A4110" s="168">
        <f>D4110</f>
        <v>0</v>
      </c>
      <c r="B4110" s="169" t="s">
        <v>4917</v>
      </c>
      <c r="C4110" s="170" t="s">
        <v>3721</v>
      </c>
    </row>
    <row r="4111" spans="1:3" ht="16.5" thickTop="1" thickBot="1">
      <c r="A4111" s="171">
        <f>D4111</f>
        <v>0</v>
      </c>
      <c r="B4111" s="172" t="s">
        <v>4918</v>
      </c>
      <c r="C4111" s="173" t="s">
        <v>3721</v>
      </c>
    </row>
    <row r="4112" spans="1:3" ht="15.75" thickTop="1">
      <c r="A4112" s="174">
        <v>40401014</v>
      </c>
      <c r="B4112" s="175" t="s">
        <v>3053</v>
      </c>
      <c r="C4112" s="176" t="s">
        <v>4920</v>
      </c>
    </row>
    <row r="4113" spans="1:3" ht="15.75" thickBot="1">
      <c r="A4113" s="180">
        <v>40401022</v>
      </c>
      <c r="B4113" s="181" t="s">
        <v>3054</v>
      </c>
      <c r="C4113" s="182" t="s">
        <v>4920</v>
      </c>
    </row>
    <row r="4114" spans="1:3" ht="16.5" thickTop="1" thickBot="1">
      <c r="A4114" s="187">
        <f>D4114</f>
        <v>0</v>
      </c>
      <c r="B4114" s="188" t="s">
        <v>4918</v>
      </c>
      <c r="C4114" s="189" t="s">
        <v>3721</v>
      </c>
    </row>
    <row r="4115" spans="1:3" ht="23.25" thickTop="1">
      <c r="A4115" s="174">
        <v>40402010</v>
      </c>
      <c r="B4115" s="175" t="s">
        <v>3059</v>
      </c>
      <c r="C4115" s="176" t="s">
        <v>4920</v>
      </c>
    </row>
    <row r="4116" spans="1:3">
      <c r="A4116" s="177">
        <v>40402029</v>
      </c>
      <c r="B4116" s="191" t="s">
        <v>6657</v>
      </c>
      <c r="C4116" s="192" t="s">
        <v>4920</v>
      </c>
    </row>
    <row r="4117" spans="1:3">
      <c r="A4117" s="177">
        <v>40402037</v>
      </c>
      <c r="B4117" s="191" t="s">
        <v>3061</v>
      </c>
      <c r="C4117" s="192" t="s">
        <v>4920</v>
      </c>
    </row>
    <row r="4118" spans="1:3">
      <c r="A4118" s="177">
        <v>40402045</v>
      </c>
      <c r="B4118" s="191" t="s">
        <v>3063</v>
      </c>
      <c r="C4118" s="192" t="s">
        <v>4920</v>
      </c>
    </row>
    <row r="4119" spans="1:3">
      <c r="A4119" s="177">
        <v>40402053</v>
      </c>
      <c r="B4119" s="191" t="s">
        <v>6658</v>
      </c>
      <c r="C4119" s="192" t="s">
        <v>4920</v>
      </c>
    </row>
    <row r="4120" spans="1:3">
      <c r="A4120" s="177">
        <v>40402061</v>
      </c>
      <c r="B4120" s="191" t="s">
        <v>6659</v>
      </c>
      <c r="C4120" s="192" t="s">
        <v>4920</v>
      </c>
    </row>
    <row r="4121" spans="1:3">
      <c r="A4121" s="177">
        <v>40402070</v>
      </c>
      <c r="B4121" s="191" t="s">
        <v>6660</v>
      </c>
      <c r="C4121" s="192" t="s">
        <v>4920</v>
      </c>
    </row>
    <row r="4122" spans="1:3">
      <c r="A4122" s="177">
        <v>40402088</v>
      </c>
      <c r="B4122" s="191" t="s">
        <v>3068</v>
      </c>
      <c r="C4122" s="192" t="s">
        <v>4920</v>
      </c>
    </row>
    <row r="4123" spans="1:3">
      <c r="A4123" s="177">
        <v>40402096</v>
      </c>
      <c r="B4123" s="191" t="s">
        <v>6661</v>
      </c>
      <c r="C4123" s="192" t="s">
        <v>4920</v>
      </c>
    </row>
    <row r="4124" spans="1:3">
      <c r="A4124" s="177">
        <v>40402100</v>
      </c>
      <c r="B4124" s="191" t="s">
        <v>6662</v>
      </c>
      <c r="C4124" s="192" t="s">
        <v>4920</v>
      </c>
    </row>
    <row r="4125" spans="1:3">
      <c r="A4125" s="177">
        <v>40402118</v>
      </c>
      <c r="B4125" s="191" t="s">
        <v>3055</v>
      </c>
      <c r="C4125" s="192" t="s">
        <v>4920</v>
      </c>
    </row>
    <row r="4126" spans="1:3">
      <c r="A4126" s="177">
        <v>40402126</v>
      </c>
      <c r="B4126" s="191" t="s">
        <v>3056</v>
      </c>
      <c r="C4126" s="192" t="s">
        <v>4920</v>
      </c>
    </row>
    <row r="4127" spans="1:3">
      <c r="A4127" s="177">
        <v>40402134</v>
      </c>
      <c r="B4127" s="191" t="s">
        <v>6663</v>
      </c>
      <c r="C4127" s="192" t="s">
        <v>4920</v>
      </c>
    </row>
    <row r="4128" spans="1:3">
      <c r="A4128" s="177">
        <v>40402142</v>
      </c>
      <c r="B4128" s="191" t="s">
        <v>3057</v>
      </c>
      <c r="C4128" s="192" t="s">
        <v>4920</v>
      </c>
    </row>
    <row r="4129" spans="1:3">
      <c r="A4129" s="177">
        <v>40402150</v>
      </c>
      <c r="B4129" s="191" t="s">
        <v>6664</v>
      </c>
      <c r="C4129" s="192" t="s">
        <v>4920</v>
      </c>
    </row>
    <row r="4130" spans="1:3" ht="15.75" thickBot="1">
      <c r="A4130" s="180">
        <v>40402169</v>
      </c>
      <c r="B4130" s="181" t="s">
        <v>6665</v>
      </c>
      <c r="C4130" s="182" t="s">
        <v>4920</v>
      </c>
    </row>
    <row r="4131" spans="1:3" ht="16.5" thickTop="1" thickBot="1">
      <c r="A4131" s="187">
        <f>D4131</f>
        <v>0</v>
      </c>
      <c r="B4131" s="188" t="s">
        <v>4918</v>
      </c>
      <c r="C4131" s="189" t="s">
        <v>3721</v>
      </c>
    </row>
    <row r="4132" spans="1:3" ht="23.25" thickTop="1">
      <c r="A4132" s="174">
        <v>40403017</v>
      </c>
      <c r="B4132" s="175" t="s">
        <v>6666</v>
      </c>
      <c r="C4132" s="176" t="s">
        <v>4920</v>
      </c>
    </row>
    <row r="4133" spans="1:3">
      <c r="A4133" s="177">
        <v>40403025</v>
      </c>
      <c r="B4133" s="191" t="s">
        <v>6667</v>
      </c>
      <c r="C4133" s="192" t="s">
        <v>4920</v>
      </c>
    </row>
    <row r="4134" spans="1:3">
      <c r="A4134" s="177">
        <v>40403033</v>
      </c>
      <c r="B4134" s="191" t="s">
        <v>3075</v>
      </c>
      <c r="C4134" s="192" t="s">
        <v>4920</v>
      </c>
    </row>
    <row r="4135" spans="1:3">
      <c r="A4135" s="177">
        <v>40403041</v>
      </c>
      <c r="B4135" s="191" t="s">
        <v>6668</v>
      </c>
      <c r="C4135" s="192" t="s">
        <v>4920</v>
      </c>
    </row>
    <row r="4136" spans="1:3">
      <c r="A4136" s="177">
        <v>40403050</v>
      </c>
      <c r="B4136" s="191" t="s">
        <v>6669</v>
      </c>
      <c r="C4136" s="192" t="s">
        <v>4920</v>
      </c>
    </row>
    <row r="4137" spans="1:3">
      <c r="A4137" s="177">
        <v>40403068</v>
      </c>
      <c r="B4137" s="191" t="s">
        <v>3079</v>
      </c>
      <c r="C4137" s="192" t="s">
        <v>4920</v>
      </c>
    </row>
    <row r="4138" spans="1:3">
      <c r="A4138" s="177">
        <v>40403076</v>
      </c>
      <c r="B4138" s="191" t="s">
        <v>3083</v>
      </c>
      <c r="C4138" s="192" t="s">
        <v>4920</v>
      </c>
    </row>
    <row r="4139" spans="1:3">
      <c r="A4139" s="177">
        <v>40403084</v>
      </c>
      <c r="B4139" s="191" t="s">
        <v>6670</v>
      </c>
      <c r="C4139" s="192" t="s">
        <v>4920</v>
      </c>
    </row>
    <row r="4140" spans="1:3">
      <c r="A4140" s="177">
        <v>40403092</v>
      </c>
      <c r="B4140" s="191" t="s">
        <v>3088</v>
      </c>
      <c r="C4140" s="192" t="s">
        <v>4920</v>
      </c>
    </row>
    <row r="4141" spans="1:3">
      <c r="A4141" s="177">
        <v>40403106</v>
      </c>
      <c r="B4141" s="191" t="s">
        <v>6671</v>
      </c>
      <c r="C4141" s="192" t="s">
        <v>4920</v>
      </c>
    </row>
    <row r="4142" spans="1:3">
      <c r="A4142" s="177">
        <v>40403114</v>
      </c>
      <c r="B4142" s="191" t="s">
        <v>6672</v>
      </c>
      <c r="C4142" s="192" t="s">
        <v>4920</v>
      </c>
    </row>
    <row r="4143" spans="1:3">
      <c r="A4143" s="177">
        <v>40403122</v>
      </c>
      <c r="B4143" s="191" t="s">
        <v>3097</v>
      </c>
      <c r="C4143" s="192" t="s">
        <v>4920</v>
      </c>
    </row>
    <row r="4144" spans="1:3">
      <c r="A4144" s="177">
        <v>40403130</v>
      </c>
      <c r="B4144" s="191" t="s">
        <v>6673</v>
      </c>
      <c r="C4144" s="192" t="s">
        <v>4920</v>
      </c>
    </row>
    <row r="4145" spans="1:3">
      <c r="A4145" s="177">
        <v>40403149</v>
      </c>
      <c r="B4145" s="191" t="s">
        <v>3099</v>
      </c>
      <c r="C4145" s="192" t="s">
        <v>4920</v>
      </c>
    </row>
    <row r="4146" spans="1:3">
      <c r="A4146" s="177">
        <v>40403157</v>
      </c>
      <c r="B4146" s="191" t="s">
        <v>3100</v>
      </c>
      <c r="C4146" s="192" t="s">
        <v>4920</v>
      </c>
    </row>
    <row r="4147" spans="1:3">
      <c r="A4147" s="177">
        <v>40403165</v>
      </c>
      <c r="B4147" s="191" t="s">
        <v>6674</v>
      </c>
      <c r="C4147" s="192" t="s">
        <v>4920</v>
      </c>
    </row>
    <row r="4148" spans="1:3">
      <c r="A4148" s="177">
        <v>40403173</v>
      </c>
      <c r="B4148" s="191" t="s">
        <v>6675</v>
      </c>
      <c r="C4148" s="192" t="s">
        <v>4920</v>
      </c>
    </row>
    <row r="4149" spans="1:3">
      <c r="A4149" s="177">
        <v>40403181</v>
      </c>
      <c r="B4149" s="191" t="s">
        <v>6676</v>
      </c>
      <c r="C4149" s="192" t="s">
        <v>4920</v>
      </c>
    </row>
    <row r="4150" spans="1:3">
      <c r="A4150" s="177">
        <v>40403190</v>
      </c>
      <c r="B4150" s="191" t="s">
        <v>3104</v>
      </c>
      <c r="C4150" s="192" t="s">
        <v>4920</v>
      </c>
    </row>
    <row r="4151" spans="1:3">
      <c r="A4151" s="177">
        <v>40403203</v>
      </c>
      <c r="B4151" s="191" t="s">
        <v>3105</v>
      </c>
      <c r="C4151" s="192" t="s">
        <v>4920</v>
      </c>
    </row>
    <row r="4152" spans="1:3">
      <c r="A4152" s="177">
        <v>40403211</v>
      </c>
      <c r="B4152" s="191" t="s">
        <v>6677</v>
      </c>
      <c r="C4152" s="192" t="s">
        <v>4920</v>
      </c>
    </row>
    <row r="4153" spans="1:3" ht="22.5">
      <c r="A4153" s="177">
        <v>40403220</v>
      </c>
      <c r="B4153" s="191" t="s">
        <v>6678</v>
      </c>
      <c r="C4153" s="192" t="s">
        <v>4920</v>
      </c>
    </row>
    <row r="4154" spans="1:3">
      <c r="A4154" s="177">
        <v>40403238</v>
      </c>
      <c r="B4154" s="191" t="s">
        <v>6679</v>
      </c>
      <c r="C4154" s="192" t="s">
        <v>4920</v>
      </c>
    </row>
    <row r="4155" spans="1:3">
      <c r="A4155" s="177">
        <v>40403246</v>
      </c>
      <c r="B4155" s="191" t="s">
        <v>6680</v>
      </c>
      <c r="C4155" s="192" t="s">
        <v>4920</v>
      </c>
    </row>
    <row r="4156" spans="1:3">
      <c r="A4156" s="177">
        <v>40403254</v>
      </c>
      <c r="B4156" s="191" t="s">
        <v>3110</v>
      </c>
      <c r="C4156" s="192" t="s">
        <v>4920</v>
      </c>
    </row>
    <row r="4157" spans="1:3">
      <c r="A4157" s="177">
        <v>40403262</v>
      </c>
      <c r="B4157" s="178" t="s">
        <v>4866</v>
      </c>
      <c r="C4157" s="179" t="s">
        <v>4920</v>
      </c>
    </row>
    <row r="4158" spans="1:3">
      <c r="A4158" s="177">
        <v>40403270</v>
      </c>
      <c r="B4158" s="178" t="s">
        <v>6681</v>
      </c>
      <c r="C4158" s="179" t="s">
        <v>4920</v>
      </c>
    </row>
    <row r="4159" spans="1:3">
      <c r="A4159" s="177">
        <v>40403289</v>
      </c>
      <c r="B4159" s="178" t="s">
        <v>4867</v>
      </c>
      <c r="C4159" s="179" t="s">
        <v>4920</v>
      </c>
    </row>
    <row r="4160" spans="1:3">
      <c r="A4160" s="177">
        <v>40403297</v>
      </c>
      <c r="B4160" s="178" t="s">
        <v>6682</v>
      </c>
      <c r="C4160" s="179" t="s">
        <v>4920</v>
      </c>
    </row>
    <row r="4161" spans="1:3">
      <c r="A4161" s="177">
        <v>40403300</v>
      </c>
      <c r="B4161" s="191" t="s">
        <v>3113</v>
      </c>
      <c r="C4161" s="192" t="s">
        <v>4920</v>
      </c>
    </row>
    <row r="4162" spans="1:3">
      <c r="A4162" s="177">
        <v>40403319</v>
      </c>
      <c r="B4162" s="191" t="s">
        <v>3114</v>
      </c>
      <c r="C4162" s="192" t="s">
        <v>4920</v>
      </c>
    </row>
    <row r="4163" spans="1:3">
      <c r="A4163" s="177">
        <v>40403327</v>
      </c>
      <c r="B4163" s="191" t="s">
        <v>3119</v>
      </c>
      <c r="C4163" s="192" t="s">
        <v>4920</v>
      </c>
    </row>
    <row r="4164" spans="1:3">
      <c r="A4164" s="177">
        <v>40403335</v>
      </c>
      <c r="B4164" s="191" t="s">
        <v>6683</v>
      </c>
      <c r="C4164" s="192" t="s">
        <v>4920</v>
      </c>
    </row>
    <row r="4165" spans="1:3">
      <c r="A4165" s="177">
        <v>40403343</v>
      </c>
      <c r="B4165" s="191" t="s">
        <v>6684</v>
      </c>
      <c r="C4165" s="192" t="s">
        <v>4920</v>
      </c>
    </row>
    <row r="4166" spans="1:3">
      <c r="A4166" s="177">
        <v>40403351</v>
      </c>
      <c r="B4166" s="191" t="s">
        <v>3121</v>
      </c>
      <c r="C4166" s="192" t="s">
        <v>4920</v>
      </c>
    </row>
    <row r="4167" spans="1:3">
      <c r="A4167" s="177">
        <v>40403360</v>
      </c>
      <c r="B4167" s="191" t="s">
        <v>6685</v>
      </c>
      <c r="C4167" s="192" t="s">
        <v>4920</v>
      </c>
    </row>
    <row r="4168" spans="1:3">
      <c r="A4168" s="177">
        <v>40403378</v>
      </c>
      <c r="B4168" s="191" t="s">
        <v>6686</v>
      </c>
      <c r="C4168" s="192" t="s">
        <v>4920</v>
      </c>
    </row>
    <row r="4169" spans="1:3">
      <c r="A4169" s="177">
        <v>40403386</v>
      </c>
      <c r="B4169" s="191" t="s">
        <v>3124</v>
      </c>
      <c r="C4169" s="192" t="s">
        <v>4920</v>
      </c>
    </row>
    <row r="4170" spans="1:3">
      <c r="A4170" s="177">
        <v>40403394</v>
      </c>
      <c r="B4170" s="191" t="s">
        <v>6687</v>
      </c>
      <c r="C4170" s="192" t="s">
        <v>4920</v>
      </c>
    </row>
    <row r="4171" spans="1:3">
      <c r="A4171" s="177">
        <v>40403408</v>
      </c>
      <c r="B4171" s="191" t="s">
        <v>3126</v>
      </c>
      <c r="C4171" s="192" t="s">
        <v>4920</v>
      </c>
    </row>
    <row r="4172" spans="1:3">
      <c r="A4172" s="177">
        <v>40403416</v>
      </c>
      <c r="B4172" s="191" t="s">
        <v>3127</v>
      </c>
      <c r="C4172" s="192" t="s">
        <v>4920</v>
      </c>
    </row>
    <row r="4173" spans="1:3">
      <c r="A4173" s="177">
        <v>40403424</v>
      </c>
      <c r="B4173" s="191" t="s">
        <v>6688</v>
      </c>
      <c r="C4173" s="192" t="s">
        <v>4920</v>
      </c>
    </row>
    <row r="4174" spans="1:3">
      <c r="A4174" s="177">
        <v>40403432</v>
      </c>
      <c r="B4174" s="191" t="s">
        <v>3137</v>
      </c>
      <c r="C4174" s="192" t="s">
        <v>4920</v>
      </c>
    </row>
    <row r="4175" spans="1:3">
      <c r="A4175" s="177">
        <v>40403440</v>
      </c>
      <c r="B4175" s="191" t="s">
        <v>6689</v>
      </c>
      <c r="C4175" s="192" t="s">
        <v>4920</v>
      </c>
    </row>
    <row r="4176" spans="1:3">
      <c r="A4176" s="177">
        <v>40403459</v>
      </c>
      <c r="B4176" s="191" t="s">
        <v>6690</v>
      </c>
      <c r="C4176" s="192" t="s">
        <v>4920</v>
      </c>
    </row>
    <row r="4177" spans="1:3">
      <c r="A4177" s="177">
        <v>40403467</v>
      </c>
      <c r="B4177" s="191" t="s">
        <v>6691</v>
      </c>
      <c r="C4177" s="192" t="s">
        <v>4920</v>
      </c>
    </row>
    <row r="4178" spans="1:3">
      <c r="A4178" s="177">
        <v>40403475</v>
      </c>
      <c r="B4178" s="191" t="s">
        <v>6692</v>
      </c>
      <c r="C4178" s="192" t="s">
        <v>4920</v>
      </c>
    </row>
    <row r="4179" spans="1:3">
      <c r="A4179" s="177">
        <v>40403483</v>
      </c>
      <c r="B4179" s="191" t="s">
        <v>6693</v>
      </c>
      <c r="C4179" s="192" t="s">
        <v>4920</v>
      </c>
    </row>
    <row r="4180" spans="1:3">
      <c r="A4180" s="177">
        <v>40403491</v>
      </c>
      <c r="B4180" s="191" t="s">
        <v>6694</v>
      </c>
      <c r="C4180" s="192" t="s">
        <v>4920</v>
      </c>
    </row>
    <row r="4181" spans="1:3">
      <c r="A4181" s="177">
        <v>40403505</v>
      </c>
      <c r="B4181" s="191" t="s">
        <v>6695</v>
      </c>
      <c r="C4181" s="192" t="s">
        <v>4920</v>
      </c>
    </row>
    <row r="4182" spans="1:3">
      <c r="A4182" s="177">
        <v>40403513</v>
      </c>
      <c r="B4182" s="191" t="s">
        <v>6696</v>
      </c>
      <c r="C4182" s="192" t="s">
        <v>4920</v>
      </c>
    </row>
    <row r="4183" spans="1:3">
      <c r="A4183" s="177">
        <v>40403521</v>
      </c>
      <c r="B4183" s="191" t="s">
        <v>6697</v>
      </c>
      <c r="C4183" s="192" t="s">
        <v>4920</v>
      </c>
    </row>
    <row r="4184" spans="1:3">
      <c r="A4184" s="177">
        <v>40403530</v>
      </c>
      <c r="B4184" s="191" t="s">
        <v>6698</v>
      </c>
      <c r="C4184" s="192" t="s">
        <v>4920</v>
      </c>
    </row>
    <row r="4185" spans="1:3">
      <c r="A4185" s="177">
        <v>40403548</v>
      </c>
      <c r="B4185" s="191" t="s">
        <v>6699</v>
      </c>
      <c r="C4185" s="192" t="s">
        <v>4920</v>
      </c>
    </row>
    <row r="4186" spans="1:3">
      <c r="A4186" s="177">
        <v>40403556</v>
      </c>
      <c r="B4186" s="191" t="s">
        <v>6700</v>
      </c>
      <c r="C4186" s="192" t="s">
        <v>4920</v>
      </c>
    </row>
    <row r="4187" spans="1:3">
      <c r="A4187" s="177">
        <v>40403564</v>
      </c>
      <c r="B4187" s="191" t="s">
        <v>6701</v>
      </c>
      <c r="C4187" s="192" t="s">
        <v>4920</v>
      </c>
    </row>
    <row r="4188" spans="1:3">
      <c r="A4188" s="177">
        <v>40403572</v>
      </c>
      <c r="B4188" s="191" t="s">
        <v>6702</v>
      </c>
      <c r="C4188" s="192" t="s">
        <v>4920</v>
      </c>
    </row>
    <row r="4189" spans="1:3">
      <c r="A4189" s="177">
        <v>40403580</v>
      </c>
      <c r="B4189" s="191" t="s">
        <v>6703</v>
      </c>
      <c r="C4189" s="192" t="s">
        <v>4920</v>
      </c>
    </row>
    <row r="4190" spans="1:3">
      <c r="A4190" s="177">
        <v>40403599</v>
      </c>
      <c r="B4190" s="191" t="s">
        <v>6704</v>
      </c>
      <c r="C4190" s="192" t="s">
        <v>4920</v>
      </c>
    </row>
    <row r="4191" spans="1:3">
      <c r="A4191" s="177">
        <v>40403602</v>
      </c>
      <c r="B4191" s="191" t="s">
        <v>6705</v>
      </c>
      <c r="C4191" s="192" t="s">
        <v>4920</v>
      </c>
    </row>
    <row r="4192" spans="1:3">
      <c r="A4192" s="177">
        <v>40403610</v>
      </c>
      <c r="B4192" s="191" t="s">
        <v>6706</v>
      </c>
      <c r="C4192" s="192" t="s">
        <v>4920</v>
      </c>
    </row>
    <row r="4193" spans="1:3">
      <c r="A4193" s="177">
        <v>40403629</v>
      </c>
      <c r="B4193" s="191" t="s">
        <v>6707</v>
      </c>
      <c r="C4193" s="192" t="s">
        <v>4920</v>
      </c>
    </row>
    <row r="4194" spans="1:3">
      <c r="A4194" s="177">
        <v>40403637</v>
      </c>
      <c r="B4194" s="191" t="s">
        <v>6708</v>
      </c>
      <c r="C4194" s="192" t="s">
        <v>4920</v>
      </c>
    </row>
    <row r="4195" spans="1:3">
      <c r="A4195" s="177">
        <v>40403645</v>
      </c>
      <c r="B4195" s="191" t="s">
        <v>6709</v>
      </c>
      <c r="C4195" s="192" t="s">
        <v>4920</v>
      </c>
    </row>
    <row r="4196" spans="1:3">
      <c r="A4196" s="177">
        <v>40403653</v>
      </c>
      <c r="B4196" s="191" t="s">
        <v>6710</v>
      </c>
      <c r="C4196" s="192" t="s">
        <v>4920</v>
      </c>
    </row>
    <row r="4197" spans="1:3">
      <c r="A4197" s="177">
        <v>40403661</v>
      </c>
      <c r="B4197" s="191" t="s">
        <v>6711</v>
      </c>
      <c r="C4197" s="192" t="s">
        <v>4920</v>
      </c>
    </row>
    <row r="4198" spans="1:3">
      <c r="A4198" s="177">
        <v>40403670</v>
      </c>
      <c r="B4198" s="191" t="s">
        <v>6712</v>
      </c>
      <c r="C4198" s="192" t="s">
        <v>4920</v>
      </c>
    </row>
    <row r="4199" spans="1:3">
      <c r="A4199" s="177">
        <v>40403688</v>
      </c>
      <c r="B4199" s="191" t="s">
        <v>6713</v>
      </c>
      <c r="C4199" s="192" t="s">
        <v>4920</v>
      </c>
    </row>
    <row r="4200" spans="1:3">
      <c r="A4200" s="177">
        <v>40403696</v>
      </c>
      <c r="B4200" s="191" t="s">
        <v>6714</v>
      </c>
      <c r="C4200" s="192" t="s">
        <v>4920</v>
      </c>
    </row>
    <row r="4201" spans="1:3">
      <c r="A4201" s="177">
        <v>40403700</v>
      </c>
      <c r="B4201" s="191" t="s">
        <v>6715</v>
      </c>
      <c r="C4201" s="192" t="s">
        <v>4920</v>
      </c>
    </row>
    <row r="4202" spans="1:3">
      <c r="A4202" s="177">
        <v>40403718</v>
      </c>
      <c r="B4202" s="191" t="s">
        <v>6716</v>
      </c>
      <c r="C4202" s="192" t="s">
        <v>4920</v>
      </c>
    </row>
    <row r="4203" spans="1:3">
      <c r="A4203" s="177">
        <v>40403726</v>
      </c>
      <c r="B4203" s="191" t="s">
        <v>3168</v>
      </c>
      <c r="C4203" s="192" t="s">
        <v>4920</v>
      </c>
    </row>
    <row r="4204" spans="1:3">
      <c r="A4204" s="177">
        <v>40403734</v>
      </c>
      <c r="B4204" s="191" t="s">
        <v>3169</v>
      </c>
      <c r="C4204" s="192" t="s">
        <v>4920</v>
      </c>
    </row>
    <row r="4205" spans="1:3">
      <c r="A4205" s="177">
        <v>40403742</v>
      </c>
      <c r="B4205" s="191" t="s">
        <v>3170</v>
      </c>
      <c r="C4205" s="192" t="s">
        <v>4920</v>
      </c>
    </row>
    <row r="4206" spans="1:3">
      <c r="A4206" s="177">
        <v>40403750</v>
      </c>
      <c r="B4206" s="191" t="s">
        <v>3171</v>
      </c>
      <c r="C4206" s="192" t="s">
        <v>4920</v>
      </c>
    </row>
    <row r="4207" spans="1:3">
      <c r="A4207" s="177">
        <v>40403769</v>
      </c>
      <c r="B4207" s="191" t="s">
        <v>3172</v>
      </c>
      <c r="C4207" s="192" t="s">
        <v>4920</v>
      </c>
    </row>
    <row r="4208" spans="1:3">
      <c r="A4208" s="177">
        <v>40403777</v>
      </c>
      <c r="B4208" s="191" t="s">
        <v>3173</v>
      </c>
      <c r="C4208" s="192" t="s">
        <v>4920</v>
      </c>
    </row>
    <row r="4209" spans="1:3">
      <c r="A4209" s="177">
        <v>40403785</v>
      </c>
      <c r="B4209" s="191" t="s">
        <v>3174</v>
      </c>
      <c r="C4209" s="192" t="s">
        <v>4920</v>
      </c>
    </row>
    <row r="4210" spans="1:3">
      <c r="A4210" s="177">
        <v>40403793</v>
      </c>
      <c r="B4210" s="191" t="s">
        <v>3175</v>
      </c>
      <c r="C4210" s="192" t="s">
        <v>4920</v>
      </c>
    </row>
    <row r="4211" spans="1:3">
      <c r="A4211" s="177">
        <v>40403807</v>
      </c>
      <c r="B4211" s="191" t="s">
        <v>3176</v>
      </c>
      <c r="C4211" s="192" t="s">
        <v>4920</v>
      </c>
    </row>
    <row r="4212" spans="1:3">
      <c r="A4212" s="177">
        <v>40403815</v>
      </c>
      <c r="B4212" s="191" t="s">
        <v>6717</v>
      </c>
      <c r="C4212" s="192" t="s">
        <v>4920</v>
      </c>
    </row>
    <row r="4213" spans="1:3">
      <c r="A4213" s="177">
        <v>40403823</v>
      </c>
      <c r="B4213" s="191" t="s">
        <v>3178</v>
      </c>
      <c r="C4213" s="192" t="s">
        <v>4920</v>
      </c>
    </row>
    <row r="4214" spans="1:3">
      <c r="A4214" s="177">
        <v>40403831</v>
      </c>
      <c r="B4214" s="191" t="s">
        <v>3179</v>
      </c>
      <c r="C4214" s="192" t="s">
        <v>4920</v>
      </c>
    </row>
    <row r="4215" spans="1:3">
      <c r="A4215" s="177">
        <v>40403840</v>
      </c>
      <c r="B4215" s="191" t="s">
        <v>6718</v>
      </c>
      <c r="C4215" s="192" t="s">
        <v>4920</v>
      </c>
    </row>
    <row r="4216" spans="1:3">
      <c r="A4216" s="177">
        <v>40403858</v>
      </c>
      <c r="B4216" s="191" t="s">
        <v>6719</v>
      </c>
      <c r="C4216" s="192" t="s">
        <v>4920</v>
      </c>
    </row>
    <row r="4217" spans="1:3">
      <c r="A4217" s="177">
        <v>40403866</v>
      </c>
      <c r="B4217" s="191" t="s">
        <v>3182</v>
      </c>
      <c r="C4217" s="192" t="s">
        <v>4920</v>
      </c>
    </row>
    <row r="4218" spans="1:3" ht="22.5">
      <c r="A4218" s="177">
        <v>40403874</v>
      </c>
      <c r="B4218" s="178" t="s">
        <v>6720</v>
      </c>
      <c r="C4218" s="179" t="s">
        <v>4922</v>
      </c>
    </row>
    <row r="4219" spans="1:3" ht="22.5">
      <c r="A4219" s="177">
        <v>40403882</v>
      </c>
      <c r="B4219" s="178" t="s">
        <v>6721</v>
      </c>
      <c r="C4219" s="179" t="s">
        <v>4922</v>
      </c>
    </row>
    <row r="4220" spans="1:3">
      <c r="A4220" s="177">
        <v>40403890</v>
      </c>
      <c r="B4220" s="178" t="s">
        <v>6722</v>
      </c>
      <c r="C4220" s="179" t="s">
        <v>4920</v>
      </c>
    </row>
    <row r="4221" spans="1:3">
      <c r="A4221" s="177">
        <v>40403904</v>
      </c>
      <c r="B4221" s="178" t="s">
        <v>6723</v>
      </c>
      <c r="C4221" s="179" t="s">
        <v>4920</v>
      </c>
    </row>
    <row r="4222" spans="1:3">
      <c r="A4222" s="177">
        <v>40403912</v>
      </c>
      <c r="B4222" s="191" t="s">
        <v>6724</v>
      </c>
      <c r="C4222" s="192" t="s">
        <v>4920</v>
      </c>
    </row>
    <row r="4223" spans="1:3">
      <c r="A4223" s="177">
        <v>40403920</v>
      </c>
      <c r="B4223" s="191" t="s">
        <v>3089</v>
      </c>
      <c r="C4223" s="192" t="s">
        <v>4920</v>
      </c>
    </row>
    <row r="4224" spans="1:3">
      <c r="A4224" s="177">
        <v>40403939</v>
      </c>
      <c r="B4224" s="191" t="s">
        <v>3090</v>
      </c>
      <c r="C4224" s="192" t="s">
        <v>4920</v>
      </c>
    </row>
    <row r="4225" spans="1:3">
      <c r="A4225" s="177">
        <v>40403947</v>
      </c>
      <c r="B4225" s="191" t="s">
        <v>6725</v>
      </c>
      <c r="C4225" s="192" t="s">
        <v>4920</v>
      </c>
    </row>
    <row r="4226" spans="1:3">
      <c r="A4226" s="177">
        <v>40403955</v>
      </c>
      <c r="B4226" s="191" t="s">
        <v>6726</v>
      </c>
      <c r="C4226" s="192" t="s">
        <v>4920</v>
      </c>
    </row>
    <row r="4227" spans="1:3" ht="22.5">
      <c r="A4227" s="177">
        <v>40403963</v>
      </c>
      <c r="B4227" s="191" t="s">
        <v>3096</v>
      </c>
      <c r="C4227" s="192" t="s">
        <v>4920</v>
      </c>
    </row>
    <row r="4228" spans="1:3" ht="33.75">
      <c r="A4228" s="177">
        <v>40403971</v>
      </c>
      <c r="B4228" s="191" t="s">
        <v>6727</v>
      </c>
      <c r="C4228" s="192" t="s">
        <v>4920</v>
      </c>
    </row>
    <row r="4229" spans="1:3" ht="22.5">
      <c r="A4229" s="177">
        <v>40403980</v>
      </c>
      <c r="B4229" s="191" t="s">
        <v>6728</v>
      </c>
      <c r="C4229" s="192" t="s">
        <v>4920</v>
      </c>
    </row>
    <row r="4230" spans="1:3" ht="22.5">
      <c r="A4230" s="177">
        <v>40403998</v>
      </c>
      <c r="B4230" s="191" t="s">
        <v>6729</v>
      </c>
      <c r="C4230" s="192" t="s">
        <v>4920</v>
      </c>
    </row>
    <row r="4231" spans="1:3">
      <c r="A4231" s="193">
        <v>40404013</v>
      </c>
      <c r="B4231" s="194" t="s">
        <v>3998</v>
      </c>
      <c r="C4231" s="195" t="s">
        <v>4920</v>
      </c>
    </row>
    <row r="4232" spans="1:3">
      <c r="A4232" s="177">
        <v>40404021</v>
      </c>
      <c r="B4232" s="191" t="s">
        <v>3072</v>
      </c>
      <c r="C4232" s="192" t="s">
        <v>4920</v>
      </c>
    </row>
    <row r="4233" spans="1:3">
      <c r="A4233" s="177">
        <v>40404030</v>
      </c>
      <c r="B4233" s="191" t="s">
        <v>6730</v>
      </c>
      <c r="C4233" s="192" t="s">
        <v>4920</v>
      </c>
    </row>
    <row r="4234" spans="1:3">
      <c r="A4234" s="177">
        <v>40404048</v>
      </c>
      <c r="B4234" s="191" t="s">
        <v>6731</v>
      </c>
      <c r="C4234" s="192" t="s">
        <v>4920</v>
      </c>
    </row>
    <row r="4235" spans="1:3">
      <c r="A4235" s="177">
        <v>40404056</v>
      </c>
      <c r="B4235" s="191" t="s">
        <v>6732</v>
      </c>
      <c r="C4235" s="192" t="s">
        <v>4920</v>
      </c>
    </row>
    <row r="4236" spans="1:3">
      <c r="A4236" s="177">
        <v>40404064</v>
      </c>
      <c r="B4236" s="191" t="s">
        <v>6733</v>
      </c>
      <c r="C4236" s="192" t="s">
        <v>4920</v>
      </c>
    </row>
    <row r="4237" spans="1:3">
      <c r="A4237" s="177">
        <v>40404072</v>
      </c>
      <c r="B4237" s="191" t="s">
        <v>6734</v>
      </c>
      <c r="C4237" s="192" t="s">
        <v>4920</v>
      </c>
    </row>
    <row r="4238" spans="1:3">
      <c r="A4238" s="177">
        <v>40404080</v>
      </c>
      <c r="B4238" s="191" t="s">
        <v>6735</v>
      </c>
      <c r="C4238" s="192" t="s">
        <v>4920</v>
      </c>
    </row>
    <row r="4239" spans="1:3">
      <c r="A4239" s="177">
        <v>40404099</v>
      </c>
      <c r="B4239" s="191" t="s">
        <v>6736</v>
      </c>
      <c r="C4239" s="192" t="s">
        <v>4920</v>
      </c>
    </row>
    <row r="4240" spans="1:3">
      <c r="A4240" s="177">
        <v>40404102</v>
      </c>
      <c r="B4240" s="191" t="s">
        <v>6737</v>
      </c>
      <c r="C4240" s="192" t="s">
        <v>4920</v>
      </c>
    </row>
    <row r="4241" spans="1:3">
      <c r="A4241" s="177">
        <v>40404110</v>
      </c>
      <c r="B4241" s="178" t="s">
        <v>6738</v>
      </c>
      <c r="C4241" s="179" t="s">
        <v>4922</v>
      </c>
    </row>
    <row r="4242" spans="1:3">
      <c r="A4242" s="177">
        <v>40404129</v>
      </c>
      <c r="B4242" s="191" t="s">
        <v>6739</v>
      </c>
      <c r="C4242" s="192" t="s">
        <v>4920</v>
      </c>
    </row>
    <row r="4243" spans="1:3">
      <c r="A4243" s="177">
        <v>40404137</v>
      </c>
      <c r="B4243" s="191" t="s">
        <v>6740</v>
      </c>
      <c r="C4243" s="192" t="s">
        <v>4920</v>
      </c>
    </row>
    <row r="4244" spans="1:3">
      <c r="A4244" s="177">
        <v>40404145</v>
      </c>
      <c r="B4244" s="191" t="s">
        <v>6741</v>
      </c>
      <c r="C4244" s="192" t="s">
        <v>4920</v>
      </c>
    </row>
    <row r="4245" spans="1:3">
      <c r="A4245" s="177">
        <v>40404153</v>
      </c>
      <c r="B4245" s="178" t="s">
        <v>6742</v>
      </c>
      <c r="C4245" s="179" t="s">
        <v>4922</v>
      </c>
    </row>
    <row r="4246" spans="1:3">
      <c r="A4246" s="177">
        <v>40404161</v>
      </c>
      <c r="B4246" s="178" t="s">
        <v>6743</v>
      </c>
      <c r="C4246" s="179" t="s">
        <v>4922</v>
      </c>
    </row>
    <row r="4247" spans="1:3">
      <c r="A4247" s="177">
        <v>40404170</v>
      </c>
      <c r="B4247" s="191" t="s">
        <v>6744</v>
      </c>
      <c r="C4247" s="192" t="s">
        <v>4920</v>
      </c>
    </row>
    <row r="4248" spans="1:3">
      <c r="A4248" s="177">
        <v>40404188</v>
      </c>
      <c r="B4248" s="191" t="s">
        <v>6745</v>
      </c>
      <c r="C4248" s="192" t="s">
        <v>4920</v>
      </c>
    </row>
    <row r="4249" spans="1:3">
      <c r="A4249" s="177">
        <v>40404196</v>
      </c>
      <c r="B4249" s="191" t="s">
        <v>6746</v>
      </c>
      <c r="C4249" s="192" t="s">
        <v>4920</v>
      </c>
    </row>
    <row r="4250" spans="1:3">
      <c r="A4250" s="177">
        <v>40404200</v>
      </c>
      <c r="B4250" s="191" t="s">
        <v>6747</v>
      </c>
      <c r="C4250" s="192" t="s">
        <v>4920</v>
      </c>
    </row>
    <row r="4251" spans="1:3">
      <c r="A4251" s="177">
        <v>40404218</v>
      </c>
      <c r="B4251" s="191" t="s">
        <v>6748</v>
      </c>
      <c r="C4251" s="192" t="s">
        <v>4920</v>
      </c>
    </row>
    <row r="4252" spans="1:3">
      <c r="A4252" s="177">
        <v>40404226</v>
      </c>
      <c r="B4252" s="191" t="s">
        <v>6749</v>
      </c>
      <c r="C4252" s="192" t="s">
        <v>4920</v>
      </c>
    </row>
    <row r="4253" spans="1:3">
      <c r="A4253" s="177">
        <v>40404234</v>
      </c>
      <c r="B4253" s="191" t="s">
        <v>6750</v>
      </c>
      <c r="C4253" s="192" t="s">
        <v>4920</v>
      </c>
    </row>
    <row r="4254" spans="1:3">
      <c r="A4254" s="177">
        <v>40404242</v>
      </c>
      <c r="B4254" s="191" t="s">
        <v>6751</v>
      </c>
      <c r="C4254" s="192" t="s">
        <v>4920</v>
      </c>
    </row>
    <row r="4255" spans="1:3">
      <c r="A4255" s="177">
        <v>40404250</v>
      </c>
      <c r="B4255" s="191" t="s">
        <v>6752</v>
      </c>
      <c r="C4255" s="192" t="s">
        <v>4920</v>
      </c>
    </row>
    <row r="4256" spans="1:3" ht="22.5">
      <c r="A4256" s="177">
        <v>40404269</v>
      </c>
      <c r="B4256" s="191" t="s">
        <v>6753</v>
      </c>
      <c r="C4256" s="192" t="s">
        <v>4920</v>
      </c>
    </row>
    <row r="4257" spans="1:3">
      <c r="A4257" s="177">
        <v>40404277</v>
      </c>
      <c r="B4257" s="191" t="s">
        <v>3183</v>
      </c>
      <c r="C4257" s="192" t="s">
        <v>4920</v>
      </c>
    </row>
    <row r="4258" spans="1:3" ht="15.75" thickBot="1">
      <c r="A4258" s="180">
        <v>40404285</v>
      </c>
      <c r="B4258" s="181" t="s">
        <v>3184</v>
      </c>
      <c r="C4258" s="182" t="s">
        <v>4920</v>
      </c>
    </row>
    <row r="4259" spans="1:3" ht="16.5" thickTop="1" thickBot="1">
      <c r="A4259" s="168">
        <f>D4259</f>
        <v>0</v>
      </c>
      <c r="B4259" s="169" t="s">
        <v>4917</v>
      </c>
      <c r="C4259" s="170" t="s">
        <v>3721</v>
      </c>
    </row>
    <row r="4260" spans="1:3" ht="16.5" thickTop="1" thickBot="1">
      <c r="A4260" s="171">
        <f>D4260</f>
        <v>0</v>
      </c>
      <c r="B4260" s="172" t="s">
        <v>4918</v>
      </c>
      <c r="C4260" s="173" t="s">
        <v>3721</v>
      </c>
    </row>
    <row r="4261" spans="1:3" ht="15.75" thickTop="1">
      <c r="A4261" s="174">
        <v>40501019</v>
      </c>
      <c r="B4261" s="175" t="s">
        <v>6754</v>
      </c>
      <c r="C4261" s="176" t="s">
        <v>4920</v>
      </c>
    </row>
    <row r="4262" spans="1:3">
      <c r="A4262" s="177">
        <v>40501027</v>
      </c>
      <c r="B4262" s="191" t="s">
        <v>6755</v>
      </c>
      <c r="C4262" s="192" t="s">
        <v>4920</v>
      </c>
    </row>
    <row r="4263" spans="1:3">
      <c r="A4263" s="177">
        <v>40501035</v>
      </c>
      <c r="B4263" s="191" t="s">
        <v>6756</v>
      </c>
      <c r="C4263" s="192" t="s">
        <v>4920</v>
      </c>
    </row>
    <row r="4264" spans="1:3">
      <c r="A4264" s="177">
        <v>40501043</v>
      </c>
      <c r="B4264" s="191" t="s">
        <v>6757</v>
      </c>
      <c r="C4264" s="192" t="s">
        <v>4920</v>
      </c>
    </row>
    <row r="4265" spans="1:3">
      <c r="A4265" s="177">
        <v>40501051</v>
      </c>
      <c r="B4265" s="191" t="s">
        <v>6758</v>
      </c>
      <c r="C4265" s="192" t="s">
        <v>4920</v>
      </c>
    </row>
    <row r="4266" spans="1:3">
      <c r="A4266" s="177">
        <v>40501060</v>
      </c>
      <c r="B4266" s="191" t="s">
        <v>6759</v>
      </c>
      <c r="C4266" s="192" t="s">
        <v>4920</v>
      </c>
    </row>
    <row r="4267" spans="1:3">
      <c r="A4267" s="177">
        <v>40501078</v>
      </c>
      <c r="B4267" s="191" t="s">
        <v>3192</v>
      </c>
      <c r="C4267" s="192" t="s">
        <v>4920</v>
      </c>
    </row>
    <row r="4268" spans="1:3">
      <c r="A4268" s="177">
        <v>40501086</v>
      </c>
      <c r="B4268" s="191" t="s">
        <v>3193</v>
      </c>
      <c r="C4268" s="192" t="s">
        <v>4920</v>
      </c>
    </row>
    <row r="4269" spans="1:3">
      <c r="A4269" s="177">
        <v>40501094</v>
      </c>
      <c r="B4269" s="191" t="s">
        <v>6760</v>
      </c>
      <c r="C4269" s="192" t="s">
        <v>4920</v>
      </c>
    </row>
    <row r="4270" spans="1:3">
      <c r="A4270" s="177">
        <v>40501108</v>
      </c>
      <c r="B4270" s="191" t="s">
        <v>6761</v>
      </c>
      <c r="C4270" s="192" t="s">
        <v>4920</v>
      </c>
    </row>
    <row r="4271" spans="1:3">
      <c r="A4271" s="177">
        <v>40501116</v>
      </c>
      <c r="B4271" s="191" t="s">
        <v>3196</v>
      </c>
      <c r="C4271" s="192" t="s">
        <v>4920</v>
      </c>
    </row>
    <row r="4272" spans="1:3">
      <c r="A4272" s="177">
        <v>40501124</v>
      </c>
      <c r="B4272" s="191" t="s">
        <v>3197</v>
      </c>
      <c r="C4272" s="192" t="s">
        <v>4920</v>
      </c>
    </row>
    <row r="4273" spans="1:3">
      <c r="A4273" s="177">
        <v>40501132</v>
      </c>
      <c r="B4273" s="191" t="s">
        <v>3198</v>
      </c>
      <c r="C4273" s="192" t="s">
        <v>4920</v>
      </c>
    </row>
    <row r="4274" spans="1:3">
      <c r="A4274" s="177">
        <v>40501140</v>
      </c>
      <c r="B4274" s="178" t="s">
        <v>6762</v>
      </c>
      <c r="C4274" s="179" t="s">
        <v>4922</v>
      </c>
    </row>
    <row r="4275" spans="1:3">
      <c r="A4275" s="177">
        <v>40501159</v>
      </c>
      <c r="B4275" s="191" t="s">
        <v>6763</v>
      </c>
      <c r="C4275" s="192" t="s">
        <v>4920</v>
      </c>
    </row>
    <row r="4276" spans="1:3">
      <c r="A4276" s="177">
        <v>40501167</v>
      </c>
      <c r="B4276" s="178" t="s">
        <v>6764</v>
      </c>
      <c r="C4276" s="179" t="s">
        <v>4922</v>
      </c>
    </row>
    <row r="4277" spans="1:3">
      <c r="A4277" s="177">
        <v>40501175</v>
      </c>
      <c r="B4277" s="191" t="s">
        <v>6765</v>
      </c>
      <c r="C4277" s="192" t="s">
        <v>4920</v>
      </c>
    </row>
    <row r="4278" spans="1:3" ht="22.5">
      <c r="A4278" s="177">
        <v>40501183</v>
      </c>
      <c r="B4278" s="191" t="s">
        <v>3203</v>
      </c>
      <c r="C4278" s="192" t="s">
        <v>4920</v>
      </c>
    </row>
    <row r="4279" spans="1:3">
      <c r="A4279" s="177">
        <v>40501191</v>
      </c>
      <c r="B4279" s="191" t="s">
        <v>6766</v>
      </c>
      <c r="C4279" s="192" t="s">
        <v>4920</v>
      </c>
    </row>
    <row r="4280" spans="1:3">
      <c r="A4280" s="177">
        <v>40501205</v>
      </c>
      <c r="B4280" s="191" t="s">
        <v>3199</v>
      </c>
      <c r="C4280" s="192" t="s">
        <v>4920</v>
      </c>
    </row>
    <row r="4281" spans="1:3" ht="15.75" thickBot="1">
      <c r="A4281" s="180">
        <v>40501213</v>
      </c>
      <c r="B4281" s="181" t="s">
        <v>6767</v>
      </c>
      <c r="C4281" s="182" t="s">
        <v>4920</v>
      </c>
    </row>
    <row r="4282" spans="1:3" ht="16.5" thickTop="1" thickBot="1">
      <c r="A4282" s="187">
        <f>D4282</f>
        <v>0</v>
      </c>
      <c r="B4282" s="188" t="s">
        <v>4918</v>
      </c>
      <c r="C4282" s="189" t="s">
        <v>3721</v>
      </c>
    </row>
    <row r="4283" spans="1:3" ht="23.25" thickTop="1">
      <c r="A4283" s="174">
        <v>40502015</v>
      </c>
      <c r="B4283" s="175" t="s">
        <v>6768</v>
      </c>
      <c r="C4283" s="176" t="s">
        <v>4920</v>
      </c>
    </row>
    <row r="4284" spans="1:3" ht="22.5">
      <c r="A4284" s="177">
        <v>40502040</v>
      </c>
      <c r="B4284" s="191" t="s">
        <v>3999</v>
      </c>
      <c r="C4284" s="192" t="s">
        <v>4920</v>
      </c>
    </row>
    <row r="4285" spans="1:3">
      <c r="A4285" s="177">
        <v>40502058</v>
      </c>
      <c r="B4285" s="191" t="s">
        <v>6769</v>
      </c>
      <c r="C4285" s="192" t="s">
        <v>4920</v>
      </c>
    </row>
    <row r="4286" spans="1:3" ht="22.5">
      <c r="A4286" s="177">
        <v>40502066</v>
      </c>
      <c r="B4286" s="191" t="s">
        <v>4000</v>
      </c>
      <c r="C4286" s="192" t="s">
        <v>4920</v>
      </c>
    </row>
    <row r="4287" spans="1:3" ht="22.5">
      <c r="A4287" s="177">
        <v>40502074</v>
      </c>
      <c r="B4287" s="191" t="s">
        <v>3208</v>
      </c>
      <c r="C4287" s="192" t="s">
        <v>4920</v>
      </c>
    </row>
    <row r="4288" spans="1:3" ht="22.5">
      <c r="A4288" s="177">
        <v>40502082</v>
      </c>
      <c r="B4288" s="191" t="s">
        <v>3209</v>
      </c>
      <c r="C4288" s="192" t="s">
        <v>4920</v>
      </c>
    </row>
    <row r="4289" spans="1:3" ht="33.75">
      <c r="A4289" s="177">
        <v>40502090</v>
      </c>
      <c r="B4289" s="191" t="s">
        <v>3210</v>
      </c>
      <c r="C4289" s="192" t="s">
        <v>4920</v>
      </c>
    </row>
    <row r="4290" spans="1:3" ht="22.5">
      <c r="A4290" s="177">
        <v>40502104</v>
      </c>
      <c r="B4290" s="191" t="s">
        <v>3211</v>
      </c>
      <c r="C4290" s="192" t="s">
        <v>4920</v>
      </c>
    </row>
    <row r="4291" spans="1:3" ht="22.5">
      <c r="A4291" s="177">
        <v>40502112</v>
      </c>
      <c r="B4291" s="191" t="s">
        <v>3212</v>
      </c>
      <c r="C4291" s="192" t="s">
        <v>4920</v>
      </c>
    </row>
    <row r="4292" spans="1:3">
      <c r="A4292" s="177">
        <v>40502120</v>
      </c>
      <c r="B4292" s="191" t="s">
        <v>3213</v>
      </c>
      <c r="C4292" s="192" t="s">
        <v>4920</v>
      </c>
    </row>
    <row r="4293" spans="1:3" ht="22.5">
      <c r="A4293" s="177">
        <v>40502139</v>
      </c>
      <c r="B4293" s="191" t="s">
        <v>3215</v>
      </c>
      <c r="C4293" s="192" t="s">
        <v>4920</v>
      </c>
    </row>
    <row r="4294" spans="1:3" ht="22.5">
      <c r="A4294" s="177">
        <v>40502147</v>
      </c>
      <c r="B4294" s="191" t="s">
        <v>3216</v>
      </c>
      <c r="C4294" s="192" t="s">
        <v>4920</v>
      </c>
    </row>
    <row r="4295" spans="1:3" ht="22.5">
      <c r="A4295" s="177">
        <v>40502155</v>
      </c>
      <c r="B4295" s="191" t="s">
        <v>6770</v>
      </c>
      <c r="C4295" s="192" t="s">
        <v>4920</v>
      </c>
    </row>
    <row r="4296" spans="1:3" ht="15.75" thickBot="1">
      <c r="A4296" s="180">
        <v>40502163</v>
      </c>
      <c r="B4296" s="181" t="s">
        <v>6771</v>
      </c>
      <c r="C4296" s="182" t="s">
        <v>4920</v>
      </c>
    </row>
    <row r="4297" spans="1:3" ht="16.5" thickTop="1" thickBot="1">
      <c r="A4297" s="187">
        <f>D4297</f>
        <v>0</v>
      </c>
      <c r="B4297" s="188" t="s">
        <v>4918</v>
      </c>
      <c r="C4297" s="189" t="s">
        <v>3721</v>
      </c>
    </row>
    <row r="4298" spans="1:3" ht="15.75" thickTop="1">
      <c r="A4298" s="174">
        <v>40503011</v>
      </c>
      <c r="B4298" s="175" t="s">
        <v>3219</v>
      </c>
      <c r="C4298" s="176" t="s">
        <v>4920</v>
      </c>
    </row>
    <row r="4299" spans="1:3" ht="22.5">
      <c r="A4299" s="177">
        <v>40503020</v>
      </c>
      <c r="B4299" s="191" t="s">
        <v>6772</v>
      </c>
      <c r="C4299" s="192" t="s">
        <v>4920</v>
      </c>
    </row>
    <row r="4300" spans="1:3">
      <c r="A4300" s="177">
        <v>40503038</v>
      </c>
      <c r="B4300" s="191" t="s">
        <v>4001</v>
      </c>
      <c r="C4300" s="192" t="s">
        <v>4920</v>
      </c>
    </row>
    <row r="4301" spans="1:3">
      <c r="A4301" s="177">
        <v>40503046</v>
      </c>
      <c r="B4301" s="178" t="s">
        <v>3221</v>
      </c>
      <c r="C4301" s="179" t="s">
        <v>4922</v>
      </c>
    </row>
    <row r="4302" spans="1:3">
      <c r="A4302" s="177">
        <v>40503054</v>
      </c>
      <c r="B4302" s="178" t="s">
        <v>3222</v>
      </c>
      <c r="C4302" s="179" t="s">
        <v>4922</v>
      </c>
    </row>
    <row r="4303" spans="1:3">
      <c r="A4303" s="177">
        <v>40503062</v>
      </c>
      <c r="B4303" s="191" t="s">
        <v>4002</v>
      </c>
      <c r="C4303" s="192" t="s">
        <v>4920</v>
      </c>
    </row>
    <row r="4304" spans="1:3">
      <c r="A4304" s="177">
        <v>40503070</v>
      </c>
      <c r="B4304" s="178" t="s">
        <v>6773</v>
      </c>
      <c r="C4304" s="179" t="s">
        <v>4922</v>
      </c>
    </row>
    <row r="4305" spans="1:3">
      <c r="A4305" s="177">
        <v>40503089</v>
      </c>
      <c r="B4305" s="178" t="s">
        <v>6774</v>
      </c>
      <c r="C4305" s="179" t="s">
        <v>4922</v>
      </c>
    </row>
    <row r="4306" spans="1:3">
      <c r="A4306" s="177">
        <v>40503097</v>
      </c>
      <c r="B4306" s="191" t="s">
        <v>4003</v>
      </c>
      <c r="C4306" s="192" t="s">
        <v>4920</v>
      </c>
    </row>
    <row r="4307" spans="1:3">
      <c r="A4307" s="180">
        <v>40503100</v>
      </c>
      <c r="B4307" s="181" t="s">
        <v>6775</v>
      </c>
      <c r="C4307" s="182" t="s">
        <v>4920</v>
      </c>
    </row>
    <row r="4308" spans="1:3">
      <c r="A4308" s="209">
        <v>40503151</v>
      </c>
      <c r="B4308" s="210" t="s">
        <v>4393</v>
      </c>
      <c r="C4308" s="182" t="s">
        <v>4920</v>
      </c>
    </row>
    <row r="4309" spans="1:3">
      <c r="A4309" s="209">
        <v>40503755</v>
      </c>
      <c r="B4309" s="210" t="s">
        <v>6776</v>
      </c>
      <c r="C4309" s="182"/>
    </row>
    <row r="4310" spans="1:3" ht="22.5">
      <c r="A4310" s="209">
        <v>40503801</v>
      </c>
      <c r="B4310" s="210" t="s">
        <v>4815</v>
      </c>
      <c r="C4310" s="182" t="s">
        <v>4920</v>
      </c>
    </row>
    <row r="4311" spans="1:3" ht="15.75" thickBot="1">
      <c r="A4311" s="209">
        <v>40503852</v>
      </c>
      <c r="B4311" s="210" t="s">
        <v>4828</v>
      </c>
      <c r="C4311" s="182" t="s">
        <v>4920</v>
      </c>
    </row>
    <row r="4312" spans="1:3" ht="16.5" thickTop="1" thickBot="1">
      <c r="A4312" s="168">
        <f>D4312</f>
        <v>0</v>
      </c>
      <c r="B4312" s="169" t="s">
        <v>4917</v>
      </c>
      <c r="C4312" s="170" t="s">
        <v>3721</v>
      </c>
    </row>
    <row r="4313" spans="1:3" ht="16.5" thickTop="1" thickBot="1">
      <c r="A4313" s="171">
        <f>D4313</f>
        <v>0</v>
      </c>
      <c r="B4313" s="172" t="s">
        <v>4918</v>
      </c>
      <c r="C4313" s="173" t="s">
        <v>3721</v>
      </c>
    </row>
    <row r="4314" spans="1:3" ht="15.75" thickTop="1">
      <c r="A4314" s="174">
        <v>40601013</v>
      </c>
      <c r="B4314" s="175" t="s">
        <v>3251</v>
      </c>
      <c r="C4314" s="176" t="s">
        <v>4920</v>
      </c>
    </row>
    <row r="4315" spans="1:3">
      <c r="A4315" s="177">
        <v>40601021</v>
      </c>
      <c r="B4315" s="191" t="s">
        <v>6777</v>
      </c>
      <c r="C4315" s="192" t="s">
        <v>4920</v>
      </c>
    </row>
    <row r="4316" spans="1:3">
      <c r="A4316" s="177">
        <v>40601030</v>
      </c>
      <c r="B4316" s="191" t="s">
        <v>6778</v>
      </c>
      <c r="C4316" s="192" t="s">
        <v>4920</v>
      </c>
    </row>
    <row r="4317" spans="1:3">
      <c r="A4317" s="177">
        <v>40601048</v>
      </c>
      <c r="B4317" s="178" t="s">
        <v>6779</v>
      </c>
      <c r="C4317" s="179" t="s">
        <v>4922</v>
      </c>
    </row>
    <row r="4318" spans="1:3">
      <c r="A4318" s="177">
        <v>40601056</v>
      </c>
      <c r="B4318" s="178" t="s">
        <v>6780</v>
      </c>
      <c r="C4318" s="179" t="s">
        <v>4922</v>
      </c>
    </row>
    <row r="4319" spans="1:3">
      <c r="A4319" s="177">
        <v>40601064</v>
      </c>
      <c r="B4319" s="191" t="s">
        <v>6781</v>
      </c>
      <c r="C4319" s="192" t="s">
        <v>4920</v>
      </c>
    </row>
    <row r="4320" spans="1:3">
      <c r="A4320" s="177">
        <v>40601072</v>
      </c>
      <c r="B4320" s="191" t="s">
        <v>6782</v>
      </c>
      <c r="C4320" s="192" t="s">
        <v>4920</v>
      </c>
    </row>
    <row r="4321" spans="1:3">
      <c r="A4321" s="177">
        <v>40601080</v>
      </c>
      <c r="B4321" s="191" t="s">
        <v>3226</v>
      </c>
      <c r="C4321" s="192" t="s">
        <v>4920</v>
      </c>
    </row>
    <row r="4322" spans="1:3">
      <c r="A4322" s="177">
        <v>40601099</v>
      </c>
      <c r="B4322" s="191" t="s">
        <v>3227</v>
      </c>
      <c r="C4322" s="192" t="s">
        <v>4920</v>
      </c>
    </row>
    <row r="4323" spans="1:3">
      <c r="A4323" s="177">
        <v>40601102</v>
      </c>
      <c r="B4323" s="191" t="s">
        <v>3225</v>
      </c>
      <c r="C4323" s="192" t="s">
        <v>4920</v>
      </c>
    </row>
    <row r="4324" spans="1:3">
      <c r="A4324" s="177">
        <v>40601110</v>
      </c>
      <c r="B4324" s="191" t="s">
        <v>6783</v>
      </c>
      <c r="C4324" s="192" t="s">
        <v>4920</v>
      </c>
    </row>
    <row r="4325" spans="1:3">
      <c r="A4325" s="177">
        <v>40601129</v>
      </c>
      <c r="B4325" s="191" t="s">
        <v>3231</v>
      </c>
      <c r="C4325" s="192" t="s">
        <v>4920</v>
      </c>
    </row>
    <row r="4326" spans="1:3">
      <c r="A4326" s="177">
        <v>40601137</v>
      </c>
      <c r="B4326" s="191" t="s">
        <v>3238</v>
      </c>
      <c r="C4326" s="192" t="s">
        <v>4920</v>
      </c>
    </row>
    <row r="4327" spans="1:3">
      <c r="A4327" s="177">
        <v>40601145</v>
      </c>
      <c r="B4327" s="191" t="s">
        <v>3236</v>
      </c>
      <c r="C4327" s="192" t="s">
        <v>4920</v>
      </c>
    </row>
    <row r="4328" spans="1:3">
      <c r="A4328" s="177">
        <v>40601153</v>
      </c>
      <c r="B4328" s="191" t="s">
        <v>3248</v>
      </c>
      <c r="C4328" s="192" t="s">
        <v>4920</v>
      </c>
    </row>
    <row r="4329" spans="1:3">
      <c r="A4329" s="177">
        <v>40601161</v>
      </c>
      <c r="B4329" s="191" t="s">
        <v>6784</v>
      </c>
      <c r="C4329" s="192" t="s">
        <v>4920</v>
      </c>
    </row>
    <row r="4330" spans="1:3">
      <c r="A4330" s="177">
        <v>40601170</v>
      </c>
      <c r="B4330" s="178" t="s">
        <v>6785</v>
      </c>
      <c r="C4330" s="192" t="s">
        <v>4920</v>
      </c>
    </row>
    <row r="4331" spans="1:3">
      <c r="A4331" s="177">
        <v>40601188</v>
      </c>
      <c r="B4331" s="191" t="s">
        <v>6786</v>
      </c>
      <c r="C4331" s="192" t="s">
        <v>4920</v>
      </c>
    </row>
    <row r="4332" spans="1:3" ht="22.5">
      <c r="A4332" s="177">
        <v>40601196</v>
      </c>
      <c r="B4332" s="191" t="s">
        <v>6787</v>
      </c>
      <c r="C4332" s="192" t="s">
        <v>4920</v>
      </c>
    </row>
    <row r="4333" spans="1:3">
      <c r="A4333" s="177">
        <v>40601200</v>
      </c>
      <c r="B4333" s="191" t="s">
        <v>6788</v>
      </c>
      <c r="C4333" s="192" t="s">
        <v>4920</v>
      </c>
    </row>
    <row r="4334" spans="1:3">
      <c r="A4334" s="177">
        <v>40601218</v>
      </c>
      <c r="B4334" s="191" t="s">
        <v>6789</v>
      </c>
      <c r="C4334" s="192" t="s">
        <v>4920</v>
      </c>
    </row>
    <row r="4335" spans="1:3" ht="22.5">
      <c r="A4335" s="177">
        <v>40601226</v>
      </c>
      <c r="B4335" s="191" t="s">
        <v>3240</v>
      </c>
      <c r="C4335" s="192" t="s">
        <v>4920</v>
      </c>
    </row>
    <row r="4336" spans="1:3">
      <c r="A4336" s="177">
        <v>40601234</v>
      </c>
      <c r="B4336" s="191" t="s">
        <v>6790</v>
      </c>
      <c r="C4336" s="192" t="s">
        <v>4920</v>
      </c>
    </row>
    <row r="4337" spans="1:3">
      <c r="A4337" s="177">
        <v>40601242</v>
      </c>
      <c r="B4337" s="191" t="s">
        <v>6791</v>
      </c>
      <c r="C4337" s="192" t="s">
        <v>4920</v>
      </c>
    </row>
    <row r="4338" spans="1:3">
      <c r="A4338" s="177">
        <v>40601250</v>
      </c>
      <c r="B4338" s="191" t="s">
        <v>6792</v>
      </c>
      <c r="C4338" s="192" t="s">
        <v>4920</v>
      </c>
    </row>
    <row r="4339" spans="1:3">
      <c r="A4339" s="177">
        <v>40601269</v>
      </c>
      <c r="B4339" s="191" t="s">
        <v>3229</v>
      </c>
      <c r="C4339" s="192" t="s">
        <v>4920</v>
      </c>
    </row>
    <row r="4340" spans="1:3">
      <c r="A4340" s="177">
        <v>40601277</v>
      </c>
      <c r="B4340" s="191" t="s">
        <v>6793</v>
      </c>
      <c r="C4340" s="192" t="s">
        <v>4920</v>
      </c>
    </row>
    <row r="4341" spans="1:3">
      <c r="A4341" s="177">
        <v>40601285</v>
      </c>
      <c r="B4341" s="191" t="s">
        <v>6794</v>
      </c>
      <c r="C4341" s="192" t="s">
        <v>4920</v>
      </c>
    </row>
    <row r="4342" spans="1:3">
      <c r="A4342" s="177">
        <v>40601293</v>
      </c>
      <c r="B4342" s="191" t="s">
        <v>6795</v>
      </c>
      <c r="C4342" s="192" t="s">
        <v>4920</v>
      </c>
    </row>
    <row r="4343" spans="1:3">
      <c r="A4343" s="177">
        <v>40601307</v>
      </c>
      <c r="B4343" s="191" t="s">
        <v>6796</v>
      </c>
      <c r="C4343" s="192" t="s">
        <v>4920</v>
      </c>
    </row>
    <row r="4344" spans="1:3">
      <c r="A4344" s="177">
        <v>40601315</v>
      </c>
      <c r="B4344" s="178" t="s">
        <v>6797</v>
      </c>
      <c r="C4344" s="179" t="s">
        <v>4922</v>
      </c>
    </row>
    <row r="4345" spans="1:3">
      <c r="A4345" s="177">
        <v>40601323</v>
      </c>
      <c r="B4345" s="191" t="s">
        <v>3230</v>
      </c>
      <c r="C4345" s="192" t="s">
        <v>4920</v>
      </c>
    </row>
    <row r="4346" spans="1:3">
      <c r="A4346" s="193">
        <v>40601331</v>
      </c>
      <c r="B4346" s="194" t="s">
        <v>6798</v>
      </c>
      <c r="C4346" s="195" t="s">
        <v>4920</v>
      </c>
    </row>
    <row r="4347" spans="1:3">
      <c r="A4347" s="193">
        <v>40601340</v>
      </c>
      <c r="B4347" s="194" t="s">
        <v>6799</v>
      </c>
      <c r="C4347" s="195" t="s">
        <v>4920</v>
      </c>
    </row>
    <row r="4348" spans="1:3">
      <c r="A4348" s="193">
        <v>40601358</v>
      </c>
      <c r="B4348" s="194" t="s">
        <v>4404</v>
      </c>
      <c r="C4348" s="195" t="s">
        <v>4920</v>
      </c>
    </row>
    <row r="4349" spans="1:3">
      <c r="A4349" s="193">
        <v>40601366</v>
      </c>
      <c r="B4349" s="194" t="s">
        <v>4405</v>
      </c>
      <c r="C4349" s="195" t="s">
        <v>4920</v>
      </c>
    </row>
    <row r="4350" spans="1:3">
      <c r="A4350" s="193">
        <v>40601374</v>
      </c>
      <c r="B4350" s="194" t="s">
        <v>4406</v>
      </c>
      <c r="C4350" s="195" t="s">
        <v>4920</v>
      </c>
    </row>
    <row r="4351" spans="1:3">
      <c r="A4351" s="193">
        <v>40601382</v>
      </c>
      <c r="B4351" s="194" t="s">
        <v>6800</v>
      </c>
      <c r="C4351" s="195" t="s">
        <v>4920</v>
      </c>
    </row>
    <row r="4352" spans="1:3">
      <c r="A4352" s="193">
        <v>40601390</v>
      </c>
      <c r="B4352" s="194" t="s">
        <v>4408</v>
      </c>
      <c r="C4352" s="195" t="s">
        <v>4920</v>
      </c>
    </row>
    <row r="4353" spans="1:3" ht="15.75" thickBot="1">
      <c r="A4353" s="198">
        <v>40601404</v>
      </c>
      <c r="B4353" s="199" t="s">
        <v>4409</v>
      </c>
      <c r="C4353" s="202" t="s">
        <v>4920</v>
      </c>
    </row>
    <row r="4354" spans="1:3" ht="16.5" thickTop="1" thickBot="1">
      <c r="A4354" s="168">
        <f>D4354</f>
        <v>0</v>
      </c>
      <c r="B4354" s="169" t="s">
        <v>4917</v>
      </c>
      <c r="C4354" s="170" t="s">
        <v>3721</v>
      </c>
    </row>
    <row r="4355" spans="1:3" ht="16.5" thickTop="1" thickBot="1">
      <c r="A4355" s="171">
        <f>D4355</f>
        <v>0</v>
      </c>
      <c r="B4355" s="172" t="s">
        <v>4918</v>
      </c>
      <c r="C4355" s="173" t="s">
        <v>3721</v>
      </c>
    </row>
    <row r="4356" spans="1:3" ht="15.75" thickTop="1">
      <c r="A4356" s="174">
        <v>40701018</v>
      </c>
      <c r="B4356" s="175" t="s">
        <v>3253</v>
      </c>
      <c r="C4356" s="176" t="s">
        <v>4920</v>
      </c>
    </row>
    <row r="4357" spans="1:3">
      <c r="A4357" s="177">
        <v>40701026</v>
      </c>
      <c r="B4357" s="178" t="s">
        <v>6801</v>
      </c>
      <c r="C4357" s="179" t="s">
        <v>4922</v>
      </c>
    </row>
    <row r="4358" spans="1:3">
      <c r="A4358" s="177">
        <v>40701034</v>
      </c>
      <c r="B4358" s="191" t="s">
        <v>3254</v>
      </c>
      <c r="C4358" s="192" t="s">
        <v>4920</v>
      </c>
    </row>
    <row r="4359" spans="1:3">
      <c r="A4359" s="177">
        <v>40701042</v>
      </c>
      <c r="B4359" s="191" t="s">
        <v>3255</v>
      </c>
      <c r="C4359" s="192" t="s">
        <v>4920</v>
      </c>
    </row>
    <row r="4360" spans="1:3">
      <c r="A4360" s="177">
        <v>40701050</v>
      </c>
      <c r="B4360" s="191" t="s">
        <v>3256</v>
      </c>
      <c r="C4360" s="192" t="s">
        <v>4920</v>
      </c>
    </row>
    <row r="4361" spans="1:3">
      <c r="A4361" s="177">
        <v>40701069</v>
      </c>
      <c r="B4361" s="191" t="s">
        <v>3259</v>
      </c>
      <c r="C4361" s="192" t="s">
        <v>4920</v>
      </c>
    </row>
    <row r="4362" spans="1:3">
      <c r="A4362" s="177">
        <v>40701077</v>
      </c>
      <c r="B4362" s="191" t="s">
        <v>3260</v>
      </c>
      <c r="C4362" s="192" t="s">
        <v>4920</v>
      </c>
    </row>
    <row r="4363" spans="1:3">
      <c r="A4363" s="177">
        <v>40701085</v>
      </c>
      <c r="B4363" s="191" t="s">
        <v>3261</v>
      </c>
      <c r="C4363" s="192" t="s">
        <v>4920</v>
      </c>
    </row>
    <row r="4364" spans="1:3">
      <c r="A4364" s="177">
        <v>40701093</v>
      </c>
      <c r="B4364" s="191" t="s">
        <v>3262</v>
      </c>
      <c r="C4364" s="192" t="s">
        <v>4920</v>
      </c>
    </row>
    <row r="4365" spans="1:3">
      <c r="A4365" s="177">
        <v>40701107</v>
      </c>
      <c r="B4365" s="191" t="s">
        <v>6802</v>
      </c>
      <c r="C4365" s="192" t="s">
        <v>4920</v>
      </c>
    </row>
    <row r="4366" spans="1:3">
      <c r="A4366" s="177">
        <v>40701115</v>
      </c>
      <c r="B4366" s="191" t="s">
        <v>6803</v>
      </c>
      <c r="C4366" s="192" t="s">
        <v>4920</v>
      </c>
    </row>
    <row r="4367" spans="1:3">
      <c r="A4367" s="177">
        <v>40701123</v>
      </c>
      <c r="B4367" s="191" t="s">
        <v>3265</v>
      </c>
      <c r="C4367" s="192" t="s">
        <v>4920</v>
      </c>
    </row>
    <row r="4368" spans="1:3">
      <c r="A4368" s="177">
        <v>40701131</v>
      </c>
      <c r="B4368" s="191" t="s">
        <v>3257</v>
      </c>
      <c r="C4368" s="192" t="s">
        <v>4920</v>
      </c>
    </row>
    <row r="4369" spans="1:3" ht="15.75" thickBot="1">
      <c r="A4369" s="180">
        <v>40701140</v>
      </c>
      <c r="B4369" s="181" t="s">
        <v>3258</v>
      </c>
      <c r="C4369" s="182" t="s">
        <v>4920</v>
      </c>
    </row>
    <row r="4370" spans="1:3" ht="16.5" thickTop="1" thickBot="1">
      <c r="A4370" s="187">
        <f>D4370</f>
        <v>0</v>
      </c>
      <c r="B4370" s="188" t="s">
        <v>4918</v>
      </c>
      <c r="C4370" s="189" t="s">
        <v>3721</v>
      </c>
    </row>
    <row r="4371" spans="1:3" ht="15.75" thickTop="1">
      <c r="A4371" s="174">
        <v>40702014</v>
      </c>
      <c r="B4371" s="175" t="s">
        <v>3266</v>
      </c>
      <c r="C4371" s="176" t="s">
        <v>4920</v>
      </c>
    </row>
    <row r="4372" spans="1:3">
      <c r="A4372" s="177">
        <v>40702022</v>
      </c>
      <c r="B4372" s="191" t="s">
        <v>3267</v>
      </c>
      <c r="C4372" s="192" t="s">
        <v>4920</v>
      </c>
    </row>
    <row r="4373" spans="1:3">
      <c r="A4373" s="177">
        <v>40702030</v>
      </c>
      <c r="B4373" s="191" t="s">
        <v>3268</v>
      </c>
      <c r="C4373" s="192" t="s">
        <v>4920</v>
      </c>
    </row>
    <row r="4374" spans="1:3">
      <c r="A4374" s="177">
        <v>40702049</v>
      </c>
      <c r="B4374" s="191" t="s">
        <v>3269</v>
      </c>
      <c r="C4374" s="192" t="s">
        <v>4920</v>
      </c>
    </row>
    <row r="4375" spans="1:3">
      <c r="A4375" s="177">
        <v>40702057</v>
      </c>
      <c r="B4375" s="191" t="s">
        <v>3270</v>
      </c>
      <c r="C4375" s="192" t="s">
        <v>4920</v>
      </c>
    </row>
    <row r="4376" spans="1:3">
      <c r="A4376" s="177">
        <v>40702065</v>
      </c>
      <c r="B4376" s="191" t="s">
        <v>3271</v>
      </c>
      <c r="C4376" s="192" t="s">
        <v>4920</v>
      </c>
    </row>
    <row r="4377" spans="1:3">
      <c r="A4377" s="177">
        <v>40702073</v>
      </c>
      <c r="B4377" s="191" t="s">
        <v>3272</v>
      </c>
      <c r="C4377" s="192" t="s">
        <v>4920</v>
      </c>
    </row>
    <row r="4378" spans="1:3">
      <c r="A4378" s="177">
        <v>40702081</v>
      </c>
      <c r="B4378" s="191" t="s">
        <v>3273</v>
      </c>
      <c r="C4378" s="192" t="s">
        <v>4920</v>
      </c>
    </row>
    <row r="4379" spans="1:3">
      <c r="A4379" s="177">
        <v>40702090</v>
      </c>
      <c r="B4379" s="191" t="s">
        <v>3274</v>
      </c>
      <c r="C4379" s="192" t="s">
        <v>4920</v>
      </c>
    </row>
    <row r="4380" spans="1:3">
      <c r="A4380" s="177">
        <v>40702103</v>
      </c>
      <c r="B4380" s="191" t="s">
        <v>3275</v>
      </c>
      <c r="C4380" s="192" t="s">
        <v>4920</v>
      </c>
    </row>
    <row r="4381" spans="1:3">
      <c r="A4381" s="177">
        <v>40702111</v>
      </c>
      <c r="B4381" s="191" t="s">
        <v>6804</v>
      </c>
      <c r="C4381" s="192" t="s">
        <v>4920</v>
      </c>
    </row>
    <row r="4382" spans="1:3">
      <c r="A4382" s="193">
        <v>40702120</v>
      </c>
      <c r="B4382" s="194" t="s">
        <v>6805</v>
      </c>
      <c r="C4382" s="196" t="s">
        <v>4922</v>
      </c>
    </row>
    <row r="4383" spans="1:3" ht="15.75" thickBot="1">
      <c r="A4383" s="198">
        <v>40702138</v>
      </c>
      <c r="B4383" s="199" t="s">
        <v>6806</v>
      </c>
      <c r="C4383" s="200" t="s">
        <v>4922</v>
      </c>
    </row>
    <row r="4384" spans="1:3" ht="16.5" thickTop="1" thickBot="1">
      <c r="A4384" s="187">
        <f>D4384</f>
        <v>0</v>
      </c>
      <c r="B4384" s="188" t="s">
        <v>4918</v>
      </c>
      <c r="C4384" s="189" t="s">
        <v>3721</v>
      </c>
    </row>
    <row r="4385" spans="1:3" ht="15.75" thickTop="1">
      <c r="A4385" s="174">
        <v>40703010</v>
      </c>
      <c r="B4385" s="175" t="s">
        <v>3277</v>
      </c>
      <c r="C4385" s="176" t="s">
        <v>4920</v>
      </c>
    </row>
    <row r="4386" spans="1:3">
      <c r="A4386" s="177">
        <v>40703029</v>
      </c>
      <c r="B4386" s="191" t="s">
        <v>3278</v>
      </c>
      <c r="C4386" s="192" t="s">
        <v>4920</v>
      </c>
    </row>
    <row r="4387" spans="1:3">
      <c r="A4387" s="177">
        <v>40703037</v>
      </c>
      <c r="B4387" s="191" t="s">
        <v>3279</v>
      </c>
      <c r="C4387" s="192" t="s">
        <v>4920</v>
      </c>
    </row>
    <row r="4388" spans="1:3">
      <c r="A4388" s="177">
        <v>40703045</v>
      </c>
      <c r="B4388" s="191" t="s">
        <v>3280</v>
      </c>
      <c r="C4388" s="192" t="s">
        <v>4920</v>
      </c>
    </row>
    <row r="4389" spans="1:3">
      <c r="A4389" s="177">
        <v>40703053</v>
      </c>
      <c r="B4389" s="191" t="s">
        <v>3281</v>
      </c>
      <c r="C4389" s="192" t="s">
        <v>4920</v>
      </c>
    </row>
    <row r="4390" spans="1:3">
      <c r="A4390" s="177">
        <v>40703061</v>
      </c>
      <c r="B4390" s="191" t="s">
        <v>6807</v>
      </c>
      <c r="C4390" s="192" t="s">
        <v>4920</v>
      </c>
    </row>
    <row r="4391" spans="1:3">
      <c r="A4391" s="177">
        <v>40703070</v>
      </c>
      <c r="B4391" s="191" t="s">
        <v>6808</v>
      </c>
      <c r="C4391" s="192" t="s">
        <v>4920</v>
      </c>
    </row>
    <row r="4392" spans="1:3" ht="15.75" thickBot="1">
      <c r="A4392" s="180">
        <v>40703088</v>
      </c>
      <c r="B4392" s="181" t="s">
        <v>3284</v>
      </c>
      <c r="C4392" s="182" t="s">
        <v>4920</v>
      </c>
    </row>
    <row r="4393" spans="1:3" ht="16.5" thickTop="1" thickBot="1">
      <c r="A4393" s="187">
        <f>D4393</f>
        <v>0</v>
      </c>
      <c r="B4393" s="188" t="s">
        <v>4918</v>
      </c>
      <c r="C4393" s="189" t="s">
        <v>3721</v>
      </c>
    </row>
    <row r="4394" spans="1:3" ht="15.75" thickTop="1">
      <c r="A4394" s="174">
        <v>40704017</v>
      </c>
      <c r="B4394" s="175" t="s">
        <v>3285</v>
      </c>
      <c r="C4394" s="176" t="s">
        <v>4920</v>
      </c>
    </row>
    <row r="4395" spans="1:3">
      <c r="A4395" s="177">
        <v>40704025</v>
      </c>
      <c r="B4395" s="191" t="s">
        <v>3286</v>
      </c>
      <c r="C4395" s="192" t="s">
        <v>4920</v>
      </c>
    </row>
    <row r="4396" spans="1:3">
      <c r="A4396" s="177">
        <v>40704033</v>
      </c>
      <c r="B4396" s="191" t="s">
        <v>3287</v>
      </c>
      <c r="C4396" s="192" t="s">
        <v>4920</v>
      </c>
    </row>
    <row r="4397" spans="1:3">
      <c r="A4397" s="177">
        <v>40704041</v>
      </c>
      <c r="B4397" s="191" t="s">
        <v>3288</v>
      </c>
      <c r="C4397" s="192" t="s">
        <v>4920</v>
      </c>
    </row>
    <row r="4398" spans="1:3">
      <c r="A4398" s="177">
        <v>40704050</v>
      </c>
      <c r="B4398" s="191" t="s">
        <v>3289</v>
      </c>
      <c r="C4398" s="192" t="s">
        <v>4920</v>
      </c>
    </row>
    <row r="4399" spans="1:3">
      <c r="A4399" s="177">
        <v>40704068</v>
      </c>
      <c r="B4399" s="191" t="s">
        <v>3290</v>
      </c>
      <c r="C4399" s="192" t="s">
        <v>4920</v>
      </c>
    </row>
    <row r="4400" spans="1:3">
      <c r="A4400" s="177">
        <v>40704076</v>
      </c>
      <c r="B4400" s="191" t="s">
        <v>6809</v>
      </c>
      <c r="C4400" s="192" t="s">
        <v>4920</v>
      </c>
    </row>
    <row r="4401" spans="1:3">
      <c r="A4401" s="177">
        <v>40704084</v>
      </c>
      <c r="B4401" s="191" t="s">
        <v>3292</v>
      </c>
      <c r="C4401" s="192" t="s">
        <v>4920</v>
      </c>
    </row>
    <row r="4402" spans="1:3" ht="15.75" thickBot="1">
      <c r="A4402" s="198">
        <v>40704092</v>
      </c>
      <c r="B4402" s="199" t="s">
        <v>6810</v>
      </c>
      <c r="C4402" s="202" t="s">
        <v>4920</v>
      </c>
    </row>
    <row r="4403" spans="1:3" ht="16.5" thickTop="1" thickBot="1">
      <c r="A4403" s="187">
        <f>D4403</f>
        <v>0</v>
      </c>
      <c r="B4403" s="188" t="s">
        <v>4918</v>
      </c>
      <c r="C4403" s="189" t="s">
        <v>3721</v>
      </c>
    </row>
    <row r="4404" spans="1:3" ht="15.75" thickTop="1">
      <c r="A4404" s="174">
        <v>40705013</v>
      </c>
      <c r="B4404" s="175" t="s">
        <v>3293</v>
      </c>
      <c r="C4404" s="176" t="s">
        <v>4920</v>
      </c>
    </row>
    <row r="4405" spans="1:3">
      <c r="A4405" s="177">
        <v>40705021</v>
      </c>
      <c r="B4405" s="191" t="s">
        <v>6811</v>
      </c>
      <c r="C4405" s="192" t="s">
        <v>4920</v>
      </c>
    </row>
    <row r="4406" spans="1:3">
      <c r="A4406" s="177">
        <v>40705030</v>
      </c>
      <c r="B4406" s="191" t="s">
        <v>6812</v>
      </c>
      <c r="C4406" s="192" t="s">
        <v>4920</v>
      </c>
    </row>
    <row r="4407" spans="1:3">
      <c r="A4407" s="177">
        <v>40705048</v>
      </c>
      <c r="B4407" s="191" t="s">
        <v>6813</v>
      </c>
      <c r="C4407" s="192" t="s">
        <v>4920</v>
      </c>
    </row>
    <row r="4408" spans="1:3">
      <c r="A4408" s="177">
        <v>40705056</v>
      </c>
      <c r="B4408" s="191" t="s">
        <v>6814</v>
      </c>
      <c r="C4408" s="192" t="s">
        <v>4920</v>
      </c>
    </row>
    <row r="4409" spans="1:3" ht="15.75" thickBot="1">
      <c r="A4409" s="180">
        <v>40705064</v>
      </c>
      <c r="B4409" s="181" t="s">
        <v>6815</v>
      </c>
      <c r="C4409" s="182" t="s">
        <v>4920</v>
      </c>
    </row>
    <row r="4410" spans="1:3" ht="16.5" thickTop="1" thickBot="1">
      <c r="A4410" s="187">
        <f>D4410</f>
        <v>0</v>
      </c>
      <c r="B4410" s="188" t="s">
        <v>4918</v>
      </c>
      <c r="C4410" s="189" t="s">
        <v>3721</v>
      </c>
    </row>
    <row r="4411" spans="1:3" ht="15.75" thickTop="1">
      <c r="A4411" s="174">
        <v>40706010</v>
      </c>
      <c r="B4411" s="175" t="s">
        <v>3299</v>
      </c>
      <c r="C4411" s="176" t="s">
        <v>4920</v>
      </c>
    </row>
    <row r="4412" spans="1:3" ht="15.75" thickBot="1">
      <c r="A4412" s="180">
        <v>40706028</v>
      </c>
      <c r="B4412" s="181" t="s">
        <v>6816</v>
      </c>
      <c r="C4412" s="182" t="s">
        <v>4920</v>
      </c>
    </row>
    <row r="4413" spans="1:3" ht="16.5" thickTop="1" thickBot="1">
      <c r="A4413" s="187">
        <f>D4413</f>
        <v>0</v>
      </c>
      <c r="B4413" s="188" t="s">
        <v>4918</v>
      </c>
      <c r="C4413" s="189" t="s">
        <v>3721</v>
      </c>
    </row>
    <row r="4414" spans="1:3" ht="15.75" thickTop="1">
      <c r="A4414" s="174">
        <v>40707016</v>
      </c>
      <c r="B4414" s="175" t="s">
        <v>3301</v>
      </c>
      <c r="C4414" s="176" t="s">
        <v>4920</v>
      </c>
    </row>
    <row r="4415" spans="1:3">
      <c r="A4415" s="177">
        <v>40707024</v>
      </c>
      <c r="B4415" s="178" t="s">
        <v>6817</v>
      </c>
      <c r="C4415" s="179" t="s">
        <v>4922</v>
      </c>
    </row>
    <row r="4416" spans="1:3">
      <c r="A4416" s="177">
        <v>40707032</v>
      </c>
      <c r="B4416" s="191" t="s">
        <v>3302</v>
      </c>
      <c r="C4416" s="192" t="s">
        <v>4920</v>
      </c>
    </row>
    <row r="4417" spans="1:3">
      <c r="A4417" s="177">
        <v>40707040</v>
      </c>
      <c r="B4417" s="191" t="s">
        <v>3303</v>
      </c>
      <c r="C4417" s="192" t="s">
        <v>4920</v>
      </c>
    </row>
    <row r="4418" spans="1:3">
      <c r="A4418" s="177">
        <v>40707059</v>
      </c>
      <c r="B4418" s="191" t="s">
        <v>3304</v>
      </c>
      <c r="C4418" s="192" t="s">
        <v>4920</v>
      </c>
    </row>
    <row r="4419" spans="1:3">
      <c r="A4419" s="177">
        <v>40707067</v>
      </c>
      <c r="B4419" s="191" t="s">
        <v>6818</v>
      </c>
      <c r="C4419" s="192" t="s">
        <v>4920</v>
      </c>
    </row>
    <row r="4420" spans="1:3">
      <c r="A4420" s="177">
        <v>40707075</v>
      </c>
      <c r="B4420" s="191" t="s">
        <v>3306</v>
      </c>
      <c r="C4420" s="192" t="s">
        <v>4920</v>
      </c>
    </row>
    <row r="4421" spans="1:3" ht="15.75" thickBot="1">
      <c r="A4421" s="180">
        <v>40707083</v>
      </c>
      <c r="B4421" s="181" t="s">
        <v>3307</v>
      </c>
      <c r="C4421" s="182" t="s">
        <v>4920</v>
      </c>
    </row>
    <row r="4422" spans="1:3" ht="16.5" thickTop="1" thickBot="1">
      <c r="A4422" s="187">
        <f>D4422</f>
        <v>0</v>
      </c>
      <c r="B4422" s="188" t="s">
        <v>4918</v>
      </c>
      <c r="C4422" s="189" t="s">
        <v>3721</v>
      </c>
    </row>
    <row r="4423" spans="1:3" ht="15.75" thickTop="1">
      <c r="A4423" s="174">
        <v>40708012</v>
      </c>
      <c r="B4423" s="175" t="s">
        <v>3308</v>
      </c>
      <c r="C4423" s="176" t="s">
        <v>4920</v>
      </c>
    </row>
    <row r="4424" spans="1:3">
      <c r="A4424" s="177">
        <v>40708020</v>
      </c>
      <c r="B4424" s="191" t="s">
        <v>3309</v>
      </c>
      <c r="C4424" s="192" t="s">
        <v>4920</v>
      </c>
    </row>
    <row r="4425" spans="1:3">
      <c r="A4425" s="177">
        <v>40708039</v>
      </c>
      <c r="B4425" s="191" t="s">
        <v>3310</v>
      </c>
      <c r="C4425" s="192" t="s">
        <v>4920</v>
      </c>
    </row>
    <row r="4426" spans="1:3">
      <c r="A4426" s="177">
        <v>40708047</v>
      </c>
      <c r="B4426" s="191" t="s">
        <v>3311</v>
      </c>
      <c r="C4426" s="192" t="s">
        <v>4920</v>
      </c>
    </row>
    <row r="4427" spans="1:3">
      <c r="A4427" s="177">
        <v>40708055</v>
      </c>
      <c r="B4427" s="178" t="s">
        <v>6819</v>
      </c>
      <c r="C4427" s="179" t="s">
        <v>4922</v>
      </c>
    </row>
    <row r="4428" spans="1:3">
      <c r="A4428" s="177">
        <v>40708063</v>
      </c>
      <c r="B4428" s="191" t="s">
        <v>3312</v>
      </c>
      <c r="C4428" s="192" t="s">
        <v>4920</v>
      </c>
    </row>
    <row r="4429" spans="1:3">
      <c r="A4429" s="177">
        <v>40708071</v>
      </c>
      <c r="B4429" s="191" t="s">
        <v>3313</v>
      </c>
      <c r="C4429" s="192" t="s">
        <v>4920</v>
      </c>
    </row>
    <row r="4430" spans="1:3">
      <c r="A4430" s="177">
        <v>40708080</v>
      </c>
      <c r="B4430" s="191" t="s">
        <v>3314</v>
      </c>
      <c r="C4430" s="192" t="s">
        <v>4920</v>
      </c>
    </row>
    <row r="4431" spans="1:3">
      <c r="A4431" s="177">
        <v>40708098</v>
      </c>
      <c r="B4431" s="191" t="s">
        <v>3315</v>
      </c>
      <c r="C4431" s="192" t="s">
        <v>4920</v>
      </c>
    </row>
    <row r="4432" spans="1:3">
      <c r="A4432" s="177">
        <v>40708101</v>
      </c>
      <c r="B4432" s="191" t="s">
        <v>6820</v>
      </c>
      <c r="C4432" s="192" t="s">
        <v>4920</v>
      </c>
    </row>
    <row r="4433" spans="1:3">
      <c r="A4433" s="177">
        <v>40708110</v>
      </c>
      <c r="B4433" s="191" t="s">
        <v>3318</v>
      </c>
      <c r="C4433" s="192" t="s">
        <v>4920</v>
      </c>
    </row>
    <row r="4434" spans="1:3" ht="15.75" thickBot="1">
      <c r="A4434" s="180">
        <v>40708128</v>
      </c>
      <c r="B4434" s="181" t="s">
        <v>3317</v>
      </c>
      <c r="C4434" s="182" t="s">
        <v>4920</v>
      </c>
    </row>
    <row r="4435" spans="1:3" ht="16.5" thickTop="1" thickBot="1">
      <c r="A4435" s="187">
        <f>D4435</f>
        <v>0</v>
      </c>
      <c r="B4435" s="188" t="s">
        <v>4918</v>
      </c>
      <c r="C4435" s="189" t="s">
        <v>3721</v>
      </c>
    </row>
    <row r="4436" spans="1:3" ht="15.75" thickTop="1">
      <c r="A4436" s="174">
        <v>40709019</v>
      </c>
      <c r="B4436" s="175" t="s">
        <v>3319</v>
      </c>
      <c r="C4436" s="176" t="s">
        <v>4920</v>
      </c>
    </row>
    <row r="4437" spans="1:3">
      <c r="A4437" s="177">
        <v>40709027</v>
      </c>
      <c r="B4437" s="191" t="s">
        <v>3320</v>
      </c>
      <c r="C4437" s="192" t="s">
        <v>4920</v>
      </c>
    </row>
    <row r="4438" spans="1:3" ht="15.75" thickBot="1">
      <c r="A4438" s="180">
        <v>40709035</v>
      </c>
      <c r="B4438" s="181" t="s">
        <v>3321</v>
      </c>
      <c r="C4438" s="182" t="s">
        <v>4920</v>
      </c>
    </row>
    <row r="4439" spans="1:3" ht="16.5" thickTop="1" thickBot="1">
      <c r="A4439" s="187">
        <f>D4439</f>
        <v>0</v>
      </c>
      <c r="B4439" s="188" t="s">
        <v>4918</v>
      </c>
      <c r="C4439" s="189" t="s">
        <v>3721</v>
      </c>
    </row>
    <row r="4440" spans="1:3" ht="15.75" thickTop="1">
      <c r="A4440" s="174">
        <v>40710017</v>
      </c>
      <c r="B4440" s="175" t="s">
        <v>3322</v>
      </c>
      <c r="C4440" s="176" t="s">
        <v>4920</v>
      </c>
    </row>
    <row r="4441" spans="1:3">
      <c r="A4441" s="177">
        <v>40710025</v>
      </c>
      <c r="B4441" s="191" t="s">
        <v>3323</v>
      </c>
      <c r="C4441" s="192" t="s">
        <v>4920</v>
      </c>
    </row>
    <row r="4442" spans="1:3">
      <c r="A4442" s="177">
        <v>40710033</v>
      </c>
      <c r="B4442" s="191" t="s">
        <v>3324</v>
      </c>
      <c r="C4442" s="192" t="s">
        <v>4920</v>
      </c>
    </row>
    <row r="4443" spans="1:3">
      <c r="A4443" s="177">
        <v>40710041</v>
      </c>
      <c r="B4443" s="191" t="s">
        <v>6821</v>
      </c>
      <c r="C4443" s="192" t="s">
        <v>4920</v>
      </c>
    </row>
    <row r="4444" spans="1:3">
      <c r="A4444" s="177">
        <v>40710050</v>
      </c>
      <c r="B4444" s="191" t="s">
        <v>6822</v>
      </c>
      <c r="C4444" s="192" t="s">
        <v>4920</v>
      </c>
    </row>
    <row r="4445" spans="1:3">
      <c r="A4445" s="177">
        <v>40710068</v>
      </c>
      <c r="B4445" s="191" t="s">
        <v>6823</v>
      </c>
      <c r="C4445" s="192" t="s">
        <v>4920</v>
      </c>
    </row>
    <row r="4446" spans="1:3">
      <c r="A4446" s="177">
        <v>40710076</v>
      </c>
      <c r="B4446" s="191" t="s">
        <v>6824</v>
      </c>
      <c r="C4446" s="192" t="s">
        <v>4920</v>
      </c>
    </row>
    <row r="4447" spans="1:3">
      <c r="A4447" s="177">
        <v>40710084</v>
      </c>
      <c r="B4447" s="191" t="s">
        <v>6825</v>
      </c>
      <c r="C4447" s="192" t="s">
        <v>4920</v>
      </c>
    </row>
    <row r="4448" spans="1:3" ht="15.75" thickBot="1">
      <c r="A4448" s="180">
        <v>40710092</v>
      </c>
      <c r="B4448" s="206" t="s">
        <v>6826</v>
      </c>
      <c r="C4448" s="192" t="s">
        <v>4920</v>
      </c>
    </row>
    <row r="4449" spans="1:3" ht="16.5" thickTop="1" thickBot="1">
      <c r="A4449" s="187">
        <f>D4449</f>
        <v>0</v>
      </c>
      <c r="B4449" s="188" t="s">
        <v>4918</v>
      </c>
      <c r="C4449" s="189" t="s">
        <v>3721</v>
      </c>
    </row>
    <row r="4450" spans="1:3" ht="15.75" thickTop="1">
      <c r="A4450" s="174">
        <v>40711013</v>
      </c>
      <c r="B4450" s="204" t="s">
        <v>6827</v>
      </c>
      <c r="C4450" s="205" t="s">
        <v>4922</v>
      </c>
    </row>
    <row r="4451" spans="1:3" ht="15.75" thickBot="1">
      <c r="A4451" s="180">
        <v>40711021</v>
      </c>
      <c r="B4451" s="181" t="s">
        <v>3330</v>
      </c>
      <c r="C4451" s="182" t="s">
        <v>4920</v>
      </c>
    </row>
    <row r="4452" spans="1:3" ht="16.5" thickTop="1" thickBot="1">
      <c r="A4452" s="168">
        <f>D4452</f>
        <v>0</v>
      </c>
      <c r="B4452" s="169" t="s">
        <v>4917</v>
      </c>
      <c r="C4452" s="170" t="s">
        <v>3721</v>
      </c>
    </row>
    <row r="4453" spans="1:3" ht="16.5" thickTop="1" thickBot="1">
      <c r="A4453" s="171">
        <f>D4453</f>
        <v>0</v>
      </c>
      <c r="B4453" s="172" t="s">
        <v>4918</v>
      </c>
      <c r="C4453" s="173" t="s">
        <v>3721</v>
      </c>
    </row>
    <row r="4454" spans="1:3" ht="15.75" thickTop="1">
      <c r="A4454" s="174">
        <v>40801012</v>
      </c>
      <c r="B4454" s="175" t="s">
        <v>4868</v>
      </c>
      <c r="C4454" s="176" t="s">
        <v>4920</v>
      </c>
    </row>
    <row r="4455" spans="1:3">
      <c r="A4455" s="177">
        <v>40801020</v>
      </c>
      <c r="B4455" s="191" t="s">
        <v>6828</v>
      </c>
      <c r="C4455" s="192" t="s">
        <v>4920</v>
      </c>
    </row>
    <row r="4456" spans="1:3">
      <c r="A4456" s="177">
        <v>40801039</v>
      </c>
      <c r="B4456" s="191" t="s">
        <v>4869</v>
      </c>
      <c r="C4456" s="192" t="s">
        <v>4920</v>
      </c>
    </row>
    <row r="4457" spans="1:3">
      <c r="A4457" s="177">
        <v>40801047</v>
      </c>
      <c r="B4457" s="191" t="s">
        <v>6829</v>
      </c>
      <c r="C4457" s="192" t="s">
        <v>4920</v>
      </c>
    </row>
    <row r="4458" spans="1:3">
      <c r="A4458" s="177">
        <v>40801055</v>
      </c>
      <c r="B4458" s="191" t="s">
        <v>6830</v>
      </c>
      <c r="C4458" s="192" t="s">
        <v>4920</v>
      </c>
    </row>
    <row r="4459" spans="1:3">
      <c r="A4459" s="177">
        <v>40801063</v>
      </c>
      <c r="B4459" s="191" t="s">
        <v>4870</v>
      </c>
      <c r="C4459" s="192" t="s">
        <v>4920</v>
      </c>
    </row>
    <row r="4460" spans="1:3">
      <c r="A4460" s="177">
        <v>40801071</v>
      </c>
      <c r="B4460" s="191" t="s">
        <v>6831</v>
      </c>
      <c r="C4460" s="192" t="s">
        <v>4920</v>
      </c>
    </row>
    <row r="4461" spans="1:3">
      <c r="A4461" s="177">
        <v>40801080</v>
      </c>
      <c r="B4461" s="191" t="s">
        <v>6832</v>
      </c>
      <c r="C4461" s="192" t="s">
        <v>4920</v>
      </c>
    </row>
    <row r="4462" spans="1:3">
      <c r="A4462" s="177">
        <v>40801098</v>
      </c>
      <c r="B4462" s="191" t="s">
        <v>6833</v>
      </c>
      <c r="C4462" s="192" t="s">
        <v>4920</v>
      </c>
    </row>
    <row r="4463" spans="1:3">
      <c r="A4463" s="177">
        <v>40801101</v>
      </c>
      <c r="B4463" s="191" t="s">
        <v>6834</v>
      </c>
      <c r="C4463" s="192" t="s">
        <v>4920</v>
      </c>
    </row>
    <row r="4464" spans="1:3">
      <c r="A4464" s="177">
        <v>40801110</v>
      </c>
      <c r="B4464" s="191" t="s">
        <v>6835</v>
      </c>
      <c r="C4464" s="192" t="s">
        <v>4920</v>
      </c>
    </row>
    <row r="4465" spans="1:3">
      <c r="A4465" s="177">
        <v>40801128</v>
      </c>
      <c r="B4465" s="191" t="s">
        <v>6836</v>
      </c>
      <c r="C4465" s="192" t="s">
        <v>4920</v>
      </c>
    </row>
    <row r="4466" spans="1:3">
      <c r="A4466" s="177">
        <v>40801136</v>
      </c>
      <c r="B4466" s="191" t="s">
        <v>6837</v>
      </c>
      <c r="C4466" s="192" t="s">
        <v>4920</v>
      </c>
    </row>
    <row r="4467" spans="1:3">
      <c r="A4467" s="177">
        <v>40801144</v>
      </c>
      <c r="B4467" s="178" t="s">
        <v>6838</v>
      </c>
      <c r="C4467" s="179" t="s">
        <v>4922</v>
      </c>
    </row>
    <row r="4468" spans="1:3">
      <c r="A4468" s="177">
        <v>40801152</v>
      </c>
      <c r="B4468" s="178" t="s">
        <v>6839</v>
      </c>
      <c r="C4468" s="179" t="s">
        <v>4922</v>
      </c>
    </row>
    <row r="4469" spans="1:3">
      <c r="A4469" s="177">
        <v>40801160</v>
      </c>
      <c r="B4469" s="191" t="s">
        <v>6840</v>
      </c>
      <c r="C4469" s="192" t="s">
        <v>4920</v>
      </c>
    </row>
    <row r="4470" spans="1:3">
      <c r="A4470" s="177">
        <v>40801179</v>
      </c>
      <c r="B4470" s="191" t="s">
        <v>6841</v>
      </c>
      <c r="C4470" s="192" t="s">
        <v>4920</v>
      </c>
    </row>
    <row r="4471" spans="1:3">
      <c r="A4471" s="177">
        <v>40801187</v>
      </c>
      <c r="B4471" s="191" t="s">
        <v>6842</v>
      </c>
      <c r="C4471" s="192" t="s">
        <v>4920</v>
      </c>
    </row>
    <row r="4472" spans="1:3">
      <c r="A4472" s="177">
        <v>40801195</v>
      </c>
      <c r="B4472" s="191" t="s">
        <v>3331</v>
      </c>
      <c r="C4472" s="192" t="s">
        <v>4920</v>
      </c>
    </row>
    <row r="4473" spans="1:3" ht="15.75" thickBot="1">
      <c r="A4473" s="180">
        <v>40801209</v>
      </c>
      <c r="B4473" s="181" t="s">
        <v>6843</v>
      </c>
      <c r="C4473" s="182" t="s">
        <v>4920</v>
      </c>
    </row>
    <row r="4474" spans="1:3" ht="16.5" thickTop="1" thickBot="1">
      <c r="A4474" s="187">
        <f>D4474</f>
        <v>0</v>
      </c>
      <c r="B4474" s="188" t="s">
        <v>4918</v>
      </c>
      <c r="C4474" s="189" t="s">
        <v>3721</v>
      </c>
    </row>
    <row r="4475" spans="1:3" ht="15.75" thickTop="1">
      <c r="A4475" s="174">
        <v>40802019</v>
      </c>
      <c r="B4475" s="175" t="s">
        <v>4871</v>
      </c>
      <c r="C4475" s="176" t="s">
        <v>4920</v>
      </c>
    </row>
    <row r="4476" spans="1:3">
      <c r="A4476" s="177">
        <v>40802027</v>
      </c>
      <c r="B4476" s="191" t="s">
        <v>4872</v>
      </c>
      <c r="C4476" s="192" t="s">
        <v>4920</v>
      </c>
    </row>
    <row r="4477" spans="1:3">
      <c r="A4477" s="177">
        <v>40802035</v>
      </c>
      <c r="B4477" s="191" t="s">
        <v>4873</v>
      </c>
      <c r="C4477" s="192" t="s">
        <v>4920</v>
      </c>
    </row>
    <row r="4478" spans="1:3">
      <c r="A4478" s="177">
        <v>40802043</v>
      </c>
      <c r="B4478" s="191" t="s">
        <v>6844</v>
      </c>
      <c r="C4478" s="192" t="s">
        <v>4920</v>
      </c>
    </row>
    <row r="4479" spans="1:3">
      <c r="A4479" s="177">
        <v>40802051</v>
      </c>
      <c r="B4479" s="191" t="s">
        <v>6845</v>
      </c>
      <c r="C4479" s="192" t="s">
        <v>4920</v>
      </c>
    </row>
    <row r="4480" spans="1:3">
      <c r="A4480" s="177">
        <v>40802060</v>
      </c>
      <c r="B4480" s="191" t="s">
        <v>6846</v>
      </c>
      <c r="C4480" s="192" t="s">
        <v>4920</v>
      </c>
    </row>
    <row r="4481" spans="1:3">
      <c r="A4481" s="177">
        <v>40802078</v>
      </c>
      <c r="B4481" s="191" t="s">
        <v>6847</v>
      </c>
      <c r="C4481" s="192" t="s">
        <v>4920</v>
      </c>
    </row>
    <row r="4482" spans="1:3">
      <c r="A4482" s="177">
        <v>40802086</v>
      </c>
      <c r="B4482" s="191" t="s">
        <v>6848</v>
      </c>
      <c r="C4482" s="192" t="s">
        <v>4920</v>
      </c>
    </row>
    <row r="4483" spans="1:3">
      <c r="A4483" s="177">
        <v>40802094</v>
      </c>
      <c r="B4483" s="191" t="s">
        <v>6849</v>
      </c>
      <c r="C4483" s="192" t="s">
        <v>4920</v>
      </c>
    </row>
    <row r="4484" spans="1:3">
      <c r="A4484" s="177">
        <v>40802108</v>
      </c>
      <c r="B4484" s="191" t="s">
        <v>6850</v>
      </c>
      <c r="C4484" s="192" t="s">
        <v>4920</v>
      </c>
    </row>
    <row r="4485" spans="1:3" ht="15.75" thickBot="1">
      <c r="A4485" s="180">
        <v>40802116</v>
      </c>
      <c r="B4485" s="181" t="s">
        <v>4874</v>
      </c>
      <c r="C4485" s="182" t="s">
        <v>4920</v>
      </c>
    </row>
    <row r="4486" spans="1:3" ht="16.5" thickTop="1" thickBot="1">
      <c r="A4486" s="187">
        <f>D4486</f>
        <v>0</v>
      </c>
      <c r="B4486" s="188" t="s">
        <v>4918</v>
      </c>
      <c r="C4486" s="189" t="s">
        <v>3721</v>
      </c>
    </row>
    <row r="4487" spans="1:3" ht="15.75" thickTop="1">
      <c r="A4487" s="174">
        <v>40803015</v>
      </c>
      <c r="B4487" s="175" t="s">
        <v>6851</v>
      </c>
      <c r="C4487" s="176" t="s">
        <v>4920</v>
      </c>
    </row>
    <row r="4488" spans="1:3">
      <c r="A4488" s="177">
        <v>40803023</v>
      </c>
      <c r="B4488" s="191" t="s">
        <v>4875</v>
      </c>
      <c r="C4488" s="192" t="s">
        <v>4920</v>
      </c>
    </row>
    <row r="4489" spans="1:3">
      <c r="A4489" s="177">
        <v>40803031</v>
      </c>
      <c r="B4489" s="191" t="s">
        <v>6852</v>
      </c>
      <c r="C4489" s="192" t="s">
        <v>4920</v>
      </c>
    </row>
    <row r="4490" spans="1:3">
      <c r="A4490" s="177">
        <v>40803040</v>
      </c>
      <c r="B4490" s="191" t="s">
        <v>4876</v>
      </c>
      <c r="C4490" s="192" t="s">
        <v>4920</v>
      </c>
    </row>
    <row r="4491" spans="1:3">
      <c r="A4491" s="177">
        <v>40803058</v>
      </c>
      <c r="B4491" s="191" t="s">
        <v>6853</v>
      </c>
      <c r="C4491" s="192" t="s">
        <v>4920</v>
      </c>
    </row>
    <row r="4492" spans="1:3">
      <c r="A4492" s="177">
        <v>40803066</v>
      </c>
      <c r="B4492" s="191" t="s">
        <v>4877</v>
      </c>
      <c r="C4492" s="192" t="s">
        <v>4920</v>
      </c>
    </row>
    <row r="4493" spans="1:3">
      <c r="A4493" s="177">
        <v>40803074</v>
      </c>
      <c r="B4493" s="191" t="s">
        <v>6854</v>
      </c>
      <c r="C4493" s="192" t="s">
        <v>4920</v>
      </c>
    </row>
    <row r="4494" spans="1:3">
      <c r="A4494" s="177">
        <v>40803082</v>
      </c>
      <c r="B4494" s="191" t="s">
        <v>6855</v>
      </c>
      <c r="C4494" s="192" t="s">
        <v>4920</v>
      </c>
    </row>
    <row r="4495" spans="1:3">
      <c r="A4495" s="177">
        <v>40803090</v>
      </c>
      <c r="B4495" s="191" t="s">
        <v>6856</v>
      </c>
      <c r="C4495" s="192" t="s">
        <v>4920</v>
      </c>
    </row>
    <row r="4496" spans="1:3">
      <c r="A4496" s="177">
        <v>40803104</v>
      </c>
      <c r="B4496" s="191" t="s">
        <v>6857</v>
      </c>
      <c r="C4496" s="192" t="s">
        <v>4920</v>
      </c>
    </row>
    <row r="4497" spans="1:3">
      <c r="A4497" s="177">
        <v>40803112</v>
      </c>
      <c r="B4497" s="191" t="s">
        <v>6858</v>
      </c>
      <c r="C4497" s="192" t="s">
        <v>4920</v>
      </c>
    </row>
    <row r="4498" spans="1:3">
      <c r="A4498" s="177">
        <v>40803120</v>
      </c>
      <c r="B4498" s="191" t="s">
        <v>6859</v>
      </c>
      <c r="C4498" s="192" t="s">
        <v>4920</v>
      </c>
    </row>
    <row r="4499" spans="1:3">
      <c r="A4499" s="177">
        <v>40803139</v>
      </c>
      <c r="B4499" s="191" t="s">
        <v>6860</v>
      </c>
      <c r="C4499" s="192" t="s">
        <v>4920</v>
      </c>
    </row>
    <row r="4500" spans="1:3" ht="15.75" thickBot="1">
      <c r="A4500" s="180">
        <v>40803147</v>
      </c>
      <c r="B4500" s="181" t="s">
        <v>6861</v>
      </c>
      <c r="C4500" s="182" t="s">
        <v>4920</v>
      </c>
    </row>
    <row r="4501" spans="1:3" ht="16.5" thickTop="1" thickBot="1">
      <c r="A4501" s="187">
        <f>D4501</f>
        <v>0</v>
      </c>
      <c r="B4501" s="188" t="s">
        <v>4918</v>
      </c>
      <c r="C4501" s="189" t="s">
        <v>3721</v>
      </c>
    </row>
    <row r="4502" spans="1:3" ht="15.75" thickTop="1">
      <c r="A4502" s="174">
        <v>40804011</v>
      </c>
      <c r="B4502" s="175" t="s">
        <v>6862</v>
      </c>
      <c r="C4502" s="176" t="s">
        <v>4920</v>
      </c>
    </row>
    <row r="4503" spans="1:3">
      <c r="A4503" s="177">
        <v>40804020</v>
      </c>
      <c r="B4503" s="191" t="s">
        <v>6863</v>
      </c>
      <c r="C4503" s="192" t="s">
        <v>4920</v>
      </c>
    </row>
    <row r="4504" spans="1:3">
      <c r="A4504" s="177">
        <v>40804038</v>
      </c>
      <c r="B4504" s="191" t="s">
        <v>6864</v>
      </c>
      <c r="C4504" s="192" t="s">
        <v>4920</v>
      </c>
    </row>
    <row r="4505" spans="1:3">
      <c r="A4505" s="177">
        <v>40804046</v>
      </c>
      <c r="B4505" s="191" t="s">
        <v>6865</v>
      </c>
      <c r="C4505" s="192" t="s">
        <v>4920</v>
      </c>
    </row>
    <row r="4506" spans="1:3">
      <c r="A4506" s="177">
        <v>40804054</v>
      </c>
      <c r="B4506" s="191" t="s">
        <v>4878</v>
      </c>
      <c r="C4506" s="192" t="s">
        <v>4920</v>
      </c>
    </row>
    <row r="4507" spans="1:3">
      <c r="A4507" s="177">
        <v>40804062</v>
      </c>
      <c r="B4507" s="191" t="s">
        <v>6866</v>
      </c>
      <c r="C4507" s="192" t="s">
        <v>4920</v>
      </c>
    </row>
    <row r="4508" spans="1:3">
      <c r="A4508" s="177">
        <v>40804070</v>
      </c>
      <c r="B4508" s="191" t="s">
        <v>4879</v>
      </c>
      <c r="C4508" s="192" t="s">
        <v>4920</v>
      </c>
    </row>
    <row r="4509" spans="1:3">
      <c r="A4509" s="177">
        <v>40804089</v>
      </c>
      <c r="B4509" s="191" t="s">
        <v>6867</v>
      </c>
      <c r="C4509" s="192" t="s">
        <v>4920</v>
      </c>
    </row>
    <row r="4510" spans="1:3">
      <c r="A4510" s="177">
        <v>40804097</v>
      </c>
      <c r="B4510" s="191" t="s">
        <v>6868</v>
      </c>
      <c r="C4510" s="192" t="s">
        <v>4920</v>
      </c>
    </row>
    <row r="4511" spans="1:3">
      <c r="A4511" s="177">
        <v>40804100</v>
      </c>
      <c r="B4511" s="191" t="s">
        <v>6869</v>
      </c>
      <c r="C4511" s="192" t="s">
        <v>4920</v>
      </c>
    </row>
    <row r="4512" spans="1:3">
      <c r="A4512" s="177">
        <v>40804119</v>
      </c>
      <c r="B4512" s="191" t="s">
        <v>6870</v>
      </c>
      <c r="C4512" s="192" t="s">
        <v>4920</v>
      </c>
    </row>
    <row r="4513" spans="1:3">
      <c r="A4513" s="177">
        <v>40804127</v>
      </c>
      <c r="B4513" s="191" t="s">
        <v>6871</v>
      </c>
      <c r="C4513" s="192" t="s">
        <v>4920</v>
      </c>
    </row>
    <row r="4514" spans="1:3" ht="15.75" thickBot="1">
      <c r="A4514" s="180">
        <v>40804135</v>
      </c>
      <c r="B4514" s="181" t="s">
        <v>6872</v>
      </c>
      <c r="C4514" s="182" t="s">
        <v>4920</v>
      </c>
    </row>
    <row r="4515" spans="1:3" ht="16.5" thickTop="1" thickBot="1">
      <c r="A4515" s="187">
        <f>D4515</f>
        <v>0</v>
      </c>
      <c r="B4515" s="188" t="s">
        <v>4918</v>
      </c>
      <c r="C4515" s="189" t="s">
        <v>3721</v>
      </c>
    </row>
    <row r="4516" spans="1:3" ht="15.75" thickTop="1">
      <c r="A4516" s="174">
        <v>40805018</v>
      </c>
      <c r="B4516" s="175" t="s">
        <v>6873</v>
      </c>
      <c r="C4516" s="176" t="s">
        <v>4920</v>
      </c>
    </row>
    <row r="4517" spans="1:3">
      <c r="A4517" s="177">
        <v>40805026</v>
      </c>
      <c r="B4517" s="191" t="s">
        <v>4880</v>
      </c>
      <c r="C4517" s="192" t="s">
        <v>4920</v>
      </c>
    </row>
    <row r="4518" spans="1:3">
      <c r="A4518" s="177">
        <v>40805034</v>
      </c>
      <c r="B4518" s="191" t="s">
        <v>6874</v>
      </c>
      <c r="C4518" s="192" t="s">
        <v>4920</v>
      </c>
    </row>
    <row r="4519" spans="1:3">
      <c r="A4519" s="177">
        <v>40805042</v>
      </c>
      <c r="B4519" s="191" t="s">
        <v>6875</v>
      </c>
      <c r="C4519" s="192" t="s">
        <v>4920</v>
      </c>
    </row>
    <row r="4520" spans="1:3">
      <c r="A4520" s="177">
        <v>40805050</v>
      </c>
      <c r="B4520" s="191" t="s">
        <v>6876</v>
      </c>
      <c r="C4520" s="192" t="s">
        <v>4920</v>
      </c>
    </row>
    <row r="4521" spans="1:3">
      <c r="A4521" s="177">
        <v>40805069</v>
      </c>
      <c r="B4521" s="191" t="s">
        <v>6877</v>
      </c>
      <c r="C4521" s="192" t="s">
        <v>4920</v>
      </c>
    </row>
    <row r="4522" spans="1:3">
      <c r="A4522" s="177">
        <v>40805077</v>
      </c>
      <c r="B4522" s="191" t="s">
        <v>6878</v>
      </c>
      <c r="C4522" s="192" t="s">
        <v>4920</v>
      </c>
    </row>
    <row r="4523" spans="1:3">
      <c r="A4523" s="193">
        <v>40805085</v>
      </c>
      <c r="B4523" s="194" t="s">
        <v>6879</v>
      </c>
      <c r="C4523" s="196" t="s">
        <v>4922</v>
      </c>
    </row>
    <row r="4524" spans="1:3" ht="15.75" thickBot="1">
      <c r="A4524" s="198">
        <v>40805093</v>
      </c>
      <c r="B4524" s="199" t="s">
        <v>6880</v>
      </c>
      <c r="C4524" s="200" t="s">
        <v>4922</v>
      </c>
    </row>
    <row r="4525" spans="1:3" ht="16.5" thickTop="1" thickBot="1">
      <c r="A4525" s="187">
        <f>D4525</f>
        <v>0</v>
      </c>
      <c r="B4525" s="188" t="s">
        <v>4918</v>
      </c>
      <c r="C4525" s="189" t="s">
        <v>3721</v>
      </c>
    </row>
    <row r="4526" spans="1:3" ht="15.75" thickTop="1">
      <c r="A4526" s="174">
        <v>40806014</v>
      </c>
      <c r="B4526" s="175" t="s">
        <v>6881</v>
      </c>
      <c r="C4526" s="176" t="s">
        <v>4920</v>
      </c>
    </row>
    <row r="4527" spans="1:3">
      <c r="A4527" s="177">
        <v>40806022</v>
      </c>
      <c r="B4527" s="191" t="s">
        <v>3342</v>
      </c>
      <c r="C4527" s="192" t="s">
        <v>4920</v>
      </c>
    </row>
    <row r="4528" spans="1:3">
      <c r="A4528" s="177">
        <v>40806030</v>
      </c>
      <c r="B4528" s="191" t="s">
        <v>6882</v>
      </c>
      <c r="C4528" s="192" t="s">
        <v>4920</v>
      </c>
    </row>
    <row r="4529" spans="1:3">
      <c r="A4529" s="177">
        <v>40806049</v>
      </c>
      <c r="B4529" s="191" t="s">
        <v>6883</v>
      </c>
      <c r="C4529" s="192" t="s">
        <v>4920</v>
      </c>
    </row>
    <row r="4530" spans="1:3">
      <c r="A4530" s="177">
        <v>40806057</v>
      </c>
      <c r="B4530" s="191" t="s">
        <v>6884</v>
      </c>
      <c r="C4530" s="192" t="s">
        <v>4920</v>
      </c>
    </row>
    <row r="4531" spans="1:3">
      <c r="A4531" s="177">
        <v>40806065</v>
      </c>
      <c r="B4531" s="191" t="s">
        <v>6885</v>
      </c>
      <c r="C4531" s="192" t="s">
        <v>4920</v>
      </c>
    </row>
    <row r="4532" spans="1:3">
      <c r="A4532" s="177">
        <v>40806073</v>
      </c>
      <c r="B4532" s="191" t="s">
        <v>6886</v>
      </c>
      <c r="C4532" s="192" t="s">
        <v>4920</v>
      </c>
    </row>
    <row r="4533" spans="1:3">
      <c r="A4533" s="177">
        <v>40806081</v>
      </c>
      <c r="B4533" s="191" t="s">
        <v>3337</v>
      </c>
      <c r="C4533" s="192" t="s">
        <v>4920</v>
      </c>
    </row>
    <row r="4534" spans="1:3">
      <c r="A4534" s="177">
        <v>40806090</v>
      </c>
      <c r="B4534" s="191" t="s">
        <v>6887</v>
      </c>
      <c r="C4534" s="192" t="s">
        <v>4920</v>
      </c>
    </row>
    <row r="4535" spans="1:3">
      <c r="A4535" s="177">
        <v>40806103</v>
      </c>
      <c r="B4535" s="191" t="s">
        <v>3338</v>
      </c>
      <c r="C4535" s="192" t="s">
        <v>4920</v>
      </c>
    </row>
    <row r="4536" spans="1:3">
      <c r="A4536" s="177">
        <v>40806111</v>
      </c>
      <c r="B4536" s="191" t="s">
        <v>3339</v>
      </c>
      <c r="C4536" s="192" t="s">
        <v>4920</v>
      </c>
    </row>
    <row r="4537" spans="1:3">
      <c r="A4537" s="193">
        <v>40806120</v>
      </c>
      <c r="B4537" s="194" t="s">
        <v>6888</v>
      </c>
      <c r="C4537" s="195" t="s">
        <v>4920</v>
      </c>
    </row>
    <row r="4538" spans="1:3">
      <c r="A4538" s="193">
        <v>40806138</v>
      </c>
      <c r="B4538" s="194" t="s">
        <v>6889</v>
      </c>
      <c r="C4538" s="196" t="s">
        <v>4922</v>
      </c>
    </row>
    <row r="4539" spans="1:3">
      <c r="A4539" s="193">
        <v>40806146</v>
      </c>
      <c r="B4539" s="194" t="s">
        <v>6890</v>
      </c>
      <c r="C4539" s="196" t="s">
        <v>4922</v>
      </c>
    </row>
    <row r="4540" spans="1:3">
      <c r="A4540" s="193">
        <v>40806154</v>
      </c>
      <c r="B4540" s="194" t="s">
        <v>6891</v>
      </c>
      <c r="C4540" s="196" t="s">
        <v>4922</v>
      </c>
    </row>
    <row r="4541" spans="1:3">
      <c r="A4541" s="193">
        <v>40806162</v>
      </c>
      <c r="B4541" s="194" t="s">
        <v>6892</v>
      </c>
      <c r="C4541" s="196" t="s">
        <v>4922</v>
      </c>
    </row>
    <row r="4542" spans="1:3">
      <c r="A4542" s="193">
        <v>40806170</v>
      </c>
      <c r="B4542" s="194" t="s">
        <v>6893</v>
      </c>
      <c r="C4542" s="196" t="s">
        <v>4922</v>
      </c>
    </row>
    <row r="4543" spans="1:3" ht="15.75" thickBot="1">
      <c r="A4543" s="198">
        <v>40806189</v>
      </c>
      <c r="B4543" s="199" t="s">
        <v>6894</v>
      </c>
      <c r="C4543" s="202" t="s">
        <v>4920</v>
      </c>
    </row>
    <row r="4544" spans="1:3" ht="16.5" thickTop="1" thickBot="1">
      <c r="A4544" s="187">
        <f>D4544</f>
        <v>0</v>
      </c>
      <c r="B4544" s="188" t="s">
        <v>4918</v>
      </c>
      <c r="C4544" s="189" t="s">
        <v>3721</v>
      </c>
    </row>
    <row r="4545" spans="1:3" ht="15.75" thickTop="1">
      <c r="A4545" s="174">
        <v>40807010</v>
      </c>
      <c r="B4545" s="175" t="s">
        <v>3347</v>
      </c>
      <c r="C4545" s="176" t="s">
        <v>4920</v>
      </c>
    </row>
    <row r="4546" spans="1:3">
      <c r="A4546" s="177">
        <v>40807029</v>
      </c>
      <c r="B4546" s="191" t="s">
        <v>3343</v>
      </c>
      <c r="C4546" s="192" t="s">
        <v>4920</v>
      </c>
    </row>
    <row r="4547" spans="1:3">
      <c r="A4547" s="177">
        <v>40807037</v>
      </c>
      <c r="B4547" s="191" t="s">
        <v>3349</v>
      </c>
      <c r="C4547" s="192" t="s">
        <v>4920</v>
      </c>
    </row>
    <row r="4548" spans="1:3">
      <c r="A4548" s="177">
        <v>40807045</v>
      </c>
      <c r="B4548" s="191" t="s">
        <v>3348</v>
      </c>
      <c r="C4548" s="192" t="s">
        <v>4920</v>
      </c>
    </row>
    <row r="4549" spans="1:3">
      <c r="A4549" s="177">
        <v>40807053</v>
      </c>
      <c r="B4549" s="191" t="s">
        <v>3345</v>
      </c>
      <c r="C4549" s="192" t="s">
        <v>4920</v>
      </c>
    </row>
    <row r="4550" spans="1:3">
      <c r="A4550" s="177">
        <v>40807061</v>
      </c>
      <c r="B4550" s="191" t="s">
        <v>3346</v>
      </c>
      <c r="C4550" s="192" t="s">
        <v>4920</v>
      </c>
    </row>
    <row r="4551" spans="1:3" ht="15.75" thickBot="1">
      <c r="A4551" s="180">
        <v>40807070</v>
      </c>
      <c r="B4551" s="181" t="s">
        <v>3344</v>
      </c>
      <c r="C4551" s="182" t="s">
        <v>4920</v>
      </c>
    </row>
    <row r="4552" spans="1:3" ht="16.5" thickTop="1" thickBot="1">
      <c r="A4552" s="187">
        <f>D4552</f>
        <v>0</v>
      </c>
      <c r="B4552" s="188" t="s">
        <v>4918</v>
      </c>
      <c r="C4552" s="189" t="s">
        <v>3721</v>
      </c>
    </row>
    <row r="4553" spans="1:3" ht="15.75" thickTop="1">
      <c r="A4553" s="174">
        <v>40808017</v>
      </c>
      <c r="B4553" s="175" t="s">
        <v>6895</v>
      </c>
      <c r="C4553" s="176" t="s">
        <v>4920</v>
      </c>
    </row>
    <row r="4554" spans="1:3">
      <c r="A4554" s="177">
        <v>40808025</v>
      </c>
      <c r="B4554" s="191" t="s">
        <v>4881</v>
      </c>
      <c r="C4554" s="192" t="s">
        <v>4920</v>
      </c>
    </row>
    <row r="4555" spans="1:3">
      <c r="A4555" s="177">
        <v>40808033</v>
      </c>
      <c r="B4555" s="191" t="s">
        <v>4882</v>
      </c>
      <c r="C4555" s="192" t="s">
        <v>4920</v>
      </c>
    </row>
    <row r="4556" spans="1:3">
      <c r="A4556" s="177">
        <v>40808041</v>
      </c>
      <c r="B4556" s="191" t="s">
        <v>6896</v>
      </c>
      <c r="C4556" s="192" t="s">
        <v>4920</v>
      </c>
    </row>
    <row r="4557" spans="1:3">
      <c r="A4557" s="177">
        <v>40808050</v>
      </c>
      <c r="B4557" s="191" t="s">
        <v>6897</v>
      </c>
      <c r="C4557" s="192" t="s">
        <v>4920</v>
      </c>
    </row>
    <row r="4558" spans="1:3">
      <c r="A4558" s="215">
        <v>40808068</v>
      </c>
      <c r="B4558" s="216" t="s">
        <v>6898</v>
      </c>
      <c r="C4558" s="192" t="s">
        <v>4920</v>
      </c>
    </row>
    <row r="4559" spans="1:3" ht="22.5">
      <c r="A4559" s="215">
        <v>40808084</v>
      </c>
      <c r="B4559" s="216" t="s">
        <v>6899</v>
      </c>
      <c r="C4559" s="192" t="s">
        <v>4920</v>
      </c>
    </row>
    <row r="4560" spans="1:3">
      <c r="A4560" s="215">
        <v>40808092</v>
      </c>
      <c r="B4560" s="217" t="s">
        <v>6900</v>
      </c>
      <c r="C4560" s="192" t="s">
        <v>4920</v>
      </c>
    </row>
    <row r="4561" spans="1:3">
      <c r="A4561" s="215">
        <v>40808106</v>
      </c>
      <c r="B4561" s="216" t="s">
        <v>6901</v>
      </c>
      <c r="C4561" s="192" t="s">
        <v>4920</v>
      </c>
    </row>
    <row r="4562" spans="1:3">
      <c r="A4562" s="177">
        <v>40808114</v>
      </c>
      <c r="B4562" s="178" t="s">
        <v>6902</v>
      </c>
      <c r="C4562" s="179" t="s">
        <v>4922</v>
      </c>
    </row>
    <row r="4563" spans="1:3">
      <c r="A4563" s="177">
        <v>40808122</v>
      </c>
      <c r="B4563" s="191" t="s">
        <v>3353</v>
      </c>
      <c r="C4563" s="192" t="s">
        <v>4920</v>
      </c>
    </row>
    <row r="4564" spans="1:3">
      <c r="A4564" s="177">
        <v>40808130</v>
      </c>
      <c r="B4564" s="191" t="s">
        <v>3352</v>
      </c>
      <c r="C4564" s="192" t="s">
        <v>4920</v>
      </c>
    </row>
    <row r="4565" spans="1:3">
      <c r="A4565" s="177">
        <v>40808149</v>
      </c>
      <c r="B4565" s="191" t="s">
        <v>3351</v>
      </c>
      <c r="C4565" s="192" t="s">
        <v>4920</v>
      </c>
    </row>
    <row r="4566" spans="1:3">
      <c r="A4566" s="177">
        <v>40808157</v>
      </c>
      <c r="B4566" s="191" t="s">
        <v>6903</v>
      </c>
      <c r="C4566" s="192" t="s">
        <v>4920</v>
      </c>
    </row>
    <row r="4567" spans="1:3">
      <c r="A4567" s="177">
        <v>40808165</v>
      </c>
      <c r="B4567" s="191" t="s">
        <v>3356</v>
      </c>
      <c r="C4567" s="192" t="s">
        <v>4920</v>
      </c>
    </row>
    <row r="4568" spans="1:3" ht="15.75" thickBot="1">
      <c r="A4568" s="198">
        <v>40808173</v>
      </c>
      <c r="B4568" s="199" t="s">
        <v>6904</v>
      </c>
      <c r="C4568" s="200" t="s">
        <v>4922</v>
      </c>
    </row>
    <row r="4569" spans="1:3" ht="16.5" thickTop="1" thickBot="1">
      <c r="A4569" s="187">
        <f>D4569</f>
        <v>0</v>
      </c>
      <c r="B4569" s="188" t="s">
        <v>4918</v>
      </c>
      <c r="C4569" s="189" t="s">
        <v>3721</v>
      </c>
    </row>
    <row r="4570" spans="1:3" ht="15.75" thickTop="1">
      <c r="A4570" s="174">
        <v>40809013</v>
      </c>
      <c r="B4570" s="175" t="s">
        <v>6905</v>
      </c>
      <c r="C4570" s="176" t="s">
        <v>4920</v>
      </c>
    </row>
    <row r="4571" spans="1:3">
      <c r="A4571" s="177">
        <v>40809021</v>
      </c>
      <c r="B4571" s="191" t="s">
        <v>3367</v>
      </c>
      <c r="C4571" s="192" t="s">
        <v>4920</v>
      </c>
    </row>
    <row r="4572" spans="1:3">
      <c r="A4572" s="177">
        <v>40809030</v>
      </c>
      <c r="B4572" s="191" t="s">
        <v>3366</v>
      </c>
      <c r="C4572" s="192" t="s">
        <v>4920</v>
      </c>
    </row>
    <row r="4573" spans="1:3">
      <c r="A4573" s="177">
        <v>40809048</v>
      </c>
      <c r="B4573" s="191" t="s">
        <v>3360</v>
      </c>
      <c r="C4573" s="192" t="s">
        <v>4920</v>
      </c>
    </row>
    <row r="4574" spans="1:3">
      <c r="A4574" s="177">
        <v>40809056</v>
      </c>
      <c r="B4574" s="191" t="s">
        <v>3365</v>
      </c>
      <c r="C4574" s="192" t="s">
        <v>4920</v>
      </c>
    </row>
    <row r="4575" spans="1:3">
      <c r="A4575" s="177">
        <v>40809064</v>
      </c>
      <c r="B4575" s="191" t="s">
        <v>3361</v>
      </c>
      <c r="C4575" s="192" t="s">
        <v>4920</v>
      </c>
    </row>
    <row r="4576" spans="1:3">
      <c r="A4576" s="177">
        <v>40809072</v>
      </c>
      <c r="B4576" s="191" t="s">
        <v>3362</v>
      </c>
      <c r="C4576" s="192" t="s">
        <v>4920</v>
      </c>
    </row>
    <row r="4577" spans="1:3">
      <c r="A4577" s="177">
        <v>40809080</v>
      </c>
      <c r="B4577" s="191" t="s">
        <v>3363</v>
      </c>
      <c r="C4577" s="192" t="s">
        <v>4920</v>
      </c>
    </row>
    <row r="4578" spans="1:3">
      <c r="A4578" s="215">
        <v>40809099</v>
      </c>
      <c r="B4578" s="216" t="s">
        <v>6906</v>
      </c>
      <c r="C4578" s="192" t="s">
        <v>4920</v>
      </c>
    </row>
    <row r="4579" spans="1:3">
      <c r="A4579" s="177">
        <v>40809102</v>
      </c>
      <c r="B4579" s="191" t="s">
        <v>3364</v>
      </c>
      <c r="C4579" s="192" t="s">
        <v>4920</v>
      </c>
    </row>
    <row r="4580" spans="1:3">
      <c r="A4580" s="193">
        <v>40809110</v>
      </c>
      <c r="B4580" s="194" t="s">
        <v>6907</v>
      </c>
      <c r="C4580" s="196" t="s">
        <v>4922</v>
      </c>
    </row>
    <row r="4581" spans="1:3">
      <c r="A4581" s="193">
        <v>40809129</v>
      </c>
      <c r="B4581" s="194" t="s">
        <v>6908</v>
      </c>
      <c r="C4581" s="196" t="s">
        <v>4922</v>
      </c>
    </row>
    <row r="4582" spans="1:3" ht="15.75" thickBot="1">
      <c r="A4582" s="198">
        <v>40809137</v>
      </c>
      <c r="B4582" s="199" t="s">
        <v>6909</v>
      </c>
      <c r="C4582" s="200" t="s">
        <v>4922</v>
      </c>
    </row>
    <row r="4583" spans="1:3" ht="16.5" thickTop="1" thickBot="1">
      <c r="A4583" s="187">
        <f>D4583</f>
        <v>0</v>
      </c>
      <c r="B4583" s="188" t="s">
        <v>4918</v>
      </c>
      <c r="C4583" s="189" t="s">
        <v>3721</v>
      </c>
    </row>
    <row r="4584" spans="1:3" ht="15.75" thickTop="1">
      <c r="A4584" s="174">
        <v>40810011</v>
      </c>
      <c r="B4584" s="175" t="s">
        <v>3369</v>
      </c>
      <c r="C4584" s="176" t="s">
        <v>4920</v>
      </c>
    </row>
    <row r="4585" spans="1:3">
      <c r="A4585" s="177">
        <v>40810020</v>
      </c>
      <c r="B4585" s="191" t="s">
        <v>3370</v>
      </c>
      <c r="C4585" s="192" t="s">
        <v>4920</v>
      </c>
    </row>
    <row r="4586" spans="1:3">
      <c r="A4586" s="177">
        <v>40810038</v>
      </c>
      <c r="B4586" s="178" t="s">
        <v>6910</v>
      </c>
      <c r="C4586" s="179" t="s">
        <v>4922</v>
      </c>
    </row>
    <row r="4587" spans="1:3" ht="15.75" thickBot="1">
      <c r="A4587" s="180">
        <v>40810046</v>
      </c>
      <c r="B4587" s="181" t="s">
        <v>3368</v>
      </c>
      <c r="C4587" s="182" t="s">
        <v>4920</v>
      </c>
    </row>
    <row r="4588" spans="1:3" ht="16.5" thickTop="1" thickBot="1">
      <c r="A4588" s="187">
        <f>D4588</f>
        <v>0</v>
      </c>
      <c r="B4588" s="188" t="s">
        <v>4918</v>
      </c>
      <c r="C4588" s="189" t="s">
        <v>3721</v>
      </c>
    </row>
    <row r="4589" spans="1:3" ht="15.75" thickTop="1">
      <c r="A4589" s="174">
        <v>40811018</v>
      </c>
      <c r="B4589" s="175" t="s">
        <v>3371</v>
      </c>
      <c r="C4589" s="176" t="s">
        <v>4920</v>
      </c>
    </row>
    <row r="4590" spans="1:3" ht="15.75" thickBot="1">
      <c r="A4590" s="180">
        <v>40811026</v>
      </c>
      <c r="B4590" s="181" t="s">
        <v>3372</v>
      </c>
      <c r="C4590" s="182" t="s">
        <v>4920</v>
      </c>
    </row>
    <row r="4591" spans="1:3" ht="16.5" thickTop="1" thickBot="1">
      <c r="A4591" s="187">
        <f>D4591</f>
        <v>0</v>
      </c>
      <c r="B4591" s="188" t="s">
        <v>4918</v>
      </c>
      <c r="C4591" s="189" t="s">
        <v>3721</v>
      </c>
    </row>
    <row r="4592" spans="1:3" ht="15.75" thickTop="1">
      <c r="A4592" s="174">
        <v>40812014</v>
      </c>
      <c r="B4592" s="175" t="s">
        <v>3379</v>
      </c>
      <c r="C4592" s="176" t="s">
        <v>4920</v>
      </c>
    </row>
    <row r="4593" spans="1:3">
      <c r="A4593" s="177">
        <v>40812022</v>
      </c>
      <c r="B4593" s="191" t="s">
        <v>3376</v>
      </c>
      <c r="C4593" s="192" t="s">
        <v>4920</v>
      </c>
    </row>
    <row r="4594" spans="1:3">
      <c r="A4594" s="177">
        <v>40812030</v>
      </c>
      <c r="B4594" s="191" t="s">
        <v>6911</v>
      </c>
      <c r="C4594" s="192" t="s">
        <v>4920</v>
      </c>
    </row>
    <row r="4595" spans="1:3">
      <c r="A4595" s="177">
        <v>40812049</v>
      </c>
      <c r="B4595" s="191" t="s">
        <v>6912</v>
      </c>
      <c r="C4595" s="192" t="s">
        <v>4920</v>
      </c>
    </row>
    <row r="4596" spans="1:3">
      <c r="A4596" s="177">
        <v>40812057</v>
      </c>
      <c r="B4596" s="191" t="s">
        <v>6913</v>
      </c>
      <c r="C4596" s="192" t="s">
        <v>4920</v>
      </c>
    </row>
    <row r="4597" spans="1:3">
      <c r="A4597" s="177">
        <v>40812065</v>
      </c>
      <c r="B4597" s="191" t="s">
        <v>6914</v>
      </c>
      <c r="C4597" s="192" t="s">
        <v>4920</v>
      </c>
    </row>
    <row r="4598" spans="1:3">
      <c r="A4598" s="177">
        <v>40812073</v>
      </c>
      <c r="B4598" s="191" t="s">
        <v>4883</v>
      </c>
      <c r="C4598" s="192" t="s">
        <v>4920</v>
      </c>
    </row>
    <row r="4599" spans="1:3">
      <c r="A4599" s="177">
        <v>40812081</v>
      </c>
      <c r="B4599" s="191" t="s">
        <v>6915</v>
      </c>
      <c r="C4599" s="192" t="s">
        <v>4920</v>
      </c>
    </row>
    <row r="4600" spans="1:3">
      <c r="A4600" s="177">
        <v>40812090</v>
      </c>
      <c r="B4600" s="191" t="s">
        <v>3384</v>
      </c>
      <c r="C4600" s="192" t="s">
        <v>4920</v>
      </c>
    </row>
    <row r="4601" spans="1:3">
      <c r="A4601" s="177">
        <v>40812103</v>
      </c>
      <c r="B4601" s="191" t="s">
        <v>6916</v>
      </c>
      <c r="C4601" s="192" t="s">
        <v>4920</v>
      </c>
    </row>
    <row r="4602" spans="1:3">
      <c r="A4602" s="177">
        <v>40812111</v>
      </c>
      <c r="B4602" s="191" t="s">
        <v>6917</v>
      </c>
      <c r="C4602" s="192" t="s">
        <v>4920</v>
      </c>
    </row>
    <row r="4603" spans="1:3">
      <c r="A4603" s="177">
        <v>40812120</v>
      </c>
      <c r="B4603" s="191" t="s">
        <v>6918</v>
      </c>
      <c r="C4603" s="192" t="s">
        <v>4920</v>
      </c>
    </row>
    <row r="4604" spans="1:3">
      <c r="A4604" s="177">
        <v>40812138</v>
      </c>
      <c r="B4604" s="191" t="s">
        <v>6919</v>
      </c>
      <c r="C4604" s="192" t="s">
        <v>4920</v>
      </c>
    </row>
    <row r="4605" spans="1:3" ht="15.75" thickBot="1">
      <c r="A4605" s="180">
        <v>40812146</v>
      </c>
      <c r="B4605" s="181" t="s">
        <v>6920</v>
      </c>
      <c r="C4605" s="182" t="s">
        <v>4920</v>
      </c>
    </row>
    <row r="4606" spans="1:3" ht="16.5" thickTop="1" thickBot="1">
      <c r="A4606" s="187">
        <f>D4606</f>
        <v>0</v>
      </c>
      <c r="B4606" s="188" t="s">
        <v>4918</v>
      </c>
      <c r="C4606" s="189" t="s">
        <v>3721</v>
      </c>
    </row>
    <row r="4607" spans="1:3" ht="15.75" thickTop="1">
      <c r="A4607" s="174">
        <v>40813010</v>
      </c>
      <c r="B4607" s="204" t="s">
        <v>6921</v>
      </c>
      <c r="C4607" s="205" t="s">
        <v>4922</v>
      </c>
    </row>
    <row r="4608" spans="1:3" ht="22.5">
      <c r="A4608" s="177">
        <v>40813029</v>
      </c>
      <c r="B4608" s="191" t="s">
        <v>6922</v>
      </c>
      <c r="C4608" s="192" t="s">
        <v>4920</v>
      </c>
    </row>
    <row r="4609" spans="1:3">
      <c r="A4609" s="177">
        <v>40813037</v>
      </c>
      <c r="B4609" s="178" t="s">
        <v>4772</v>
      </c>
      <c r="C4609" s="192" t="s">
        <v>4920</v>
      </c>
    </row>
    <row r="4610" spans="1:3">
      <c r="A4610" s="177">
        <v>40813045</v>
      </c>
      <c r="B4610" s="178" t="s">
        <v>6923</v>
      </c>
      <c r="C4610" s="179" t="s">
        <v>4922</v>
      </c>
    </row>
    <row r="4611" spans="1:3">
      <c r="A4611" s="177">
        <v>40813053</v>
      </c>
      <c r="B4611" s="191" t="s">
        <v>6924</v>
      </c>
      <c r="C4611" s="192" t="s">
        <v>4920</v>
      </c>
    </row>
    <row r="4612" spans="1:3">
      <c r="A4612" s="177">
        <v>40813061</v>
      </c>
      <c r="B4612" s="191" t="s">
        <v>3392</v>
      </c>
      <c r="C4612" s="192" t="s">
        <v>4920</v>
      </c>
    </row>
    <row r="4613" spans="1:3">
      <c r="A4613" s="177">
        <v>40813070</v>
      </c>
      <c r="B4613" s="191" t="s">
        <v>6925</v>
      </c>
      <c r="C4613" s="192" t="s">
        <v>4920</v>
      </c>
    </row>
    <row r="4614" spans="1:3">
      <c r="A4614" s="177">
        <v>40813088</v>
      </c>
      <c r="B4614" s="191" t="s">
        <v>6926</v>
      </c>
      <c r="C4614" s="192" t="s">
        <v>4920</v>
      </c>
    </row>
    <row r="4615" spans="1:3">
      <c r="A4615" s="177">
        <v>40813100</v>
      </c>
      <c r="B4615" s="191" t="s">
        <v>3391</v>
      </c>
      <c r="C4615" s="192" t="s">
        <v>4920</v>
      </c>
    </row>
    <row r="4616" spans="1:3">
      <c r="A4616" s="177">
        <v>40813118</v>
      </c>
      <c r="B4616" s="191" t="s">
        <v>3388</v>
      </c>
      <c r="C4616" s="192" t="s">
        <v>4920</v>
      </c>
    </row>
    <row r="4617" spans="1:3">
      <c r="A4617" s="177">
        <v>40813126</v>
      </c>
      <c r="B4617" s="191" t="s">
        <v>3396</v>
      </c>
      <c r="C4617" s="192" t="s">
        <v>4920</v>
      </c>
    </row>
    <row r="4618" spans="1:3">
      <c r="A4618" s="177">
        <v>40813134</v>
      </c>
      <c r="B4618" s="191" t="s">
        <v>3389</v>
      </c>
      <c r="C4618" s="192" t="s">
        <v>4920</v>
      </c>
    </row>
    <row r="4619" spans="1:3">
      <c r="A4619" s="177">
        <v>40813142</v>
      </c>
      <c r="B4619" s="191" t="s">
        <v>6927</v>
      </c>
      <c r="C4619" s="192" t="s">
        <v>4920</v>
      </c>
    </row>
    <row r="4620" spans="1:3">
      <c r="A4620" s="177">
        <v>40813150</v>
      </c>
      <c r="B4620" s="191" t="s">
        <v>3395</v>
      </c>
      <c r="C4620" s="192" t="s">
        <v>4920</v>
      </c>
    </row>
    <row r="4621" spans="1:3">
      <c r="A4621" s="177">
        <v>40813169</v>
      </c>
      <c r="B4621" s="191" t="s">
        <v>3399</v>
      </c>
      <c r="C4621" s="192" t="s">
        <v>4920</v>
      </c>
    </row>
    <row r="4622" spans="1:3">
      <c r="A4622" s="177">
        <v>40813177</v>
      </c>
      <c r="B4622" s="191" t="s">
        <v>3397</v>
      </c>
      <c r="C4622" s="192" t="s">
        <v>4920</v>
      </c>
    </row>
    <row r="4623" spans="1:3">
      <c r="A4623" s="177">
        <v>40813185</v>
      </c>
      <c r="B4623" s="191" t="s">
        <v>3390</v>
      </c>
      <c r="C4623" s="192" t="s">
        <v>4920</v>
      </c>
    </row>
    <row r="4624" spans="1:3">
      <c r="A4624" s="177">
        <v>40813193</v>
      </c>
      <c r="B4624" s="191" t="s">
        <v>6928</v>
      </c>
      <c r="C4624" s="192" t="s">
        <v>4920</v>
      </c>
    </row>
    <row r="4625" spans="1:3">
      <c r="A4625" s="177">
        <v>40813207</v>
      </c>
      <c r="B4625" s="191" t="s">
        <v>6929</v>
      </c>
      <c r="C4625" s="192" t="s">
        <v>4920</v>
      </c>
    </row>
    <row r="4626" spans="1:3">
      <c r="A4626" s="177">
        <v>40813215</v>
      </c>
      <c r="B4626" s="191" t="s">
        <v>6930</v>
      </c>
      <c r="C4626" s="192" t="s">
        <v>4920</v>
      </c>
    </row>
    <row r="4627" spans="1:3">
      <c r="A4627" s="177">
        <v>40813223</v>
      </c>
      <c r="B4627" s="191" t="s">
        <v>3414</v>
      </c>
      <c r="C4627" s="192" t="s">
        <v>4920</v>
      </c>
    </row>
    <row r="4628" spans="1:3">
      <c r="A4628" s="177">
        <v>40813231</v>
      </c>
      <c r="B4628" s="191" t="s">
        <v>3403</v>
      </c>
      <c r="C4628" s="192" t="s">
        <v>4920</v>
      </c>
    </row>
    <row r="4629" spans="1:3">
      <c r="A4629" s="177">
        <v>40813240</v>
      </c>
      <c r="B4629" s="191" t="s">
        <v>3404</v>
      </c>
      <c r="C4629" s="192" t="s">
        <v>4920</v>
      </c>
    </row>
    <row r="4630" spans="1:3">
      <c r="A4630" s="177">
        <v>40813258</v>
      </c>
      <c r="B4630" s="191" t="s">
        <v>6931</v>
      </c>
      <c r="C4630" s="192" t="s">
        <v>4920</v>
      </c>
    </row>
    <row r="4631" spans="1:3">
      <c r="A4631" s="177">
        <v>40813266</v>
      </c>
      <c r="B4631" s="191" t="s">
        <v>6932</v>
      </c>
      <c r="C4631" s="192" t="s">
        <v>4920</v>
      </c>
    </row>
    <row r="4632" spans="1:3">
      <c r="A4632" s="177">
        <v>40813274</v>
      </c>
      <c r="B4632" s="191" t="s">
        <v>3416</v>
      </c>
      <c r="C4632" s="192" t="s">
        <v>4920</v>
      </c>
    </row>
    <row r="4633" spans="1:3">
      <c r="A4633" s="177">
        <v>40813282</v>
      </c>
      <c r="B4633" s="191" t="s">
        <v>6933</v>
      </c>
      <c r="C4633" s="192" t="s">
        <v>4920</v>
      </c>
    </row>
    <row r="4634" spans="1:3">
      <c r="A4634" s="177">
        <v>40813290</v>
      </c>
      <c r="B4634" s="191" t="s">
        <v>3408</v>
      </c>
      <c r="C4634" s="192" t="s">
        <v>4920</v>
      </c>
    </row>
    <row r="4635" spans="1:3">
      <c r="A4635" s="177">
        <v>40813304</v>
      </c>
      <c r="B4635" s="191" t="s">
        <v>3410</v>
      </c>
      <c r="C4635" s="192" t="s">
        <v>4920</v>
      </c>
    </row>
    <row r="4636" spans="1:3">
      <c r="A4636" s="177">
        <v>40813312</v>
      </c>
      <c r="B4636" s="191" t="s">
        <v>6934</v>
      </c>
      <c r="C4636" s="192" t="s">
        <v>4920</v>
      </c>
    </row>
    <row r="4637" spans="1:3">
      <c r="A4637" s="177">
        <v>40813320</v>
      </c>
      <c r="B4637" s="191" t="s">
        <v>3406</v>
      </c>
      <c r="C4637" s="192" t="s">
        <v>4920</v>
      </c>
    </row>
    <row r="4638" spans="1:3">
      <c r="A4638" s="177">
        <v>40813339</v>
      </c>
      <c r="B4638" s="191" t="s">
        <v>6935</v>
      </c>
      <c r="C4638" s="192" t="s">
        <v>4920</v>
      </c>
    </row>
    <row r="4639" spans="1:3">
      <c r="A4639" s="177">
        <v>40813347</v>
      </c>
      <c r="B4639" s="191" t="s">
        <v>3418</v>
      </c>
      <c r="C4639" s="192" t="s">
        <v>4920</v>
      </c>
    </row>
    <row r="4640" spans="1:3">
      <c r="A4640" s="177">
        <v>40813355</v>
      </c>
      <c r="B4640" s="191" t="s">
        <v>3419</v>
      </c>
      <c r="C4640" s="192" t="s">
        <v>4920</v>
      </c>
    </row>
    <row r="4641" spans="1:3">
      <c r="A4641" s="177">
        <v>40813363</v>
      </c>
      <c r="B4641" s="191" t="s">
        <v>3420</v>
      </c>
      <c r="C4641" s="192" t="s">
        <v>4920</v>
      </c>
    </row>
    <row r="4642" spans="1:3">
      <c r="A4642" s="177">
        <v>40813371</v>
      </c>
      <c r="B4642" s="191" t="s">
        <v>3421</v>
      </c>
      <c r="C4642" s="192" t="s">
        <v>4920</v>
      </c>
    </row>
    <row r="4643" spans="1:3">
      <c r="A4643" s="177">
        <v>40813380</v>
      </c>
      <c r="B4643" s="191" t="s">
        <v>6936</v>
      </c>
      <c r="C4643" s="192" t="s">
        <v>4920</v>
      </c>
    </row>
    <row r="4644" spans="1:3">
      <c r="A4644" s="177">
        <v>40813398</v>
      </c>
      <c r="B4644" s="191" t="s">
        <v>3423</v>
      </c>
      <c r="C4644" s="192" t="s">
        <v>4920</v>
      </c>
    </row>
    <row r="4645" spans="1:3">
      <c r="A4645" s="177">
        <v>40813401</v>
      </c>
      <c r="B4645" s="191" t="s">
        <v>3400</v>
      </c>
      <c r="C4645" s="192" t="s">
        <v>4920</v>
      </c>
    </row>
    <row r="4646" spans="1:3">
      <c r="A4646" s="177">
        <v>40813410</v>
      </c>
      <c r="B4646" s="191" t="s">
        <v>6937</v>
      </c>
      <c r="C4646" s="192" t="s">
        <v>4920</v>
      </c>
    </row>
    <row r="4647" spans="1:3">
      <c r="A4647" s="177">
        <v>40813428</v>
      </c>
      <c r="B4647" s="191" t="s">
        <v>6938</v>
      </c>
      <c r="C4647" s="192" t="s">
        <v>4920</v>
      </c>
    </row>
    <row r="4648" spans="1:3">
      <c r="A4648" s="177">
        <v>40813436</v>
      </c>
      <c r="B4648" s="191" t="s">
        <v>6939</v>
      </c>
      <c r="C4648" s="192" t="s">
        <v>4920</v>
      </c>
    </row>
    <row r="4649" spans="1:3">
      <c r="A4649" s="177">
        <v>40813444</v>
      </c>
      <c r="B4649" s="191" t="s">
        <v>3426</v>
      </c>
      <c r="C4649" s="192" t="s">
        <v>4920</v>
      </c>
    </row>
    <row r="4650" spans="1:3">
      <c r="A4650" s="177">
        <v>40813452</v>
      </c>
      <c r="B4650" s="191" t="s">
        <v>6940</v>
      </c>
      <c r="C4650" s="192" t="s">
        <v>4920</v>
      </c>
    </row>
    <row r="4651" spans="1:3">
      <c r="A4651" s="177">
        <v>40813460</v>
      </c>
      <c r="B4651" s="191" t="s">
        <v>6941</v>
      </c>
      <c r="C4651" s="192" t="s">
        <v>4920</v>
      </c>
    </row>
    <row r="4652" spans="1:3">
      <c r="A4652" s="177">
        <v>40813479</v>
      </c>
      <c r="B4652" s="191" t="s">
        <v>3430</v>
      </c>
      <c r="C4652" s="192" t="s">
        <v>4920</v>
      </c>
    </row>
    <row r="4653" spans="1:3">
      <c r="A4653" s="177">
        <v>40813487</v>
      </c>
      <c r="B4653" s="191" t="s">
        <v>6942</v>
      </c>
      <c r="C4653" s="192" t="s">
        <v>4920</v>
      </c>
    </row>
    <row r="4654" spans="1:3">
      <c r="A4654" s="177">
        <v>40813495</v>
      </c>
      <c r="B4654" s="191" t="s">
        <v>6943</v>
      </c>
      <c r="C4654" s="192" t="s">
        <v>4920</v>
      </c>
    </row>
    <row r="4655" spans="1:3">
      <c r="A4655" s="177">
        <v>40813509</v>
      </c>
      <c r="B4655" s="191" t="s">
        <v>6944</v>
      </c>
      <c r="C4655" s="192" t="s">
        <v>4920</v>
      </c>
    </row>
    <row r="4656" spans="1:3">
      <c r="A4656" s="177">
        <v>40813517</v>
      </c>
      <c r="B4656" s="191" t="s">
        <v>6945</v>
      </c>
      <c r="C4656" s="192" t="s">
        <v>4920</v>
      </c>
    </row>
    <row r="4657" spans="1:3">
      <c r="A4657" s="177">
        <v>40813525</v>
      </c>
      <c r="B4657" s="191" t="s">
        <v>6946</v>
      </c>
      <c r="C4657" s="192" t="s">
        <v>4920</v>
      </c>
    </row>
    <row r="4658" spans="1:3">
      <c r="A4658" s="177">
        <v>40813533</v>
      </c>
      <c r="B4658" s="191" t="s">
        <v>6947</v>
      </c>
      <c r="C4658" s="192" t="s">
        <v>4920</v>
      </c>
    </row>
    <row r="4659" spans="1:3">
      <c r="A4659" s="177">
        <v>40813541</v>
      </c>
      <c r="B4659" s="191" t="s">
        <v>6948</v>
      </c>
      <c r="C4659" s="192" t="s">
        <v>4920</v>
      </c>
    </row>
    <row r="4660" spans="1:3">
      <c r="A4660" s="177">
        <v>40813550</v>
      </c>
      <c r="B4660" s="191" t="s">
        <v>6949</v>
      </c>
      <c r="C4660" s="192" t="s">
        <v>4920</v>
      </c>
    </row>
    <row r="4661" spans="1:3">
      <c r="A4661" s="177">
        <v>40813568</v>
      </c>
      <c r="B4661" s="191" t="s">
        <v>3448</v>
      </c>
      <c r="C4661" s="192" t="s">
        <v>4920</v>
      </c>
    </row>
    <row r="4662" spans="1:3">
      <c r="A4662" s="177">
        <v>40813576</v>
      </c>
      <c r="B4662" s="191" t="s">
        <v>6950</v>
      </c>
      <c r="C4662" s="192" t="s">
        <v>4920</v>
      </c>
    </row>
    <row r="4663" spans="1:3">
      <c r="A4663" s="177">
        <v>40813584</v>
      </c>
      <c r="B4663" s="191" t="s">
        <v>3460</v>
      </c>
      <c r="C4663" s="192" t="s">
        <v>4920</v>
      </c>
    </row>
    <row r="4664" spans="1:3">
      <c r="A4664" s="177">
        <v>40813592</v>
      </c>
      <c r="B4664" s="191" t="s">
        <v>6951</v>
      </c>
      <c r="C4664" s="192" t="s">
        <v>4920</v>
      </c>
    </row>
    <row r="4665" spans="1:3">
      <c r="A4665" s="177">
        <v>40813606</v>
      </c>
      <c r="B4665" s="191" t="s">
        <v>6952</v>
      </c>
      <c r="C4665" s="192" t="s">
        <v>4920</v>
      </c>
    </row>
    <row r="4666" spans="1:3">
      <c r="A4666" s="177">
        <v>40813614</v>
      </c>
      <c r="B4666" s="191" t="s">
        <v>6953</v>
      </c>
      <c r="C4666" s="192" t="s">
        <v>4920</v>
      </c>
    </row>
    <row r="4667" spans="1:3">
      <c r="A4667" s="177">
        <v>40813622</v>
      </c>
      <c r="B4667" s="191" t="s">
        <v>6954</v>
      </c>
      <c r="C4667" s="192" t="s">
        <v>4920</v>
      </c>
    </row>
    <row r="4668" spans="1:3">
      <c r="A4668" s="177">
        <v>40813630</v>
      </c>
      <c r="B4668" s="191" t="s">
        <v>3447</v>
      </c>
      <c r="C4668" s="192" t="s">
        <v>4920</v>
      </c>
    </row>
    <row r="4669" spans="1:3">
      <c r="A4669" s="177">
        <v>40813649</v>
      </c>
      <c r="B4669" s="191" t="s">
        <v>6955</v>
      </c>
      <c r="C4669" s="192" t="s">
        <v>4920</v>
      </c>
    </row>
    <row r="4670" spans="1:3">
      <c r="A4670" s="177">
        <v>40813657</v>
      </c>
      <c r="B4670" s="191" t="s">
        <v>6956</v>
      </c>
      <c r="C4670" s="192" t="s">
        <v>4920</v>
      </c>
    </row>
    <row r="4671" spans="1:3">
      <c r="A4671" s="177">
        <v>40813665</v>
      </c>
      <c r="B4671" s="191" t="s">
        <v>3438</v>
      </c>
      <c r="C4671" s="192" t="s">
        <v>4920</v>
      </c>
    </row>
    <row r="4672" spans="1:3">
      <c r="A4672" s="177">
        <v>40813673</v>
      </c>
      <c r="B4672" s="191" t="s">
        <v>3461</v>
      </c>
      <c r="C4672" s="192" t="s">
        <v>4920</v>
      </c>
    </row>
    <row r="4673" spans="1:3">
      <c r="A4673" s="177">
        <v>40813681</v>
      </c>
      <c r="B4673" s="191" t="s">
        <v>6957</v>
      </c>
      <c r="C4673" s="192" t="s">
        <v>4920</v>
      </c>
    </row>
    <row r="4674" spans="1:3">
      <c r="A4674" s="177">
        <v>40813690</v>
      </c>
      <c r="B4674" s="191" t="s">
        <v>3463</v>
      </c>
      <c r="C4674" s="192" t="s">
        <v>4920</v>
      </c>
    </row>
    <row r="4675" spans="1:3">
      <c r="A4675" s="177">
        <v>40813703</v>
      </c>
      <c r="B4675" s="191" t="s">
        <v>6958</v>
      </c>
      <c r="C4675" s="192" t="s">
        <v>4920</v>
      </c>
    </row>
    <row r="4676" spans="1:3">
      <c r="A4676" s="177">
        <v>40813711</v>
      </c>
      <c r="B4676" s="191" t="s">
        <v>3446</v>
      </c>
      <c r="C4676" s="192" t="s">
        <v>4920</v>
      </c>
    </row>
    <row r="4677" spans="1:3">
      <c r="A4677" s="177">
        <v>40813720</v>
      </c>
      <c r="B4677" s="191" t="s">
        <v>3449</v>
      </c>
      <c r="C4677" s="192" t="s">
        <v>4920</v>
      </c>
    </row>
    <row r="4678" spans="1:3">
      <c r="A4678" s="177">
        <v>40813738</v>
      </c>
      <c r="B4678" s="191" t="s">
        <v>3450</v>
      </c>
      <c r="C4678" s="192" t="s">
        <v>4920</v>
      </c>
    </row>
    <row r="4679" spans="1:3">
      <c r="A4679" s="177">
        <v>40813746</v>
      </c>
      <c r="B4679" s="191" t="s">
        <v>3444</v>
      </c>
      <c r="C4679" s="192" t="s">
        <v>4920</v>
      </c>
    </row>
    <row r="4680" spans="1:3">
      <c r="A4680" s="177">
        <v>40813754</v>
      </c>
      <c r="B4680" s="191" t="s">
        <v>6959</v>
      </c>
      <c r="C4680" s="192" t="s">
        <v>4920</v>
      </c>
    </row>
    <row r="4681" spans="1:3">
      <c r="A4681" s="177">
        <v>40813762</v>
      </c>
      <c r="B4681" s="178" t="s">
        <v>6960</v>
      </c>
      <c r="C4681" s="179" t="s">
        <v>4922</v>
      </c>
    </row>
    <row r="4682" spans="1:3">
      <c r="A4682" s="177">
        <v>40813770</v>
      </c>
      <c r="B4682" s="178" t="s">
        <v>6961</v>
      </c>
      <c r="C4682" s="179" t="s">
        <v>4922</v>
      </c>
    </row>
    <row r="4683" spans="1:3">
      <c r="A4683" s="177">
        <v>40813789</v>
      </c>
      <c r="B4683" s="191" t="s">
        <v>6962</v>
      </c>
      <c r="C4683" s="192" t="s">
        <v>4920</v>
      </c>
    </row>
    <row r="4684" spans="1:3">
      <c r="A4684" s="177">
        <v>40813797</v>
      </c>
      <c r="B4684" s="191" t="s">
        <v>6963</v>
      </c>
      <c r="C4684" s="192" t="s">
        <v>4920</v>
      </c>
    </row>
    <row r="4685" spans="1:3">
      <c r="A4685" s="177">
        <v>40813800</v>
      </c>
      <c r="B4685" s="191" t="s">
        <v>6964</v>
      </c>
      <c r="C4685" s="192" t="s">
        <v>4920</v>
      </c>
    </row>
    <row r="4686" spans="1:3">
      <c r="A4686" s="177">
        <v>40813819</v>
      </c>
      <c r="B4686" s="191" t="s">
        <v>3455</v>
      </c>
      <c r="C4686" s="192" t="s">
        <v>4920</v>
      </c>
    </row>
    <row r="4687" spans="1:3">
      <c r="A4687" s="177">
        <v>40813827</v>
      </c>
      <c r="B4687" s="191" t="s">
        <v>3480</v>
      </c>
      <c r="C4687" s="192" t="s">
        <v>4920</v>
      </c>
    </row>
    <row r="4688" spans="1:3">
      <c r="A4688" s="177">
        <v>40813835</v>
      </c>
      <c r="B4688" s="191" t="s">
        <v>3467</v>
      </c>
      <c r="C4688" s="192" t="s">
        <v>4920</v>
      </c>
    </row>
    <row r="4689" spans="1:3">
      <c r="A4689" s="177">
        <v>40813843</v>
      </c>
      <c r="B4689" s="191" t="s">
        <v>3402</v>
      </c>
      <c r="C4689" s="192" t="s">
        <v>4920</v>
      </c>
    </row>
    <row r="4690" spans="1:3">
      <c r="A4690" s="177">
        <v>40813851</v>
      </c>
      <c r="B4690" s="191" t="s">
        <v>6965</v>
      </c>
      <c r="C4690" s="192" t="s">
        <v>4920</v>
      </c>
    </row>
    <row r="4691" spans="1:3">
      <c r="A4691" s="177">
        <v>40813860</v>
      </c>
      <c r="B4691" s="191" t="s">
        <v>3401</v>
      </c>
      <c r="C4691" s="192" t="s">
        <v>4920</v>
      </c>
    </row>
    <row r="4692" spans="1:3">
      <c r="A4692" s="177">
        <v>40813878</v>
      </c>
      <c r="B4692" s="191" t="s">
        <v>3472</v>
      </c>
      <c r="C4692" s="192" t="s">
        <v>4920</v>
      </c>
    </row>
    <row r="4693" spans="1:3">
      <c r="A4693" s="177">
        <v>40813886</v>
      </c>
      <c r="B4693" s="191" t="s">
        <v>3475</v>
      </c>
      <c r="C4693" s="192" t="s">
        <v>4920</v>
      </c>
    </row>
    <row r="4694" spans="1:3">
      <c r="A4694" s="177">
        <v>40813894</v>
      </c>
      <c r="B4694" s="191" t="s">
        <v>3466</v>
      </c>
      <c r="C4694" s="192" t="s">
        <v>4920</v>
      </c>
    </row>
    <row r="4695" spans="1:3">
      <c r="A4695" s="177">
        <v>40813908</v>
      </c>
      <c r="B4695" s="191" t="s">
        <v>6966</v>
      </c>
      <c r="C4695" s="192" t="s">
        <v>4920</v>
      </c>
    </row>
    <row r="4696" spans="1:3">
      <c r="A4696" s="177">
        <v>40813916</v>
      </c>
      <c r="B4696" s="191" t="s">
        <v>6967</v>
      </c>
      <c r="C4696" s="192" t="s">
        <v>4920</v>
      </c>
    </row>
    <row r="4697" spans="1:3">
      <c r="A4697" s="177">
        <v>40813924</v>
      </c>
      <c r="B4697" s="191" t="s">
        <v>6968</v>
      </c>
      <c r="C4697" s="192" t="s">
        <v>4920</v>
      </c>
    </row>
    <row r="4698" spans="1:3">
      <c r="A4698" s="177">
        <v>40813932</v>
      </c>
      <c r="B4698" s="191" t="s">
        <v>6969</v>
      </c>
      <c r="C4698" s="192" t="s">
        <v>4920</v>
      </c>
    </row>
    <row r="4699" spans="1:3" ht="22.5">
      <c r="A4699" s="177">
        <v>40813940</v>
      </c>
      <c r="B4699" s="191" t="s">
        <v>3468</v>
      </c>
      <c r="C4699" s="192" t="s">
        <v>4920</v>
      </c>
    </row>
    <row r="4700" spans="1:3">
      <c r="A4700" s="177">
        <v>40813959</v>
      </c>
      <c r="B4700" s="191" t="s">
        <v>3469</v>
      </c>
      <c r="C4700" s="192" t="s">
        <v>4920</v>
      </c>
    </row>
    <row r="4701" spans="1:3">
      <c r="A4701" s="177">
        <v>40813967</v>
      </c>
      <c r="B4701" s="178" t="s">
        <v>6970</v>
      </c>
      <c r="C4701" s="179" t="s">
        <v>4922</v>
      </c>
    </row>
    <row r="4702" spans="1:3">
      <c r="A4702" s="177">
        <v>40813975</v>
      </c>
      <c r="B4702" s="191" t="s">
        <v>6971</v>
      </c>
      <c r="C4702" s="192" t="s">
        <v>4920</v>
      </c>
    </row>
    <row r="4703" spans="1:3">
      <c r="A4703" s="177">
        <v>40813983</v>
      </c>
      <c r="B4703" s="191" t="s">
        <v>6972</v>
      </c>
      <c r="C4703" s="192" t="s">
        <v>4920</v>
      </c>
    </row>
    <row r="4704" spans="1:3">
      <c r="A4704" s="177">
        <v>40813991</v>
      </c>
      <c r="B4704" s="191" t="s">
        <v>6973</v>
      </c>
      <c r="C4704" s="192" t="s">
        <v>4920</v>
      </c>
    </row>
    <row r="4705" spans="1:3">
      <c r="A4705" s="177">
        <v>40814017</v>
      </c>
      <c r="B4705" s="191" t="s">
        <v>6974</v>
      </c>
      <c r="C4705" s="192" t="s">
        <v>4920</v>
      </c>
    </row>
    <row r="4706" spans="1:3">
      <c r="A4706" s="177">
        <v>40814025</v>
      </c>
      <c r="B4706" s="191" t="s">
        <v>6975</v>
      </c>
      <c r="C4706" s="192" t="s">
        <v>4920</v>
      </c>
    </row>
    <row r="4707" spans="1:3">
      <c r="A4707" s="177">
        <v>40814033</v>
      </c>
      <c r="B4707" s="191" t="s">
        <v>6976</v>
      </c>
      <c r="C4707" s="192" t="s">
        <v>4920</v>
      </c>
    </row>
    <row r="4708" spans="1:3">
      <c r="A4708" s="177">
        <v>40814041</v>
      </c>
      <c r="B4708" s="191" t="s">
        <v>6977</v>
      </c>
      <c r="C4708" s="192" t="s">
        <v>4920</v>
      </c>
    </row>
    <row r="4709" spans="1:3">
      <c r="A4709" s="177">
        <v>40814050</v>
      </c>
      <c r="B4709" s="191" t="s">
        <v>6978</v>
      </c>
      <c r="C4709" s="192" t="s">
        <v>4920</v>
      </c>
    </row>
    <row r="4710" spans="1:3">
      <c r="A4710" s="177">
        <v>40814068</v>
      </c>
      <c r="B4710" s="191" t="s">
        <v>3476</v>
      </c>
      <c r="C4710" s="192" t="s">
        <v>4920</v>
      </c>
    </row>
    <row r="4711" spans="1:3">
      <c r="A4711" s="177">
        <v>40814076</v>
      </c>
      <c r="B4711" s="191" t="s">
        <v>3477</v>
      </c>
      <c r="C4711" s="192" t="s">
        <v>4920</v>
      </c>
    </row>
    <row r="4712" spans="1:3">
      <c r="A4712" s="177">
        <v>40814084</v>
      </c>
      <c r="B4712" s="191" t="s">
        <v>6979</v>
      </c>
      <c r="C4712" s="192" t="s">
        <v>4920</v>
      </c>
    </row>
    <row r="4713" spans="1:3">
      <c r="A4713" s="177">
        <v>40814092</v>
      </c>
      <c r="B4713" s="191" t="s">
        <v>3473</v>
      </c>
      <c r="C4713" s="192" t="s">
        <v>4920</v>
      </c>
    </row>
    <row r="4714" spans="1:3">
      <c r="A4714" s="177">
        <v>40814106</v>
      </c>
      <c r="B4714" s="191" t="s">
        <v>3424</v>
      </c>
      <c r="C4714" s="192" t="s">
        <v>4920</v>
      </c>
    </row>
    <row r="4715" spans="1:3">
      <c r="A4715" s="177">
        <v>40814114</v>
      </c>
      <c r="B4715" s="191" t="s">
        <v>3470</v>
      </c>
      <c r="C4715" s="192" t="s">
        <v>4920</v>
      </c>
    </row>
    <row r="4716" spans="1:3">
      <c r="A4716" s="177">
        <v>40814122</v>
      </c>
      <c r="B4716" s="178" t="s">
        <v>6980</v>
      </c>
      <c r="C4716" s="179" t="s">
        <v>4922</v>
      </c>
    </row>
    <row r="4717" spans="1:3">
      <c r="A4717" s="177">
        <v>40814130</v>
      </c>
      <c r="B4717" s="191" t="s">
        <v>3478</v>
      </c>
      <c r="C4717" s="192" t="s">
        <v>4920</v>
      </c>
    </row>
    <row r="4718" spans="1:3">
      <c r="A4718" s="177">
        <v>40814149</v>
      </c>
      <c r="B4718" s="191" t="s">
        <v>3474</v>
      </c>
      <c r="C4718" s="192" t="s">
        <v>4920</v>
      </c>
    </row>
    <row r="4719" spans="1:3">
      <c r="A4719" s="177">
        <v>40814157</v>
      </c>
      <c r="B4719" s="191" t="s">
        <v>3471</v>
      </c>
      <c r="C4719" s="192" t="s">
        <v>4920</v>
      </c>
    </row>
    <row r="4720" spans="1:3" ht="15.75" thickBot="1">
      <c r="A4720" s="180">
        <v>40814165</v>
      </c>
      <c r="B4720" s="181" t="s">
        <v>6981</v>
      </c>
      <c r="C4720" s="182" t="s">
        <v>4920</v>
      </c>
    </row>
    <row r="4721" spans="1:3" ht="16.5" thickTop="1" thickBot="1">
      <c r="A4721" s="168">
        <f>D4721</f>
        <v>0</v>
      </c>
      <c r="B4721" s="169" t="s">
        <v>4917</v>
      </c>
      <c r="C4721" s="170" t="s">
        <v>3721</v>
      </c>
    </row>
    <row r="4722" spans="1:3" ht="16.5" thickTop="1" thickBot="1">
      <c r="A4722" s="171">
        <f>D4722</f>
        <v>0</v>
      </c>
      <c r="B4722" s="172" t="s">
        <v>4918</v>
      </c>
      <c r="C4722" s="173" t="s">
        <v>3721</v>
      </c>
    </row>
    <row r="4723" spans="1:3" ht="15.75" thickTop="1">
      <c r="A4723" s="174">
        <v>40901017</v>
      </c>
      <c r="B4723" s="175" t="s">
        <v>6982</v>
      </c>
      <c r="C4723" s="176" t="s">
        <v>4920</v>
      </c>
    </row>
    <row r="4724" spans="1:3">
      <c r="A4724" s="177">
        <v>40901025</v>
      </c>
      <c r="B4724" s="191" t="s">
        <v>6983</v>
      </c>
      <c r="C4724" s="192" t="s">
        <v>4920</v>
      </c>
    </row>
    <row r="4725" spans="1:3">
      <c r="A4725" s="177">
        <v>40901033</v>
      </c>
      <c r="B4725" s="191" t="s">
        <v>6984</v>
      </c>
      <c r="C4725" s="192" t="s">
        <v>4920</v>
      </c>
    </row>
    <row r="4726" spans="1:3">
      <c r="A4726" s="177">
        <v>40901041</v>
      </c>
      <c r="B4726" s="191" t="s">
        <v>4884</v>
      </c>
      <c r="C4726" s="192" t="s">
        <v>4920</v>
      </c>
    </row>
    <row r="4727" spans="1:3">
      <c r="A4727" s="177">
        <v>40901050</v>
      </c>
      <c r="B4727" s="191" t="s">
        <v>3498</v>
      </c>
      <c r="C4727" s="192" t="s">
        <v>4920</v>
      </c>
    </row>
    <row r="4728" spans="1:3">
      <c r="A4728" s="177">
        <v>40901068</v>
      </c>
      <c r="B4728" s="191" t="s">
        <v>4885</v>
      </c>
      <c r="C4728" s="192" t="s">
        <v>4920</v>
      </c>
    </row>
    <row r="4729" spans="1:3">
      <c r="A4729" s="177">
        <v>40901076</v>
      </c>
      <c r="B4729" s="191" t="s">
        <v>3500</v>
      </c>
      <c r="C4729" s="192" t="s">
        <v>4920</v>
      </c>
    </row>
    <row r="4730" spans="1:3">
      <c r="A4730" s="177">
        <v>40901084</v>
      </c>
      <c r="B4730" s="191" t="s">
        <v>4886</v>
      </c>
      <c r="C4730" s="192" t="s">
        <v>4920</v>
      </c>
    </row>
    <row r="4731" spans="1:3">
      <c r="A4731" s="177">
        <v>40901092</v>
      </c>
      <c r="B4731" s="191" t="s">
        <v>3502</v>
      </c>
      <c r="C4731" s="192" t="s">
        <v>4920</v>
      </c>
    </row>
    <row r="4732" spans="1:3">
      <c r="A4732" s="177">
        <v>40901106</v>
      </c>
      <c r="B4732" s="191" t="s">
        <v>3503</v>
      </c>
      <c r="C4732" s="192" t="s">
        <v>4920</v>
      </c>
    </row>
    <row r="4733" spans="1:3">
      <c r="A4733" s="177">
        <v>40901114</v>
      </c>
      <c r="B4733" s="191" t="s">
        <v>4887</v>
      </c>
      <c r="C4733" s="192" t="s">
        <v>4920</v>
      </c>
    </row>
    <row r="4734" spans="1:3">
      <c r="A4734" s="177">
        <v>40901122</v>
      </c>
      <c r="B4734" s="191" t="s">
        <v>6985</v>
      </c>
      <c r="C4734" s="192" t="s">
        <v>4920</v>
      </c>
    </row>
    <row r="4735" spans="1:3">
      <c r="A4735" s="177">
        <v>40901130</v>
      </c>
      <c r="B4735" s="191" t="s">
        <v>6986</v>
      </c>
      <c r="C4735" s="192" t="s">
        <v>4920</v>
      </c>
    </row>
    <row r="4736" spans="1:3">
      <c r="A4736" s="177">
        <v>40901149</v>
      </c>
      <c r="B4736" s="191" t="s">
        <v>6987</v>
      </c>
      <c r="C4736" s="192" t="s">
        <v>4920</v>
      </c>
    </row>
    <row r="4737" spans="1:3">
      <c r="A4737" s="215">
        <v>40901157</v>
      </c>
      <c r="B4737" s="217" t="s">
        <v>6988</v>
      </c>
      <c r="C4737" s="192" t="s">
        <v>4920</v>
      </c>
    </row>
    <row r="4738" spans="1:3">
      <c r="A4738" s="215">
        <v>40901165</v>
      </c>
      <c r="B4738" s="217" t="s">
        <v>6989</v>
      </c>
      <c r="C4738" s="192" t="s">
        <v>4920</v>
      </c>
    </row>
    <row r="4739" spans="1:3">
      <c r="A4739" s="177">
        <v>40901173</v>
      </c>
      <c r="B4739" s="191" t="s">
        <v>4888</v>
      </c>
      <c r="C4739" s="192" t="s">
        <v>4920</v>
      </c>
    </row>
    <row r="4740" spans="1:3">
      <c r="A4740" s="177">
        <v>40901181</v>
      </c>
      <c r="B4740" s="191" t="s">
        <v>6990</v>
      </c>
      <c r="C4740" s="192" t="s">
        <v>4920</v>
      </c>
    </row>
    <row r="4741" spans="1:3">
      <c r="A4741" s="177">
        <v>40901190</v>
      </c>
      <c r="B4741" s="191" t="s">
        <v>6991</v>
      </c>
      <c r="C4741" s="192" t="s">
        <v>4920</v>
      </c>
    </row>
    <row r="4742" spans="1:3">
      <c r="A4742" s="177">
        <v>40901203</v>
      </c>
      <c r="B4742" s="191" t="s">
        <v>6992</v>
      </c>
      <c r="C4742" s="192" t="s">
        <v>4920</v>
      </c>
    </row>
    <row r="4743" spans="1:3">
      <c r="A4743" s="177">
        <v>40901211</v>
      </c>
      <c r="B4743" s="191" t="s">
        <v>6993</v>
      </c>
      <c r="C4743" s="192" t="s">
        <v>4920</v>
      </c>
    </row>
    <row r="4744" spans="1:3">
      <c r="A4744" s="177">
        <v>40901220</v>
      </c>
      <c r="B4744" s="191" t="s">
        <v>4889</v>
      </c>
      <c r="C4744" s="192" t="s">
        <v>4920</v>
      </c>
    </row>
    <row r="4745" spans="1:3">
      <c r="A4745" s="177">
        <v>40901238</v>
      </c>
      <c r="B4745" s="191" t="s">
        <v>4890</v>
      </c>
      <c r="C4745" s="192" t="s">
        <v>4920</v>
      </c>
    </row>
    <row r="4746" spans="1:3">
      <c r="A4746" s="177">
        <v>40901246</v>
      </c>
      <c r="B4746" s="191" t="s">
        <v>6994</v>
      </c>
      <c r="C4746" s="192" t="s">
        <v>4920</v>
      </c>
    </row>
    <row r="4747" spans="1:3">
      <c r="A4747" s="177">
        <v>40901254</v>
      </c>
      <c r="B4747" s="191" t="s">
        <v>4891</v>
      </c>
      <c r="C4747" s="192" t="s">
        <v>4920</v>
      </c>
    </row>
    <row r="4748" spans="1:3">
      <c r="A4748" s="177">
        <v>40901262</v>
      </c>
      <c r="B4748" s="191" t="s">
        <v>6995</v>
      </c>
      <c r="C4748" s="192" t="s">
        <v>4920</v>
      </c>
    </row>
    <row r="4749" spans="1:3">
      <c r="A4749" s="177">
        <v>40901270</v>
      </c>
      <c r="B4749" s="191" t="s">
        <v>4892</v>
      </c>
      <c r="C4749" s="192" t="s">
        <v>4920</v>
      </c>
    </row>
    <row r="4750" spans="1:3">
      <c r="A4750" s="177">
        <v>40901289</v>
      </c>
      <c r="B4750" s="191" t="s">
        <v>6996</v>
      </c>
      <c r="C4750" s="192" t="s">
        <v>4920</v>
      </c>
    </row>
    <row r="4751" spans="1:3">
      <c r="A4751" s="177">
        <v>40901297</v>
      </c>
      <c r="B4751" s="191" t="s">
        <v>6997</v>
      </c>
      <c r="C4751" s="192" t="s">
        <v>4920</v>
      </c>
    </row>
    <row r="4752" spans="1:3">
      <c r="A4752" s="177">
        <v>40901300</v>
      </c>
      <c r="B4752" s="191" t="s">
        <v>6998</v>
      </c>
      <c r="C4752" s="192" t="s">
        <v>4920</v>
      </c>
    </row>
    <row r="4753" spans="1:3">
      <c r="A4753" s="177">
        <v>40901319</v>
      </c>
      <c r="B4753" s="191" t="s">
        <v>4893</v>
      </c>
      <c r="C4753" s="192" t="s">
        <v>4920</v>
      </c>
    </row>
    <row r="4754" spans="1:3">
      <c r="A4754" s="177">
        <v>40901327</v>
      </c>
      <c r="B4754" s="178" t="s">
        <v>6999</v>
      </c>
      <c r="C4754" s="179" t="s">
        <v>4922</v>
      </c>
    </row>
    <row r="4755" spans="1:3">
      <c r="A4755" s="177">
        <v>40901335</v>
      </c>
      <c r="B4755" s="191" t="s">
        <v>7000</v>
      </c>
      <c r="C4755" s="192" t="s">
        <v>4920</v>
      </c>
    </row>
    <row r="4756" spans="1:3">
      <c r="A4756" s="177">
        <v>40901351</v>
      </c>
      <c r="B4756" s="191" t="s">
        <v>7001</v>
      </c>
      <c r="C4756" s="192" t="s">
        <v>4920</v>
      </c>
    </row>
    <row r="4757" spans="1:3">
      <c r="A4757" s="177">
        <v>40901360</v>
      </c>
      <c r="B4757" s="191" t="s">
        <v>7002</v>
      </c>
      <c r="C4757" s="192" t="s">
        <v>4920</v>
      </c>
    </row>
    <row r="4758" spans="1:3">
      <c r="A4758" s="177">
        <v>40901378</v>
      </c>
      <c r="B4758" s="191" t="s">
        <v>3491</v>
      </c>
      <c r="C4758" s="192" t="s">
        <v>4920</v>
      </c>
    </row>
    <row r="4759" spans="1:3">
      <c r="A4759" s="177">
        <v>40901386</v>
      </c>
      <c r="B4759" s="191" t="s">
        <v>7003</v>
      </c>
      <c r="C4759" s="192" t="s">
        <v>4920</v>
      </c>
    </row>
    <row r="4760" spans="1:3">
      <c r="A4760" s="177">
        <v>40901394</v>
      </c>
      <c r="B4760" s="191" t="s">
        <v>7004</v>
      </c>
      <c r="C4760" s="192" t="s">
        <v>4920</v>
      </c>
    </row>
    <row r="4761" spans="1:3">
      <c r="A4761" s="177">
        <v>40901408</v>
      </c>
      <c r="B4761" s="191" t="s">
        <v>3485</v>
      </c>
      <c r="C4761" s="192" t="s">
        <v>4920</v>
      </c>
    </row>
    <row r="4762" spans="1:3">
      <c r="A4762" s="177">
        <v>40901416</v>
      </c>
      <c r="B4762" s="191" t="s">
        <v>7005</v>
      </c>
      <c r="C4762" s="192" t="s">
        <v>4920</v>
      </c>
    </row>
    <row r="4763" spans="1:3">
      <c r="A4763" s="177">
        <v>40901424</v>
      </c>
      <c r="B4763" s="191" t="s">
        <v>7006</v>
      </c>
      <c r="C4763" s="192" t="s">
        <v>4920</v>
      </c>
    </row>
    <row r="4764" spans="1:3">
      <c r="A4764" s="177">
        <v>40901432</v>
      </c>
      <c r="B4764" s="191" t="s">
        <v>7007</v>
      </c>
      <c r="C4764" s="192" t="s">
        <v>4920</v>
      </c>
    </row>
    <row r="4765" spans="1:3">
      <c r="A4765" s="177">
        <v>40901440</v>
      </c>
      <c r="B4765" s="191" t="s">
        <v>3493</v>
      </c>
      <c r="C4765" s="192" t="s">
        <v>4920</v>
      </c>
    </row>
    <row r="4766" spans="1:3">
      <c r="A4766" s="177">
        <v>40901459</v>
      </c>
      <c r="B4766" s="191" t="s">
        <v>7008</v>
      </c>
      <c r="C4766" s="192" t="s">
        <v>4920</v>
      </c>
    </row>
    <row r="4767" spans="1:3">
      <c r="A4767" s="177">
        <v>40901467</v>
      </c>
      <c r="B4767" s="191" t="s">
        <v>7009</v>
      </c>
      <c r="C4767" s="192" t="s">
        <v>4920</v>
      </c>
    </row>
    <row r="4768" spans="1:3">
      <c r="A4768" s="177">
        <v>40901475</v>
      </c>
      <c r="B4768" s="191" t="s">
        <v>7010</v>
      </c>
      <c r="C4768" s="192" t="s">
        <v>4920</v>
      </c>
    </row>
    <row r="4769" spans="1:3">
      <c r="A4769" s="177">
        <v>40901483</v>
      </c>
      <c r="B4769" s="191" t="s">
        <v>7011</v>
      </c>
      <c r="C4769" s="192" t="s">
        <v>4920</v>
      </c>
    </row>
    <row r="4770" spans="1:3">
      <c r="A4770" s="177">
        <v>40901491</v>
      </c>
      <c r="B4770" s="178" t="s">
        <v>7012</v>
      </c>
      <c r="C4770" s="179" t="s">
        <v>4922</v>
      </c>
    </row>
    <row r="4771" spans="1:3">
      <c r="A4771" s="177">
        <v>40901505</v>
      </c>
      <c r="B4771" s="191" t="s">
        <v>7013</v>
      </c>
      <c r="C4771" s="192" t="s">
        <v>4920</v>
      </c>
    </row>
    <row r="4772" spans="1:3">
      <c r="A4772" s="177">
        <v>40901513</v>
      </c>
      <c r="B4772" s="191" t="s">
        <v>3486</v>
      </c>
      <c r="C4772" s="192" t="s">
        <v>4920</v>
      </c>
    </row>
    <row r="4773" spans="1:3">
      <c r="A4773" s="177">
        <v>40901521</v>
      </c>
      <c r="B4773" s="191" t="s">
        <v>7014</v>
      </c>
      <c r="C4773" s="192" t="s">
        <v>4920</v>
      </c>
    </row>
    <row r="4774" spans="1:3">
      <c r="A4774" s="177">
        <v>40901530</v>
      </c>
      <c r="B4774" s="191" t="s">
        <v>4894</v>
      </c>
      <c r="C4774" s="192" t="s">
        <v>4920</v>
      </c>
    </row>
    <row r="4775" spans="1:3">
      <c r="A4775" s="193">
        <v>40901548</v>
      </c>
      <c r="B4775" s="194" t="s">
        <v>7015</v>
      </c>
      <c r="C4775" s="195" t="s">
        <v>4920</v>
      </c>
    </row>
    <row r="4776" spans="1:3">
      <c r="A4776" s="193">
        <v>40901556</v>
      </c>
      <c r="B4776" s="194" t="s">
        <v>7016</v>
      </c>
      <c r="C4776" s="195" t="s">
        <v>4920</v>
      </c>
    </row>
    <row r="4777" spans="1:3">
      <c r="A4777" s="193">
        <v>40901564</v>
      </c>
      <c r="B4777" s="194" t="s">
        <v>7017</v>
      </c>
      <c r="C4777" s="196" t="s">
        <v>4922</v>
      </c>
    </row>
    <row r="4778" spans="1:3">
      <c r="A4778" s="193">
        <v>40901572</v>
      </c>
      <c r="B4778" s="194" t="s">
        <v>7018</v>
      </c>
      <c r="C4778" s="195" t="s">
        <v>4920</v>
      </c>
    </row>
    <row r="4779" spans="1:3">
      <c r="A4779" s="193">
        <v>40901580</v>
      </c>
      <c r="B4779" s="194" t="s">
        <v>7019</v>
      </c>
      <c r="C4779" s="196" t="s">
        <v>4922</v>
      </c>
    </row>
    <row r="4780" spans="1:3">
      <c r="A4780" s="193">
        <v>40901599</v>
      </c>
      <c r="B4780" s="194" t="s">
        <v>7020</v>
      </c>
      <c r="C4780" s="196" t="s">
        <v>4922</v>
      </c>
    </row>
    <row r="4781" spans="1:3">
      <c r="A4781" s="180">
        <v>40901602</v>
      </c>
      <c r="B4781" s="181" t="s">
        <v>3497</v>
      </c>
      <c r="C4781" s="182" t="s">
        <v>4920</v>
      </c>
    </row>
    <row r="4782" spans="1:3" ht="15.75" thickBot="1">
      <c r="A4782" s="183">
        <v>40901793</v>
      </c>
      <c r="B4782" s="184" t="s">
        <v>4829</v>
      </c>
      <c r="C4782" s="190" t="s">
        <v>4920</v>
      </c>
    </row>
    <row r="4783" spans="1:3" ht="16.5" thickTop="1" thickBot="1">
      <c r="A4783" s="187">
        <f>D4783</f>
        <v>0</v>
      </c>
      <c r="B4783" s="188" t="s">
        <v>4918</v>
      </c>
      <c r="C4783" s="189" t="s">
        <v>3721</v>
      </c>
    </row>
    <row r="4784" spans="1:3" ht="15.75" thickTop="1">
      <c r="A4784" s="174">
        <v>40902013</v>
      </c>
      <c r="B4784" s="175" t="s">
        <v>7021</v>
      </c>
      <c r="C4784" s="176" t="s">
        <v>4920</v>
      </c>
    </row>
    <row r="4785" spans="1:3">
      <c r="A4785" s="177">
        <v>40902021</v>
      </c>
      <c r="B4785" s="191" t="s">
        <v>7022</v>
      </c>
      <c r="C4785" s="192" t="s">
        <v>4920</v>
      </c>
    </row>
    <row r="4786" spans="1:3">
      <c r="A4786" s="177">
        <v>40902030</v>
      </c>
      <c r="B4786" s="191" t="s">
        <v>7023</v>
      </c>
      <c r="C4786" s="192" t="s">
        <v>4920</v>
      </c>
    </row>
    <row r="4787" spans="1:3">
      <c r="A4787" s="177">
        <v>40902048</v>
      </c>
      <c r="B4787" s="191" t="s">
        <v>4895</v>
      </c>
      <c r="C4787" s="192" t="s">
        <v>4920</v>
      </c>
    </row>
    <row r="4788" spans="1:3">
      <c r="A4788" s="177">
        <v>40902056</v>
      </c>
      <c r="B4788" s="191" t="s">
        <v>7024</v>
      </c>
      <c r="C4788" s="192" t="s">
        <v>4920</v>
      </c>
    </row>
    <row r="4789" spans="1:3">
      <c r="A4789" s="177">
        <v>40902064</v>
      </c>
      <c r="B4789" s="191" t="s">
        <v>3504</v>
      </c>
      <c r="C4789" s="192" t="s">
        <v>4920</v>
      </c>
    </row>
    <row r="4790" spans="1:3">
      <c r="A4790" s="177">
        <v>40902072</v>
      </c>
      <c r="B4790" s="191" t="s">
        <v>3507</v>
      </c>
      <c r="C4790" s="192" t="s">
        <v>4920</v>
      </c>
    </row>
    <row r="4791" spans="1:3">
      <c r="A4791" s="177">
        <v>40902080</v>
      </c>
      <c r="B4791" s="191" t="s">
        <v>3506</v>
      </c>
      <c r="C4791" s="192" t="s">
        <v>4920</v>
      </c>
    </row>
    <row r="4792" spans="1:3">
      <c r="A4792" s="177">
        <v>40902110</v>
      </c>
      <c r="B4792" s="191" t="s">
        <v>3505</v>
      </c>
      <c r="C4792" s="192" t="s">
        <v>4920</v>
      </c>
    </row>
    <row r="4793" spans="1:3">
      <c r="A4793" s="177">
        <v>40902129</v>
      </c>
      <c r="B4793" s="191" t="s">
        <v>3508</v>
      </c>
      <c r="C4793" s="192" t="s">
        <v>4920</v>
      </c>
    </row>
    <row r="4794" spans="1:3" ht="15.75" thickBot="1">
      <c r="A4794" s="180">
        <v>40902137</v>
      </c>
      <c r="B4794" s="181" t="s">
        <v>7025</v>
      </c>
      <c r="C4794" s="182" t="s">
        <v>4920</v>
      </c>
    </row>
    <row r="4795" spans="1:3" ht="16.5" thickTop="1" thickBot="1">
      <c r="A4795" s="168">
        <f>D4795</f>
        <v>0</v>
      </c>
      <c r="B4795" s="169" t="s">
        <v>4917</v>
      </c>
      <c r="C4795" s="170" t="s">
        <v>3721</v>
      </c>
    </row>
    <row r="4796" spans="1:3" ht="16.5" thickTop="1" thickBot="1">
      <c r="A4796" s="171">
        <f>D4796</f>
        <v>0</v>
      </c>
      <c r="B4796" s="172" t="s">
        <v>4918</v>
      </c>
      <c r="C4796" s="173" t="s">
        <v>3721</v>
      </c>
    </row>
    <row r="4797" spans="1:3" ht="15.75" thickTop="1">
      <c r="A4797" s="174">
        <v>41001010</v>
      </c>
      <c r="B4797" s="175" t="s">
        <v>7026</v>
      </c>
      <c r="C4797" s="176" t="s">
        <v>4920</v>
      </c>
    </row>
    <row r="4798" spans="1:3">
      <c r="A4798" s="177">
        <v>41001028</v>
      </c>
      <c r="B4798" s="191" t="s">
        <v>4896</v>
      </c>
      <c r="C4798" s="192" t="s">
        <v>4920</v>
      </c>
    </row>
    <row r="4799" spans="1:3">
      <c r="A4799" s="177">
        <v>41001036</v>
      </c>
      <c r="B4799" s="191" t="s">
        <v>4897</v>
      </c>
      <c r="C4799" s="192" t="s">
        <v>4920</v>
      </c>
    </row>
    <row r="4800" spans="1:3">
      <c r="A4800" s="177">
        <v>41001044</v>
      </c>
      <c r="B4800" s="191" t="s">
        <v>7027</v>
      </c>
      <c r="C4800" s="192" t="s">
        <v>4920</v>
      </c>
    </row>
    <row r="4801" spans="1:3">
      <c r="A4801" s="177">
        <v>41001052</v>
      </c>
      <c r="B4801" s="191" t="s">
        <v>7028</v>
      </c>
      <c r="C4801" s="192" t="s">
        <v>4920</v>
      </c>
    </row>
    <row r="4802" spans="1:3">
      <c r="A4802" s="177">
        <v>41001060</v>
      </c>
      <c r="B4802" s="191" t="s">
        <v>4898</v>
      </c>
      <c r="C4802" s="192" t="s">
        <v>4920</v>
      </c>
    </row>
    <row r="4803" spans="1:3">
      <c r="A4803" s="177">
        <v>41001079</v>
      </c>
      <c r="B4803" s="191" t="s">
        <v>7029</v>
      </c>
      <c r="C4803" s="192" t="s">
        <v>4920</v>
      </c>
    </row>
    <row r="4804" spans="1:3">
      <c r="A4804" s="177">
        <v>41001087</v>
      </c>
      <c r="B4804" s="178" t="s">
        <v>7030</v>
      </c>
      <c r="C4804" s="192" t="s">
        <v>4920</v>
      </c>
    </row>
    <row r="4805" spans="1:3">
      <c r="A4805" s="177">
        <v>41001095</v>
      </c>
      <c r="B4805" s="191" t="s">
        <v>7031</v>
      </c>
      <c r="C4805" s="192" t="s">
        <v>4920</v>
      </c>
    </row>
    <row r="4806" spans="1:3">
      <c r="A4806" s="177">
        <v>41001109</v>
      </c>
      <c r="B4806" s="191" t="s">
        <v>7032</v>
      </c>
      <c r="C4806" s="192" t="s">
        <v>4920</v>
      </c>
    </row>
    <row r="4807" spans="1:3">
      <c r="A4807" s="177">
        <v>41001117</v>
      </c>
      <c r="B4807" s="191" t="s">
        <v>4899</v>
      </c>
      <c r="C4807" s="192" t="s">
        <v>4920</v>
      </c>
    </row>
    <row r="4808" spans="1:3">
      <c r="A4808" s="177">
        <v>41001125</v>
      </c>
      <c r="B4808" s="191" t="s">
        <v>4900</v>
      </c>
      <c r="C4808" s="192" t="s">
        <v>4920</v>
      </c>
    </row>
    <row r="4809" spans="1:3">
      <c r="A4809" s="177">
        <v>41001133</v>
      </c>
      <c r="B4809" s="191" t="s">
        <v>7033</v>
      </c>
      <c r="C4809" s="192" t="s">
        <v>4920</v>
      </c>
    </row>
    <row r="4810" spans="1:3" ht="22.5">
      <c r="A4810" s="177">
        <v>41001141</v>
      </c>
      <c r="B4810" s="191" t="s">
        <v>7034</v>
      </c>
      <c r="C4810" s="192" t="s">
        <v>4920</v>
      </c>
    </row>
    <row r="4811" spans="1:3">
      <c r="A4811" s="177">
        <v>41001150</v>
      </c>
      <c r="B4811" s="191" t="s">
        <v>4901</v>
      </c>
      <c r="C4811" s="192" t="s">
        <v>4920</v>
      </c>
    </row>
    <row r="4812" spans="1:3">
      <c r="A4812" s="215">
        <v>41001168</v>
      </c>
      <c r="B4812" s="216" t="s">
        <v>7035</v>
      </c>
      <c r="C4812" s="192" t="s">
        <v>4920</v>
      </c>
    </row>
    <row r="4813" spans="1:3">
      <c r="A4813" s="177">
        <v>41001176</v>
      </c>
      <c r="B4813" s="191" t="s">
        <v>3517</v>
      </c>
      <c r="C4813" s="192" t="s">
        <v>4920</v>
      </c>
    </row>
    <row r="4814" spans="1:3">
      <c r="A4814" s="177">
        <v>41001184</v>
      </c>
      <c r="B4814" s="191" t="s">
        <v>3516</v>
      </c>
      <c r="C4814" s="192" t="s">
        <v>4920</v>
      </c>
    </row>
    <row r="4815" spans="1:3">
      <c r="A4815" s="177">
        <v>41001192</v>
      </c>
      <c r="B4815" s="178" t="s">
        <v>7036</v>
      </c>
      <c r="C4815" s="179" t="s">
        <v>4922</v>
      </c>
    </row>
    <row r="4816" spans="1:3">
      <c r="A4816" s="177">
        <v>41001206</v>
      </c>
      <c r="B4816" s="178" t="s">
        <v>7037</v>
      </c>
      <c r="C4816" s="179" t="s">
        <v>4922</v>
      </c>
    </row>
    <row r="4817" spans="1:3">
      <c r="A4817" s="177">
        <v>41001214</v>
      </c>
      <c r="B4817" s="178" t="s">
        <v>7038</v>
      </c>
      <c r="C4817" s="179" t="s">
        <v>4922</v>
      </c>
    </row>
    <row r="4818" spans="1:3">
      <c r="A4818" s="177">
        <v>41001222</v>
      </c>
      <c r="B4818" s="191" t="s">
        <v>3524</v>
      </c>
      <c r="C4818" s="192" t="s">
        <v>4920</v>
      </c>
    </row>
    <row r="4819" spans="1:3">
      <c r="A4819" s="180">
        <v>41001230</v>
      </c>
      <c r="B4819" s="181" t="s">
        <v>7039</v>
      </c>
      <c r="C4819" s="182" t="s">
        <v>4920</v>
      </c>
    </row>
    <row r="4820" spans="1:3" ht="15.75" thickBot="1">
      <c r="A4820" s="183">
        <v>41001478</v>
      </c>
      <c r="B4820" s="184" t="s">
        <v>4824</v>
      </c>
      <c r="C4820" s="182" t="s">
        <v>4920</v>
      </c>
    </row>
    <row r="4821" spans="1:3" ht="16.5" thickTop="1" thickBot="1">
      <c r="A4821" s="187">
        <f>D4821</f>
        <v>0</v>
      </c>
      <c r="B4821" s="188" t="s">
        <v>4918</v>
      </c>
      <c r="C4821" s="189" t="s">
        <v>3721</v>
      </c>
    </row>
    <row r="4822" spans="1:3" ht="15.75" thickTop="1">
      <c r="A4822" s="174">
        <v>41002016</v>
      </c>
      <c r="B4822" s="175" t="s">
        <v>3526</v>
      </c>
      <c r="C4822" s="176" t="s">
        <v>4920</v>
      </c>
    </row>
    <row r="4823" spans="1:3">
      <c r="A4823" s="215">
        <v>41002024</v>
      </c>
      <c r="B4823" s="216" t="s">
        <v>7040</v>
      </c>
      <c r="C4823" s="192" t="s">
        <v>4920</v>
      </c>
    </row>
    <row r="4824" spans="1:3" ht="15.75" thickBot="1">
      <c r="A4824" s="180">
        <v>41002032</v>
      </c>
      <c r="B4824" s="181" t="s">
        <v>3525</v>
      </c>
      <c r="C4824" s="182" t="s">
        <v>4920</v>
      </c>
    </row>
    <row r="4825" spans="1:3" ht="16.5" thickTop="1" thickBot="1">
      <c r="A4825" s="168">
        <f>D4825</f>
        <v>0</v>
      </c>
      <c r="B4825" s="169" t="s">
        <v>4917</v>
      </c>
      <c r="C4825" s="170" t="s">
        <v>3721</v>
      </c>
    </row>
    <row r="4826" spans="1:3" ht="16.5" thickTop="1" thickBot="1">
      <c r="A4826" s="171">
        <f>D4826</f>
        <v>0</v>
      </c>
      <c r="B4826" s="172" t="s">
        <v>4918</v>
      </c>
      <c r="C4826" s="173" t="s">
        <v>3721</v>
      </c>
    </row>
    <row r="4827" spans="1:3" ht="15.75" thickTop="1">
      <c r="A4827" s="174">
        <v>41101014</v>
      </c>
      <c r="B4827" s="175" t="s">
        <v>7041</v>
      </c>
      <c r="C4827" s="176" t="s">
        <v>4920</v>
      </c>
    </row>
    <row r="4828" spans="1:3">
      <c r="A4828" s="177">
        <v>41101022</v>
      </c>
      <c r="B4828" s="191" t="s">
        <v>4902</v>
      </c>
      <c r="C4828" s="192" t="s">
        <v>4920</v>
      </c>
    </row>
    <row r="4829" spans="1:3">
      <c r="A4829" s="177">
        <v>41101030</v>
      </c>
      <c r="B4829" s="191" t="s">
        <v>7042</v>
      </c>
      <c r="C4829" s="192" t="s">
        <v>4920</v>
      </c>
    </row>
    <row r="4830" spans="1:3">
      <c r="A4830" s="177">
        <v>41101049</v>
      </c>
      <c r="B4830" s="178" t="s">
        <v>7043</v>
      </c>
      <c r="C4830" s="179" t="s">
        <v>4922</v>
      </c>
    </row>
    <row r="4831" spans="1:3">
      <c r="A4831" s="177">
        <v>41101057</v>
      </c>
      <c r="B4831" s="191" t="s">
        <v>3539</v>
      </c>
      <c r="C4831" s="192" t="s">
        <v>4920</v>
      </c>
    </row>
    <row r="4832" spans="1:3">
      <c r="A4832" s="177">
        <v>41101065</v>
      </c>
      <c r="B4832" s="178" t="s">
        <v>4040</v>
      </c>
      <c r="C4832" s="192" t="s">
        <v>4920</v>
      </c>
    </row>
    <row r="4833" spans="1:3">
      <c r="A4833" s="177">
        <v>41101073</v>
      </c>
      <c r="B4833" s="191" t="s">
        <v>7044</v>
      </c>
      <c r="C4833" s="192" t="s">
        <v>4920</v>
      </c>
    </row>
    <row r="4834" spans="1:3">
      <c r="A4834" s="177">
        <v>41101081</v>
      </c>
      <c r="B4834" s="191" t="s">
        <v>7045</v>
      </c>
      <c r="C4834" s="192" t="s">
        <v>4920</v>
      </c>
    </row>
    <row r="4835" spans="1:3">
      <c r="A4835" s="177">
        <v>41101090</v>
      </c>
      <c r="B4835" s="191" t="s">
        <v>7046</v>
      </c>
      <c r="C4835" s="192" t="s">
        <v>4920</v>
      </c>
    </row>
    <row r="4836" spans="1:3">
      <c r="A4836" s="177">
        <v>41101103</v>
      </c>
      <c r="B4836" s="191" t="s">
        <v>7047</v>
      </c>
      <c r="C4836" s="192" t="s">
        <v>4920</v>
      </c>
    </row>
    <row r="4837" spans="1:3">
      <c r="A4837" s="177">
        <v>41101111</v>
      </c>
      <c r="B4837" s="191" t="s">
        <v>4903</v>
      </c>
      <c r="C4837" s="192" t="s">
        <v>4920</v>
      </c>
    </row>
    <row r="4838" spans="1:3">
      <c r="A4838" s="177">
        <v>41101120</v>
      </c>
      <c r="B4838" s="191" t="s">
        <v>7048</v>
      </c>
      <c r="C4838" s="192" t="s">
        <v>4920</v>
      </c>
    </row>
    <row r="4839" spans="1:3">
      <c r="A4839" s="177">
        <v>41101138</v>
      </c>
      <c r="B4839" s="191" t="s">
        <v>7049</v>
      </c>
      <c r="C4839" s="192" t="s">
        <v>4920</v>
      </c>
    </row>
    <row r="4840" spans="1:3">
      <c r="A4840" s="177">
        <v>41101146</v>
      </c>
      <c r="B4840" s="191" t="s">
        <v>7050</v>
      </c>
      <c r="C4840" s="192" t="s">
        <v>4920</v>
      </c>
    </row>
    <row r="4841" spans="1:3">
      <c r="A4841" s="177">
        <v>41101154</v>
      </c>
      <c r="B4841" s="191" t="s">
        <v>4904</v>
      </c>
      <c r="C4841" s="192" t="s">
        <v>4920</v>
      </c>
    </row>
    <row r="4842" spans="1:3">
      <c r="A4842" s="215">
        <v>41101162</v>
      </c>
      <c r="B4842" s="217" t="s">
        <v>7051</v>
      </c>
      <c r="C4842" s="192" t="s">
        <v>4920</v>
      </c>
    </row>
    <row r="4843" spans="1:3">
      <c r="A4843" s="177">
        <v>41101170</v>
      </c>
      <c r="B4843" s="191" t="s">
        <v>4905</v>
      </c>
      <c r="C4843" s="192" t="s">
        <v>4920</v>
      </c>
    </row>
    <row r="4844" spans="1:3">
      <c r="A4844" s="177">
        <v>41101189</v>
      </c>
      <c r="B4844" s="191" t="s">
        <v>4906</v>
      </c>
      <c r="C4844" s="192" t="s">
        <v>4920</v>
      </c>
    </row>
    <row r="4845" spans="1:3">
      <c r="A4845" s="177">
        <v>41101197</v>
      </c>
      <c r="B4845" s="191" t="s">
        <v>7052</v>
      </c>
      <c r="C4845" s="192" t="s">
        <v>4920</v>
      </c>
    </row>
    <row r="4846" spans="1:3">
      <c r="A4846" s="177">
        <v>41101200</v>
      </c>
      <c r="B4846" s="191" t="s">
        <v>7053</v>
      </c>
      <c r="C4846" s="192" t="s">
        <v>4920</v>
      </c>
    </row>
    <row r="4847" spans="1:3">
      <c r="A4847" s="177">
        <v>41101219</v>
      </c>
      <c r="B4847" s="191" t="s">
        <v>7054</v>
      </c>
      <c r="C4847" s="192" t="s">
        <v>4920</v>
      </c>
    </row>
    <row r="4848" spans="1:3">
      <c r="A4848" s="177">
        <v>41101227</v>
      </c>
      <c r="B4848" s="191" t="s">
        <v>4907</v>
      </c>
      <c r="C4848" s="192" t="s">
        <v>4920</v>
      </c>
    </row>
    <row r="4849" spans="1:3">
      <c r="A4849" s="177">
        <v>41101235</v>
      </c>
      <c r="B4849" s="191" t="s">
        <v>7055</v>
      </c>
      <c r="C4849" s="192" t="s">
        <v>4920</v>
      </c>
    </row>
    <row r="4850" spans="1:3">
      <c r="A4850" s="177">
        <v>41101243</v>
      </c>
      <c r="B4850" s="191" t="s">
        <v>7056</v>
      </c>
      <c r="C4850" s="192" t="s">
        <v>4920</v>
      </c>
    </row>
    <row r="4851" spans="1:3">
      <c r="A4851" s="180">
        <v>41101251</v>
      </c>
      <c r="B4851" s="181" t="s">
        <v>7057</v>
      </c>
      <c r="C4851" s="182" t="s">
        <v>4920</v>
      </c>
    </row>
    <row r="4852" spans="1:3">
      <c r="A4852" s="177">
        <v>41101260</v>
      </c>
      <c r="B4852" s="191" t="s">
        <v>7058</v>
      </c>
      <c r="C4852" s="192" t="s">
        <v>4920</v>
      </c>
    </row>
    <row r="4853" spans="1:3">
      <c r="A4853" s="177">
        <v>41101278</v>
      </c>
      <c r="B4853" s="191" t="s">
        <v>4908</v>
      </c>
      <c r="C4853" s="192" t="s">
        <v>4920</v>
      </c>
    </row>
    <row r="4854" spans="1:3">
      <c r="A4854" s="177">
        <v>41101286</v>
      </c>
      <c r="B4854" s="191" t="s">
        <v>7059</v>
      </c>
      <c r="C4854" s="192" t="s">
        <v>4920</v>
      </c>
    </row>
    <row r="4855" spans="1:3">
      <c r="A4855" s="177">
        <v>41101294</v>
      </c>
      <c r="B4855" s="191" t="s">
        <v>7060</v>
      </c>
      <c r="C4855" s="192" t="s">
        <v>4920</v>
      </c>
    </row>
    <row r="4856" spans="1:3">
      <c r="A4856" s="177">
        <v>41101308</v>
      </c>
      <c r="B4856" s="191" t="s">
        <v>7061</v>
      </c>
      <c r="C4856" s="192" t="s">
        <v>4920</v>
      </c>
    </row>
    <row r="4857" spans="1:3">
      <c r="A4857" s="177">
        <v>41101316</v>
      </c>
      <c r="B4857" s="191" t="s">
        <v>7062</v>
      </c>
      <c r="C4857" s="192" t="s">
        <v>4920</v>
      </c>
    </row>
    <row r="4858" spans="1:3">
      <c r="A4858" s="215">
        <v>41101324</v>
      </c>
      <c r="B4858" s="216" t="s">
        <v>7063</v>
      </c>
      <c r="C4858" s="192" t="s">
        <v>4920</v>
      </c>
    </row>
    <row r="4859" spans="1:3">
      <c r="A4859" s="177">
        <v>41101332</v>
      </c>
      <c r="B4859" s="191" t="s">
        <v>3533</v>
      </c>
      <c r="C4859" s="192" t="s">
        <v>4920</v>
      </c>
    </row>
    <row r="4860" spans="1:3">
      <c r="A4860" s="177">
        <v>41101340</v>
      </c>
      <c r="B4860" s="191" t="s">
        <v>3532</v>
      </c>
      <c r="C4860" s="192" t="s">
        <v>4920</v>
      </c>
    </row>
    <row r="4861" spans="1:3">
      <c r="A4861" s="177">
        <v>41101359</v>
      </c>
      <c r="B4861" s="191" t="s">
        <v>3538</v>
      </c>
      <c r="C4861" s="192" t="s">
        <v>4920</v>
      </c>
    </row>
    <row r="4862" spans="1:3">
      <c r="A4862" s="177">
        <v>41101367</v>
      </c>
      <c r="B4862" s="178" t="s">
        <v>7064</v>
      </c>
      <c r="C4862" s="179" t="s">
        <v>4922</v>
      </c>
    </row>
    <row r="4863" spans="1:3">
      <c r="A4863" s="177">
        <v>41101375</v>
      </c>
      <c r="B4863" s="178" t="s">
        <v>7065</v>
      </c>
      <c r="C4863" s="179" t="s">
        <v>4922</v>
      </c>
    </row>
    <row r="4864" spans="1:3">
      <c r="A4864" s="177">
        <v>41101383</v>
      </c>
      <c r="B4864" s="178" t="s">
        <v>7066</v>
      </c>
      <c r="C4864" s="179" t="s">
        <v>4922</v>
      </c>
    </row>
    <row r="4865" spans="1:3">
      <c r="A4865" s="218">
        <v>41101391</v>
      </c>
      <c r="B4865" s="219" t="s">
        <v>7067</v>
      </c>
      <c r="C4865" s="200" t="s">
        <v>4922</v>
      </c>
    </row>
    <row r="4866" spans="1:3">
      <c r="A4866" s="177">
        <v>41101537</v>
      </c>
      <c r="B4866" s="216" t="s">
        <v>7068</v>
      </c>
      <c r="C4866" s="192" t="s">
        <v>4920</v>
      </c>
    </row>
    <row r="4867" spans="1:3">
      <c r="A4867" s="177">
        <v>41101553</v>
      </c>
      <c r="B4867" s="216" t="s">
        <v>4825</v>
      </c>
      <c r="C4867" s="192" t="s">
        <v>4920</v>
      </c>
    </row>
    <row r="4868" spans="1:3" ht="15.75" thickBot="1">
      <c r="A4868" s="177">
        <v>41101618</v>
      </c>
      <c r="B4868" s="216" t="s">
        <v>3530</v>
      </c>
      <c r="C4868" s="192" t="s">
        <v>4920</v>
      </c>
    </row>
    <row r="4869" spans="1:3" ht="16.5" thickTop="1" thickBot="1">
      <c r="A4869" s="187">
        <f>D4869</f>
        <v>0</v>
      </c>
      <c r="B4869" s="188" t="s">
        <v>4918</v>
      </c>
      <c r="C4869" s="189" t="s">
        <v>3721</v>
      </c>
    </row>
    <row r="4870" spans="1:3" ht="16.5" thickTop="1" thickBot="1">
      <c r="A4870" s="183">
        <v>41102010</v>
      </c>
      <c r="B4870" s="184" t="s">
        <v>3540</v>
      </c>
      <c r="C4870" s="190" t="s">
        <v>4920</v>
      </c>
    </row>
    <row r="4871" spans="1:3" ht="16.5" thickTop="1" thickBot="1">
      <c r="A4871" s="168">
        <f>D4871</f>
        <v>0</v>
      </c>
      <c r="B4871" s="169" t="s">
        <v>4917</v>
      </c>
      <c r="C4871" s="170" t="s">
        <v>3721</v>
      </c>
    </row>
    <row r="4872" spans="1:3" ht="16.5" thickTop="1" thickBot="1">
      <c r="A4872" s="171">
        <f>D4872</f>
        <v>0</v>
      </c>
      <c r="B4872" s="172" t="s">
        <v>4918</v>
      </c>
      <c r="C4872" s="173" t="s">
        <v>3721</v>
      </c>
    </row>
    <row r="4873" spans="1:3" ht="15.75" thickTop="1">
      <c r="A4873" s="174">
        <v>41203011</v>
      </c>
      <c r="B4873" s="175" t="s">
        <v>3541</v>
      </c>
      <c r="C4873" s="176" t="s">
        <v>4920</v>
      </c>
    </row>
    <row r="4874" spans="1:3">
      <c r="A4874" s="177">
        <v>41203020</v>
      </c>
      <c r="B4874" s="191" t="s">
        <v>3542</v>
      </c>
      <c r="C4874" s="192" t="s">
        <v>4920</v>
      </c>
    </row>
    <row r="4875" spans="1:3">
      <c r="A4875" s="177">
        <v>41203038</v>
      </c>
      <c r="B4875" s="191" t="s">
        <v>3543</v>
      </c>
      <c r="C4875" s="192" t="s">
        <v>4920</v>
      </c>
    </row>
    <row r="4876" spans="1:3">
      <c r="A4876" s="177">
        <v>41203046</v>
      </c>
      <c r="B4876" s="191" t="s">
        <v>3544</v>
      </c>
      <c r="C4876" s="192" t="s">
        <v>4920</v>
      </c>
    </row>
    <row r="4877" spans="1:3">
      <c r="A4877" s="177">
        <v>41203054</v>
      </c>
      <c r="B4877" s="178" t="s">
        <v>4624</v>
      </c>
      <c r="C4877" s="192" t="s">
        <v>4920</v>
      </c>
    </row>
    <row r="4878" spans="1:3">
      <c r="A4878" s="177">
        <v>41203062</v>
      </c>
      <c r="B4878" s="191" t="s">
        <v>3545</v>
      </c>
      <c r="C4878" s="192" t="s">
        <v>4920</v>
      </c>
    </row>
    <row r="4879" spans="1:3">
      <c r="A4879" s="177">
        <v>41203070</v>
      </c>
      <c r="B4879" s="191" t="s">
        <v>3546</v>
      </c>
      <c r="C4879" s="192" t="s">
        <v>4920</v>
      </c>
    </row>
    <row r="4880" spans="1:3">
      <c r="A4880" s="177">
        <v>41203089</v>
      </c>
      <c r="B4880" s="191" t="s">
        <v>3547</v>
      </c>
      <c r="C4880" s="192" t="s">
        <v>4920</v>
      </c>
    </row>
    <row r="4881" spans="1:3">
      <c r="A4881" s="177">
        <v>41203097</v>
      </c>
      <c r="B4881" s="191" t="s">
        <v>3548</v>
      </c>
      <c r="C4881" s="192" t="s">
        <v>4920</v>
      </c>
    </row>
    <row r="4882" spans="1:3">
      <c r="A4882" s="180">
        <v>41203100</v>
      </c>
      <c r="B4882" s="191" t="s">
        <v>3549</v>
      </c>
      <c r="C4882" s="182" t="s">
        <v>4920</v>
      </c>
    </row>
    <row r="4883" spans="1:3">
      <c r="A4883" s="177">
        <v>41203119</v>
      </c>
      <c r="B4883" s="191" t="s">
        <v>3550</v>
      </c>
      <c r="C4883" s="192" t="s">
        <v>4920</v>
      </c>
    </row>
    <row r="4884" spans="1:3">
      <c r="A4884" s="177">
        <v>41203127</v>
      </c>
      <c r="B4884" s="191" t="s">
        <v>3551</v>
      </c>
      <c r="C4884" s="192" t="s">
        <v>4920</v>
      </c>
    </row>
    <row r="4885" spans="1:3">
      <c r="A4885" s="177">
        <v>41203135</v>
      </c>
      <c r="B4885" s="191" t="s">
        <v>3552</v>
      </c>
      <c r="C4885" s="192" t="s">
        <v>4920</v>
      </c>
    </row>
    <row r="4886" spans="1:3">
      <c r="A4886" s="177">
        <v>41203143</v>
      </c>
      <c r="B4886" s="191" t="s">
        <v>3553</v>
      </c>
      <c r="C4886" s="192" t="s">
        <v>4920</v>
      </c>
    </row>
    <row r="4887" spans="1:3">
      <c r="A4887" s="177">
        <v>41203151</v>
      </c>
      <c r="B4887" s="191" t="s">
        <v>3554</v>
      </c>
      <c r="C4887" s="192" t="s">
        <v>4920</v>
      </c>
    </row>
    <row r="4888" spans="1:3">
      <c r="A4888" s="177">
        <v>41203160</v>
      </c>
      <c r="B4888" s="178" t="s">
        <v>7069</v>
      </c>
      <c r="C4888" s="179" t="s">
        <v>4922</v>
      </c>
    </row>
    <row r="4889" spans="1:3">
      <c r="A4889" s="177">
        <v>41203178</v>
      </c>
      <c r="B4889" s="178" t="s">
        <v>7070</v>
      </c>
      <c r="C4889" s="179" t="s">
        <v>4922</v>
      </c>
    </row>
    <row r="4890" spans="1:3">
      <c r="A4890" s="177">
        <v>41203186</v>
      </c>
      <c r="B4890" s="178" t="s">
        <v>7071</v>
      </c>
      <c r="C4890" s="179" t="s">
        <v>4922</v>
      </c>
    </row>
    <row r="4891" spans="1:3" ht="15.75" thickBot="1">
      <c r="A4891" s="180">
        <v>41203194</v>
      </c>
      <c r="B4891" s="206" t="s">
        <v>7072</v>
      </c>
      <c r="C4891" s="207" t="s">
        <v>4922</v>
      </c>
    </row>
    <row r="4892" spans="1:3" ht="16.5" thickTop="1" thickBot="1">
      <c r="A4892" s="187">
        <f>D4892</f>
        <v>0</v>
      </c>
      <c r="B4892" s="188" t="s">
        <v>4918</v>
      </c>
      <c r="C4892" s="189" t="s">
        <v>3721</v>
      </c>
    </row>
    <row r="4893" spans="1:3" ht="15.75" thickTop="1">
      <c r="A4893" s="174">
        <v>41204018</v>
      </c>
      <c r="B4893" s="175" t="s">
        <v>3555</v>
      </c>
      <c r="C4893" s="176" t="s">
        <v>4920</v>
      </c>
    </row>
    <row r="4894" spans="1:3">
      <c r="A4894" s="177">
        <v>41204026</v>
      </c>
      <c r="B4894" s="191" t="s">
        <v>7073</v>
      </c>
      <c r="C4894" s="192" t="s">
        <v>4920</v>
      </c>
    </row>
    <row r="4895" spans="1:3">
      <c r="A4895" s="177">
        <v>41204034</v>
      </c>
      <c r="B4895" s="191" t="s">
        <v>3557</v>
      </c>
      <c r="C4895" s="192" t="s">
        <v>4920</v>
      </c>
    </row>
    <row r="4896" spans="1:3">
      <c r="A4896" s="177">
        <v>41204042</v>
      </c>
      <c r="B4896" s="191" t="s">
        <v>3558</v>
      </c>
      <c r="C4896" s="192" t="s">
        <v>4920</v>
      </c>
    </row>
    <row r="4897" spans="1:3">
      <c r="A4897" s="177">
        <v>41204050</v>
      </c>
      <c r="B4897" s="191" t="s">
        <v>3559</v>
      </c>
      <c r="C4897" s="192" t="s">
        <v>4920</v>
      </c>
    </row>
    <row r="4898" spans="1:3">
      <c r="A4898" s="177">
        <v>41204069</v>
      </c>
      <c r="B4898" s="191" t="s">
        <v>3560</v>
      </c>
      <c r="C4898" s="192" t="s">
        <v>4920</v>
      </c>
    </row>
    <row r="4899" spans="1:3">
      <c r="A4899" s="177">
        <v>41204077</v>
      </c>
      <c r="B4899" s="191" t="s">
        <v>7074</v>
      </c>
      <c r="C4899" s="192" t="s">
        <v>4920</v>
      </c>
    </row>
    <row r="4900" spans="1:3">
      <c r="A4900" s="177">
        <v>41204085</v>
      </c>
      <c r="B4900" s="191" t="s">
        <v>7075</v>
      </c>
      <c r="C4900" s="192" t="s">
        <v>4920</v>
      </c>
    </row>
    <row r="4901" spans="1:3">
      <c r="A4901" s="177">
        <v>41204093</v>
      </c>
      <c r="B4901" s="191" t="s">
        <v>7076</v>
      </c>
      <c r="C4901" s="192" t="s">
        <v>4920</v>
      </c>
    </row>
    <row r="4902" spans="1:3" ht="15.75" thickBot="1">
      <c r="A4902" s="180">
        <v>41204107</v>
      </c>
      <c r="B4902" s="181" t="s">
        <v>3564</v>
      </c>
      <c r="C4902" s="182" t="s">
        <v>4920</v>
      </c>
    </row>
    <row r="4903" spans="1:3" ht="16.5" thickTop="1" thickBot="1">
      <c r="A4903" s="187">
        <f>D4903</f>
        <v>0</v>
      </c>
      <c r="B4903" s="188" t="s">
        <v>4918</v>
      </c>
      <c r="C4903" s="189" t="s">
        <v>3721</v>
      </c>
    </row>
    <row r="4904" spans="1:3" ht="15.75" thickTop="1">
      <c r="A4904" s="174">
        <v>41205014</v>
      </c>
      <c r="B4904" s="175" t="s">
        <v>3565</v>
      </c>
      <c r="C4904" s="176" t="s">
        <v>4920</v>
      </c>
    </row>
    <row r="4905" spans="1:3">
      <c r="A4905" s="177">
        <v>41205022</v>
      </c>
      <c r="B4905" s="191" t="s">
        <v>3566</v>
      </c>
      <c r="C4905" s="192" t="s">
        <v>4920</v>
      </c>
    </row>
    <row r="4906" spans="1:3">
      <c r="A4906" s="177">
        <v>41205030</v>
      </c>
      <c r="B4906" s="191" t="s">
        <v>3567</v>
      </c>
      <c r="C4906" s="192" t="s">
        <v>4920</v>
      </c>
    </row>
    <row r="4907" spans="1:3">
      <c r="A4907" s="177">
        <v>41205049</v>
      </c>
      <c r="B4907" s="191" t="s">
        <v>3568</v>
      </c>
      <c r="C4907" s="192" t="s">
        <v>4920</v>
      </c>
    </row>
    <row r="4908" spans="1:3">
      <c r="A4908" s="177">
        <v>41205057</v>
      </c>
      <c r="B4908" s="191" t="s">
        <v>3570</v>
      </c>
      <c r="C4908" s="192" t="s">
        <v>4920</v>
      </c>
    </row>
    <row r="4909" spans="1:3">
      <c r="A4909" s="177">
        <v>41205065</v>
      </c>
      <c r="B4909" s="191" t="s">
        <v>3569</v>
      </c>
      <c r="C4909" s="192" t="s">
        <v>4920</v>
      </c>
    </row>
    <row r="4910" spans="1:3">
      <c r="A4910" s="177">
        <v>41205073</v>
      </c>
      <c r="B4910" s="191" t="s">
        <v>3571</v>
      </c>
      <c r="C4910" s="192" t="s">
        <v>4920</v>
      </c>
    </row>
    <row r="4911" spans="1:3">
      <c r="A4911" s="177">
        <v>41205081</v>
      </c>
      <c r="B4911" s="191" t="s">
        <v>3572</v>
      </c>
      <c r="C4911" s="192" t="s">
        <v>4920</v>
      </c>
    </row>
    <row r="4912" spans="1:3">
      <c r="A4912" s="177">
        <v>41205090</v>
      </c>
      <c r="B4912" s="191" t="s">
        <v>3573</v>
      </c>
      <c r="C4912" s="192" t="s">
        <v>4920</v>
      </c>
    </row>
    <row r="4913" spans="1:3">
      <c r="A4913" s="177">
        <v>41205103</v>
      </c>
      <c r="B4913" s="191" t="s">
        <v>3574</v>
      </c>
      <c r="C4913" s="192" t="s">
        <v>4920</v>
      </c>
    </row>
    <row r="4914" spans="1:3" ht="22.5">
      <c r="A4914" s="177">
        <v>41205111</v>
      </c>
      <c r="B4914" s="191" t="s">
        <v>3575</v>
      </c>
      <c r="C4914" s="192" t="s">
        <v>4920</v>
      </c>
    </row>
    <row r="4915" spans="1:3" ht="15.75" thickBot="1">
      <c r="A4915" s="180">
        <v>41205120</v>
      </c>
      <c r="B4915" s="181" t="s">
        <v>3576</v>
      </c>
      <c r="C4915" s="182" t="s">
        <v>4920</v>
      </c>
    </row>
    <row r="4916" spans="1:3" ht="16.5" thickTop="1" thickBot="1">
      <c r="A4916" s="187">
        <f>D4916</f>
        <v>0</v>
      </c>
      <c r="B4916" s="188" t="s">
        <v>4918</v>
      </c>
      <c r="C4916" s="189" t="s">
        <v>3721</v>
      </c>
    </row>
    <row r="4917" spans="1:3" ht="15.75" thickTop="1">
      <c r="A4917" s="174">
        <v>41206010</v>
      </c>
      <c r="B4917" s="175" t="s">
        <v>3579</v>
      </c>
      <c r="C4917" s="176" t="s">
        <v>4920</v>
      </c>
    </row>
    <row r="4918" spans="1:3">
      <c r="A4918" s="177">
        <v>41206029</v>
      </c>
      <c r="B4918" s="191" t="s">
        <v>3577</v>
      </c>
      <c r="C4918" s="192" t="s">
        <v>4920</v>
      </c>
    </row>
    <row r="4919" spans="1:3">
      <c r="A4919" s="177">
        <v>41206037</v>
      </c>
      <c r="B4919" s="191" t="s">
        <v>7077</v>
      </c>
      <c r="C4919" s="192" t="s">
        <v>4920</v>
      </c>
    </row>
    <row r="4920" spans="1:3">
      <c r="A4920" s="177">
        <v>41206045</v>
      </c>
      <c r="B4920" s="191" t="s">
        <v>3580</v>
      </c>
      <c r="C4920" s="192" t="s">
        <v>4920</v>
      </c>
    </row>
    <row r="4921" spans="1:3">
      <c r="A4921" s="177">
        <v>41206053</v>
      </c>
      <c r="B4921" s="191" t="s">
        <v>3581</v>
      </c>
      <c r="C4921" s="192" t="s">
        <v>4920</v>
      </c>
    </row>
    <row r="4922" spans="1:3">
      <c r="A4922" s="177">
        <v>41206061</v>
      </c>
      <c r="B4922" s="191" t="s">
        <v>3582</v>
      </c>
      <c r="C4922" s="192" t="s">
        <v>4920</v>
      </c>
    </row>
    <row r="4923" spans="1:3" ht="15.75" thickBot="1">
      <c r="A4923" s="180">
        <v>41206070</v>
      </c>
      <c r="B4923" s="181" t="s">
        <v>3583</v>
      </c>
      <c r="C4923" s="182" t="s">
        <v>4920</v>
      </c>
    </row>
    <row r="4924" spans="1:3" ht="16.5" thickTop="1" thickBot="1">
      <c r="A4924" s="168">
        <f>D4924</f>
        <v>0</v>
      </c>
      <c r="B4924" s="169" t="s">
        <v>4917</v>
      </c>
      <c r="C4924" s="170" t="s">
        <v>3721</v>
      </c>
    </row>
    <row r="4925" spans="1:3" ht="16.5" thickTop="1" thickBot="1">
      <c r="A4925" s="171">
        <f>D4925</f>
        <v>0</v>
      </c>
      <c r="B4925" s="172" t="s">
        <v>4918</v>
      </c>
      <c r="C4925" s="173" t="s">
        <v>3721</v>
      </c>
    </row>
    <row r="4926" spans="1:3" ht="15.75" thickTop="1">
      <c r="A4926" s="174">
        <v>41301013</v>
      </c>
      <c r="B4926" s="175" t="s">
        <v>3584</v>
      </c>
      <c r="C4926" s="176" t="s">
        <v>4920</v>
      </c>
    </row>
    <row r="4927" spans="1:3">
      <c r="A4927" s="177">
        <v>41301021</v>
      </c>
      <c r="B4927" s="191" t="s">
        <v>3585</v>
      </c>
      <c r="C4927" s="192" t="s">
        <v>4920</v>
      </c>
    </row>
    <row r="4928" spans="1:3">
      <c r="A4928" s="177">
        <v>41301030</v>
      </c>
      <c r="B4928" s="191" t="s">
        <v>3587</v>
      </c>
      <c r="C4928" s="192" t="s">
        <v>4920</v>
      </c>
    </row>
    <row r="4929" spans="1:3">
      <c r="A4929" s="177">
        <v>41301048</v>
      </c>
      <c r="B4929" s="191" t="s">
        <v>3588</v>
      </c>
      <c r="C4929" s="192" t="s">
        <v>4920</v>
      </c>
    </row>
    <row r="4930" spans="1:3">
      <c r="A4930" s="177">
        <v>41301056</v>
      </c>
      <c r="B4930" s="191" t="s">
        <v>3589</v>
      </c>
      <c r="C4930" s="192" t="s">
        <v>4920</v>
      </c>
    </row>
    <row r="4931" spans="1:3">
      <c r="A4931" s="177">
        <v>41301064</v>
      </c>
      <c r="B4931" s="191" t="s">
        <v>3590</v>
      </c>
      <c r="C4931" s="192" t="s">
        <v>4920</v>
      </c>
    </row>
    <row r="4932" spans="1:3">
      <c r="A4932" s="177">
        <v>41301072</v>
      </c>
      <c r="B4932" s="191" t="s">
        <v>3591</v>
      </c>
      <c r="C4932" s="192" t="s">
        <v>4920</v>
      </c>
    </row>
    <row r="4933" spans="1:3">
      <c r="A4933" s="177">
        <v>41301080</v>
      </c>
      <c r="B4933" s="191" t="s">
        <v>3593</v>
      </c>
      <c r="C4933" s="192" t="s">
        <v>4920</v>
      </c>
    </row>
    <row r="4934" spans="1:3">
      <c r="A4934" s="177">
        <v>41301099</v>
      </c>
      <c r="B4934" s="191" t="s">
        <v>3594</v>
      </c>
      <c r="C4934" s="192" t="s">
        <v>4920</v>
      </c>
    </row>
    <row r="4935" spans="1:3">
      <c r="A4935" s="177">
        <v>41301102</v>
      </c>
      <c r="B4935" s="191" t="s">
        <v>3595</v>
      </c>
      <c r="C4935" s="192" t="s">
        <v>4920</v>
      </c>
    </row>
    <row r="4936" spans="1:3">
      <c r="A4936" s="177">
        <v>41301110</v>
      </c>
      <c r="B4936" s="191" t="s">
        <v>3596</v>
      </c>
      <c r="C4936" s="192" t="s">
        <v>4920</v>
      </c>
    </row>
    <row r="4937" spans="1:3">
      <c r="A4937" s="177">
        <v>41301129</v>
      </c>
      <c r="B4937" s="191" t="s">
        <v>3597</v>
      </c>
      <c r="C4937" s="192" t="s">
        <v>4920</v>
      </c>
    </row>
    <row r="4938" spans="1:3">
      <c r="A4938" s="177">
        <v>41301137</v>
      </c>
      <c r="B4938" s="191" t="s">
        <v>3598</v>
      </c>
      <c r="C4938" s="192" t="s">
        <v>4920</v>
      </c>
    </row>
    <row r="4939" spans="1:3">
      <c r="A4939" s="177">
        <v>41301145</v>
      </c>
      <c r="B4939" s="191" t="s">
        <v>3599</v>
      </c>
      <c r="C4939" s="192" t="s">
        <v>4920</v>
      </c>
    </row>
    <row r="4940" spans="1:3">
      <c r="A4940" s="177">
        <v>41301153</v>
      </c>
      <c r="B4940" s="191" t="s">
        <v>3600</v>
      </c>
      <c r="C4940" s="192" t="s">
        <v>4920</v>
      </c>
    </row>
    <row r="4941" spans="1:3">
      <c r="A4941" s="177">
        <v>41301153</v>
      </c>
      <c r="B4941" s="220" t="s">
        <v>3601</v>
      </c>
      <c r="C4941" s="192" t="s">
        <v>4920</v>
      </c>
    </row>
    <row r="4942" spans="1:3">
      <c r="A4942" s="221">
        <v>41301170</v>
      </c>
      <c r="B4942" s="222" t="s">
        <v>7078</v>
      </c>
      <c r="C4942" s="223" t="s">
        <v>4920</v>
      </c>
    </row>
    <row r="4943" spans="1:3">
      <c r="A4943" s="221">
        <v>41301188</v>
      </c>
      <c r="B4943" s="222" t="s">
        <v>3602</v>
      </c>
      <c r="C4943" s="223" t="s">
        <v>4920</v>
      </c>
    </row>
    <row r="4944" spans="1:3">
      <c r="A4944" s="221">
        <v>41301200</v>
      </c>
      <c r="B4944" s="222" t="s">
        <v>3603</v>
      </c>
      <c r="C4944" s="223" t="s">
        <v>4920</v>
      </c>
    </row>
    <row r="4945" spans="1:3">
      <c r="A4945" s="221">
        <v>41301218</v>
      </c>
      <c r="B4945" s="222" t="s">
        <v>3604</v>
      </c>
      <c r="C4945" s="223" t="s">
        <v>4920</v>
      </c>
    </row>
    <row r="4946" spans="1:3">
      <c r="A4946" s="221">
        <v>41301226</v>
      </c>
      <c r="B4946" s="222" t="s">
        <v>3605</v>
      </c>
      <c r="C4946" s="223" t="s">
        <v>4920</v>
      </c>
    </row>
    <row r="4947" spans="1:3">
      <c r="A4947" s="221">
        <v>41301234</v>
      </c>
      <c r="B4947" s="222" t="s">
        <v>3606</v>
      </c>
      <c r="C4947" s="223" t="s">
        <v>4920</v>
      </c>
    </row>
    <row r="4948" spans="1:3">
      <c r="A4948" s="177">
        <v>41301242</v>
      </c>
      <c r="B4948" s="191" t="s">
        <v>3607</v>
      </c>
      <c r="C4948" s="192" t="s">
        <v>4920</v>
      </c>
    </row>
    <row r="4949" spans="1:3">
      <c r="A4949" s="177">
        <v>41301250</v>
      </c>
      <c r="B4949" s="191" t="s">
        <v>3608</v>
      </c>
      <c r="C4949" s="192" t="s">
        <v>4920</v>
      </c>
    </row>
    <row r="4950" spans="1:3">
      <c r="A4950" s="177">
        <v>41301269</v>
      </c>
      <c r="B4950" s="191" t="s">
        <v>3609</v>
      </c>
      <c r="C4950" s="192" t="s">
        <v>4920</v>
      </c>
    </row>
    <row r="4951" spans="1:3">
      <c r="A4951" s="177">
        <v>41301277</v>
      </c>
      <c r="B4951" s="191" t="s">
        <v>3610</v>
      </c>
      <c r="C4951" s="192" t="s">
        <v>4920</v>
      </c>
    </row>
    <row r="4952" spans="1:3">
      <c r="A4952" s="177">
        <v>41301285</v>
      </c>
      <c r="B4952" s="191" t="s">
        <v>3611</v>
      </c>
      <c r="C4952" s="192" t="s">
        <v>4920</v>
      </c>
    </row>
    <row r="4953" spans="1:3">
      <c r="A4953" s="177">
        <v>41301307</v>
      </c>
      <c r="B4953" s="191" t="s">
        <v>3612</v>
      </c>
      <c r="C4953" s="192" t="s">
        <v>4920</v>
      </c>
    </row>
    <row r="4954" spans="1:3">
      <c r="A4954" s="177">
        <v>41301315</v>
      </c>
      <c r="B4954" s="191" t="s">
        <v>3613</v>
      </c>
      <c r="C4954" s="192" t="s">
        <v>4920</v>
      </c>
    </row>
    <row r="4955" spans="1:3">
      <c r="A4955" s="177">
        <v>41301323</v>
      </c>
      <c r="B4955" s="191" t="s">
        <v>3615</v>
      </c>
      <c r="C4955" s="192" t="s">
        <v>4920</v>
      </c>
    </row>
    <row r="4956" spans="1:3">
      <c r="A4956" s="177">
        <v>41301331</v>
      </c>
      <c r="B4956" s="191" t="s">
        <v>3616</v>
      </c>
      <c r="C4956" s="192" t="s">
        <v>4920</v>
      </c>
    </row>
    <row r="4957" spans="1:3">
      <c r="A4957" s="177">
        <v>41301340</v>
      </c>
      <c r="B4957" s="191" t="s">
        <v>3617</v>
      </c>
      <c r="C4957" s="192" t="s">
        <v>4920</v>
      </c>
    </row>
    <row r="4958" spans="1:3">
      <c r="A4958" s="177">
        <v>41301358</v>
      </c>
      <c r="B4958" s="191" t="s">
        <v>3618</v>
      </c>
      <c r="C4958" s="192" t="s">
        <v>4920</v>
      </c>
    </row>
    <row r="4959" spans="1:3">
      <c r="A4959" s="177">
        <v>41301366</v>
      </c>
      <c r="B4959" s="191" t="s">
        <v>3619</v>
      </c>
      <c r="C4959" s="192" t="s">
        <v>4920</v>
      </c>
    </row>
    <row r="4960" spans="1:3">
      <c r="A4960" s="177">
        <v>41301374</v>
      </c>
      <c r="B4960" s="191" t="s">
        <v>3620</v>
      </c>
      <c r="C4960" s="192" t="s">
        <v>4920</v>
      </c>
    </row>
    <row r="4961" spans="1:3">
      <c r="A4961" s="177">
        <v>41301382</v>
      </c>
      <c r="B4961" s="191" t="s">
        <v>3592</v>
      </c>
      <c r="C4961" s="192" t="s">
        <v>4920</v>
      </c>
    </row>
    <row r="4962" spans="1:3">
      <c r="A4962" s="177">
        <v>41301390</v>
      </c>
      <c r="B4962" s="191" t="s">
        <v>7079</v>
      </c>
      <c r="C4962" s="192" t="s">
        <v>4920</v>
      </c>
    </row>
    <row r="4963" spans="1:3">
      <c r="A4963" s="177">
        <v>41301404</v>
      </c>
      <c r="B4963" s="178" t="s">
        <v>7080</v>
      </c>
      <c r="C4963" s="179" t="s">
        <v>4922</v>
      </c>
    </row>
    <row r="4964" spans="1:3">
      <c r="A4964" s="177">
        <v>41301412</v>
      </c>
      <c r="B4964" s="178" t="s">
        <v>7081</v>
      </c>
      <c r="C4964" s="179" t="s">
        <v>4922</v>
      </c>
    </row>
    <row r="4965" spans="1:3">
      <c r="A4965" s="193">
        <v>41301420</v>
      </c>
      <c r="B4965" s="194" t="s">
        <v>7082</v>
      </c>
      <c r="C4965" s="195" t="s">
        <v>4920</v>
      </c>
    </row>
    <row r="4966" spans="1:3">
      <c r="A4966" s="193">
        <v>41301439</v>
      </c>
      <c r="B4966" s="194" t="s">
        <v>7083</v>
      </c>
      <c r="C4966" s="195" t="s">
        <v>4920</v>
      </c>
    </row>
    <row r="4967" spans="1:3">
      <c r="A4967" s="193">
        <v>41301447</v>
      </c>
      <c r="B4967" s="194" t="s">
        <v>7084</v>
      </c>
      <c r="C4967" s="195" t="s">
        <v>4920</v>
      </c>
    </row>
    <row r="4968" spans="1:3">
      <c r="A4968" s="193">
        <v>41301455</v>
      </c>
      <c r="B4968" s="194" t="s">
        <v>7085</v>
      </c>
      <c r="C4968" s="196" t="s">
        <v>4922</v>
      </c>
    </row>
    <row r="4969" spans="1:3">
      <c r="A4969" s="193">
        <v>41301463</v>
      </c>
      <c r="B4969" s="194" t="s">
        <v>7086</v>
      </c>
      <c r="C4969" s="195" t="s">
        <v>4920</v>
      </c>
    </row>
    <row r="4970" spans="1:3" ht="15.75" thickBot="1">
      <c r="A4970" s="180">
        <v>41301471</v>
      </c>
      <c r="B4970" s="181" t="s">
        <v>3614</v>
      </c>
      <c r="C4970" s="182" t="s">
        <v>4920</v>
      </c>
    </row>
    <row r="4971" spans="1:3" ht="16.5" thickTop="1" thickBot="1">
      <c r="A4971" s="168">
        <f>D4971</f>
        <v>0</v>
      </c>
      <c r="B4971" s="169" t="s">
        <v>4917</v>
      </c>
      <c r="C4971" s="170" t="s">
        <v>3721</v>
      </c>
    </row>
    <row r="4972" spans="1:3" ht="16.5" thickTop="1" thickBot="1">
      <c r="A4972" s="171">
        <f>D4972</f>
        <v>0</v>
      </c>
      <c r="B4972" s="172" t="s">
        <v>4918</v>
      </c>
      <c r="C4972" s="173" t="s">
        <v>3721</v>
      </c>
    </row>
    <row r="4973" spans="1:3" ht="15.75" thickTop="1">
      <c r="A4973" s="174">
        <v>41401018</v>
      </c>
      <c r="B4973" s="175" t="s">
        <v>3621</v>
      </c>
      <c r="C4973" s="176" t="s">
        <v>4920</v>
      </c>
    </row>
    <row r="4974" spans="1:3" ht="22.5">
      <c r="A4974" s="177">
        <v>41401026</v>
      </c>
      <c r="B4974" s="191" t="s">
        <v>4664</v>
      </c>
      <c r="C4974" s="192" t="s">
        <v>4920</v>
      </c>
    </row>
    <row r="4975" spans="1:3">
      <c r="A4975" s="177">
        <v>41401042</v>
      </c>
      <c r="B4975" s="191" t="s">
        <v>3623</v>
      </c>
      <c r="C4975" s="192" t="s">
        <v>4920</v>
      </c>
    </row>
    <row r="4976" spans="1:3">
      <c r="A4976" s="177">
        <v>41401050</v>
      </c>
      <c r="B4976" s="178" t="s">
        <v>7087</v>
      </c>
      <c r="C4976" s="179" t="s">
        <v>4922</v>
      </c>
    </row>
    <row r="4977" spans="1:3">
      <c r="A4977" s="177">
        <v>41401069</v>
      </c>
      <c r="B4977" s="191" t="s">
        <v>3624</v>
      </c>
      <c r="C4977" s="192" t="s">
        <v>4920</v>
      </c>
    </row>
    <row r="4978" spans="1:3">
      <c r="A4978" s="177">
        <v>41401077</v>
      </c>
      <c r="B4978" s="191" t="s">
        <v>3625</v>
      </c>
      <c r="C4978" s="192" t="s">
        <v>4920</v>
      </c>
    </row>
    <row r="4979" spans="1:3">
      <c r="A4979" s="177">
        <v>41401085</v>
      </c>
      <c r="B4979" s="191" t="s">
        <v>3629</v>
      </c>
      <c r="C4979" s="192" t="s">
        <v>4920</v>
      </c>
    </row>
    <row r="4980" spans="1:3">
      <c r="A4980" s="177">
        <v>41401093</v>
      </c>
      <c r="B4980" s="178" t="s">
        <v>7088</v>
      </c>
      <c r="C4980" s="179" t="s">
        <v>4922</v>
      </c>
    </row>
    <row r="4981" spans="1:3">
      <c r="A4981" s="177">
        <v>41401107</v>
      </c>
      <c r="B4981" s="191" t="s">
        <v>3631</v>
      </c>
      <c r="C4981" s="192" t="s">
        <v>4920</v>
      </c>
    </row>
    <row r="4982" spans="1:3">
      <c r="A4982" s="177">
        <v>41401115</v>
      </c>
      <c r="B4982" s="178" t="s">
        <v>7089</v>
      </c>
      <c r="C4982" s="179" t="s">
        <v>4922</v>
      </c>
    </row>
    <row r="4983" spans="1:3">
      <c r="A4983" s="177">
        <v>41401123</v>
      </c>
      <c r="B4983" s="178" t="s">
        <v>7090</v>
      </c>
      <c r="C4983" s="179" t="s">
        <v>4922</v>
      </c>
    </row>
    <row r="4984" spans="1:3">
      <c r="A4984" s="177">
        <v>41401131</v>
      </c>
      <c r="B4984" s="191" t="s">
        <v>3632</v>
      </c>
      <c r="C4984" s="192" t="s">
        <v>4920</v>
      </c>
    </row>
    <row r="4985" spans="1:3">
      <c r="A4985" s="177">
        <v>41401140</v>
      </c>
      <c r="B4985" s="178" t="s">
        <v>7091</v>
      </c>
      <c r="C4985" s="179" t="s">
        <v>4922</v>
      </c>
    </row>
    <row r="4986" spans="1:3">
      <c r="A4986" s="177">
        <v>41401158</v>
      </c>
      <c r="B4986" s="178" t="s">
        <v>7092</v>
      </c>
      <c r="C4986" s="179" t="s">
        <v>4922</v>
      </c>
    </row>
    <row r="4987" spans="1:3">
      <c r="A4987" s="177">
        <v>41401166</v>
      </c>
      <c r="B4987" s="191" t="s">
        <v>7093</v>
      </c>
      <c r="C4987" s="192" t="s">
        <v>4920</v>
      </c>
    </row>
    <row r="4988" spans="1:3">
      <c r="A4988" s="177">
        <v>41401174</v>
      </c>
      <c r="B4988" s="191" t="s">
        <v>7094</v>
      </c>
      <c r="C4988" s="192" t="s">
        <v>4920</v>
      </c>
    </row>
    <row r="4989" spans="1:3">
      <c r="A4989" s="177">
        <v>41401182</v>
      </c>
      <c r="B4989" s="191" t="s">
        <v>7095</v>
      </c>
      <c r="C4989" s="192" t="s">
        <v>4920</v>
      </c>
    </row>
    <row r="4990" spans="1:3" ht="22.5">
      <c r="A4990" s="177">
        <v>41401190</v>
      </c>
      <c r="B4990" s="191" t="s">
        <v>3633</v>
      </c>
      <c r="C4990" s="192" t="s">
        <v>4920</v>
      </c>
    </row>
    <row r="4991" spans="1:3">
      <c r="A4991" s="177">
        <v>41401204</v>
      </c>
      <c r="B4991" s="191" t="s">
        <v>3634</v>
      </c>
      <c r="C4991" s="192" t="s">
        <v>4920</v>
      </c>
    </row>
    <row r="4992" spans="1:3">
      <c r="A4992" s="177">
        <v>41401212</v>
      </c>
      <c r="B4992" s="191" t="s">
        <v>3635</v>
      </c>
      <c r="C4992" s="192" t="s">
        <v>4920</v>
      </c>
    </row>
    <row r="4993" spans="1:3">
      <c r="A4993" s="177">
        <v>41401220</v>
      </c>
      <c r="B4993" s="191" t="s">
        <v>3636</v>
      </c>
      <c r="C4993" s="192" t="s">
        <v>4920</v>
      </c>
    </row>
    <row r="4994" spans="1:3">
      <c r="A4994" s="177">
        <v>41401239</v>
      </c>
      <c r="B4994" s="191" t="s">
        <v>3637</v>
      </c>
      <c r="C4994" s="192" t="s">
        <v>4920</v>
      </c>
    </row>
    <row r="4995" spans="1:3">
      <c r="A4995" s="177">
        <v>41401247</v>
      </c>
      <c r="B4995" s="191" t="s">
        <v>3638</v>
      </c>
      <c r="C4995" s="192" t="s">
        <v>4920</v>
      </c>
    </row>
    <row r="4996" spans="1:3">
      <c r="A4996" s="177">
        <v>41401255</v>
      </c>
      <c r="B4996" s="191" t="s">
        <v>3639</v>
      </c>
      <c r="C4996" s="192" t="s">
        <v>4920</v>
      </c>
    </row>
    <row r="4997" spans="1:3">
      <c r="A4997" s="177">
        <v>41401263</v>
      </c>
      <c r="B4997" s="191" t="s">
        <v>3640</v>
      </c>
      <c r="C4997" s="192" t="s">
        <v>4920</v>
      </c>
    </row>
    <row r="4998" spans="1:3">
      <c r="A4998" s="177">
        <v>41401271</v>
      </c>
      <c r="B4998" s="191" t="s">
        <v>3641</v>
      </c>
      <c r="C4998" s="192" t="s">
        <v>4920</v>
      </c>
    </row>
    <row r="4999" spans="1:3">
      <c r="A4999" s="177">
        <v>41401280</v>
      </c>
      <c r="B4999" s="178" t="s">
        <v>7096</v>
      </c>
      <c r="C4999" s="179" t="s">
        <v>4922</v>
      </c>
    </row>
    <row r="5000" spans="1:3">
      <c r="A5000" s="177">
        <v>41401298</v>
      </c>
      <c r="B5000" s="191" t="s">
        <v>3643</v>
      </c>
      <c r="C5000" s="192" t="s">
        <v>4920</v>
      </c>
    </row>
    <row r="5001" spans="1:3">
      <c r="A5001" s="177">
        <v>41401301</v>
      </c>
      <c r="B5001" s="191" t="s">
        <v>3644</v>
      </c>
      <c r="C5001" s="192" t="s">
        <v>4920</v>
      </c>
    </row>
    <row r="5002" spans="1:3">
      <c r="A5002" s="177">
        <v>41401310</v>
      </c>
      <c r="B5002" s="178" t="s">
        <v>7097</v>
      </c>
      <c r="C5002" s="179" t="s">
        <v>4922</v>
      </c>
    </row>
    <row r="5003" spans="1:3">
      <c r="A5003" s="177">
        <v>41401328</v>
      </c>
      <c r="B5003" s="178" t="s">
        <v>7098</v>
      </c>
      <c r="C5003" s="179" t="s">
        <v>4922</v>
      </c>
    </row>
    <row r="5004" spans="1:3">
      <c r="A5004" s="177">
        <v>41401336</v>
      </c>
      <c r="B5004" s="178" t="s">
        <v>7099</v>
      </c>
      <c r="C5004" s="179" t="s">
        <v>4922</v>
      </c>
    </row>
    <row r="5005" spans="1:3">
      <c r="A5005" s="177">
        <v>41401344</v>
      </c>
      <c r="B5005" s="178" t="s">
        <v>7100</v>
      </c>
      <c r="C5005" s="179" t="s">
        <v>4922</v>
      </c>
    </row>
    <row r="5006" spans="1:3">
      <c r="A5006" s="177">
        <v>41401352</v>
      </c>
      <c r="B5006" s="178" t="s">
        <v>7101</v>
      </c>
      <c r="C5006" s="179" t="s">
        <v>4922</v>
      </c>
    </row>
    <row r="5007" spans="1:3">
      <c r="A5007" s="177">
        <v>41401360</v>
      </c>
      <c r="B5007" s="191" t="s">
        <v>3645</v>
      </c>
      <c r="C5007" s="192" t="s">
        <v>4920</v>
      </c>
    </row>
    <row r="5008" spans="1:3">
      <c r="A5008" s="177">
        <v>41401379</v>
      </c>
      <c r="B5008" s="191" t="s">
        <v>3646</v>
      </c>
      <c r="C5008" s="192" t="s">
        <v>4920</v>
      </c>
    </row>
    <row r="5009" spans="1:3">
      <c r="A5009" s="177">
        <v>41401387</v>
      </c>
      <c r="B5009" s="191" t="s">
        <v>3647</v>
      </c>
      <c r="C5009" s="192" t="s">
        <v>4920</v>
      </c>
    </row>
    <row r="5010" spans="1:3">
      <c r="A5010" s="177">
        <v>41401395</v>
      </c>
      <c r="B5010" s="191" t="s">
        <v>3648</v>
      </c>
      <c r="C5010" s="192" t="s">
        <v>4920</v>
      </c>
    </row>
    <row r="5011" spans="1:3">
      <c r="A5011" s="177">
        <v>41401409</v>
      </c>
      <c r="B5011" s="191" t="s">
        <v>3649</v>
      </c>
      <c r="C5011" s="192" t="s">
        <v>4920</v>
      </c>
    </row>
    <row r="5012" spans="1:3">
      <c r="A5012" s="177">
        <v>41401417</v>
      </c>
      <c r="B5012" s="178" t="s">
        <v>7102</v>
      </c>
      <c r="C5012" s="179" t="s">
        <v>4922</v>
      </c>
    </row>
    <row r="5013" spans="1:3">
      <c r="A5013" s="177">
        <v>41401425</v>
      </c>
      <c r="B5013" s="191" t="s">
        <v>3650</v>
      </c>
      <c r="C5013" s="192" t="s">
        <v>4920</v>
      </c>
    </row>
    <row r="5014" spans="1:3">
      <c r="A5014" s="177">
        <v>41401433</v>
      </c>
      <c r="B5014" s="191" t="s">
        <v>3651</v>
      </c>
      <c r="C5014" s="192" t="s">
        <v>4920</v>
      </c>
    </row>
    <row r="5015" spans="1:3">
      <c r="A5015" s="177">
        <v>41401441</v>
      </c>
      <c r="B5015" s="191" t="s">
        <v>3652</v>
      </c>
      <c r="C5015" s="192" t="s">
        <v>4920</v>
      </c>
    </row>
    <row r="5016" spans="1:3">
      <c r="A5016" s="177">
        <v>41401450</v>
      </c>
      <c r="B5016" s="191" t="s">
        <v>3653</v>
      </c>
      <c r="C5016" s="192" t="s">
        <v>4920</v>
      </c>
    </row>
    <row r="5017" spans="1:3">
      <c r="A5017" s="177">
        <v>41401468</v>
      </c>
      <c r="B5017" s="191" t="s">
        <v>3654</v>
      </c>
      <c r="C5017" s="192" t="s">
        <v>4920</v>
      </c>
    </row>
    <row r="5018" spans="1:3">
      <c r="A5018" s="177">
        <v>41401476</v>
      </c>
      <c r="B5018" s="191" t="s">
        <v>3655</v>
      </c>
      <c r="C5018" s="192" t="s">
        <v>4920</v>
      </c>
    </row>
    <row r="5019" spans="1:3">
      <c r="A5019" s="177">
        <v>41401484</v>
      </c>
      <c r="B5019" s="191" t="s">
        <v>3656</v>
      </c>
      <c r="C5019" s="192" t="s">
        <v>4920</v>
      </c>
    </row>
    <row r="5020" spans="1:3">
      <c r="A5020" s="177">
        <v>41401492</v>
      </c>
      <c r="B5020" s="191" t="s">
        <v>3657</v>
      </c>
      <c r="C5020" s="192" t="s">
        <v>4920</v>
      </c>
    </row>
    <row r="5021" spans="1:3">
      <c r="A5021" s="177">
        <v>41401514</v>
      </c>
      <c r="B5021" s="191" t="s">
        <v>3622</v>
      </c>
      <c r="C5021" s="192" t="s">
        <v>4920</v>
      </c>
    </row>
    <row r="5022" spans="1:3">
      <c r="A5022" s="177">
        <v>41401522</v>
      </c>
      <c r="B5022" s="191" t="s">
        <v>3628</v>
      </c>
      <c r="C5022" s="192" t="s">
        <v>4920</v>
      </c>
    </row>
    <row r="5023" spans="1:3">
      <c r="A5023" s="177">
        <v>41401530</v>
      </c>
      <c r="B5023" s="191" t="s">
        <v>3627</v>
      </c>
      <c r="C5023" s="192" t="s">
        <v>4920</v>
      </c>
    </row>
    <row r="5024" spans="1:3">
      <c r="A5024" s="177">
        <v>41401549</v>
      </c>
      <c r="B5024" s="178" t="s">
        <v>7103</v>
      </c>
      <c r="C5024" s="179" t="s">
        <v>4922</v>
      </c>
    </row>
    <row r="5025" spans="1:3">
      <c r="A5025" s="177">
        <v>41401557</v>
      </c>
      <c r="B5025" s="191" t="s">
        <v>3626</v>
      </c>
      <c r="C5025" s="192" t="s">
        <v>4920</v>
      </c>
    </row>
    <row r="5026" spans="1:3">
      <c r="A5026" s="177">
        <v>41401565</v>
      </c>
      <c r="B5026" s="191" t="s">
        <v>3630</v>
      </c>
      <c r="C5026" s="192" t="s">
        <v>4920</v>
      </c>
    </row>
    <row r="5027" spans="1:3">
      <c r="A5027" s="193">
        <v>41401573</v>
      </c>
      <c r="B5027" s="194" t="s">
        <v>7104</v>
      </c>
      <c r="C5027" s="196" t="s">
        <v>4922</v>
      </c>
    </row>
    <row r="5028" spans="1:3">
      <c r="A5028" s="177">
        <v>41401581</v>
      </c>
      <c r="B5028" s="191" t="s">
        <v>7105</v>
      </c>
      <c r="C5028" s="195" t="s">
        <v>4920</v>
      </c>
    </row>
    <row r="5029" spans="1:3">
      <c r="A5029" s="193">
        <v>41401590</v>
      </c>
      <c r="B5029" s="194" t="s">
        <v>7106</v>
      </c>
      <c r="C5029" s="196" t="s">
        <v>4922</v>
      </c>
    </row>
    <row r="5030" spans="1:3">
      <c r="A5030" s="193">
        <v>41401603</v>
      </c>
      <c r="B5030" s="194" t="s">
        <v>7107</v>
      </c>
      <c r="C5030" s="196" t="s">
        <v>4922</v>
      </c>
    </row>
    <row r="5031" spans="1:3">
      <c r="A5031" s="193">
        <v>41401611</v>
      </c>
      <c r="B5031" s="194" t="s">
        <v>7108</v>
      </c>
      <c r="C5031" s="196" t="s">
        <v>4922</v>
      </c>
    </row>
    <row r="5032" spans="1:3">
      <c r="A5032" s="193">
        <v>41401620</v>
      </c>
      <c r="B5032" s="194" t="s">
        <v>7109</v>
      </c>
      <c r="C5032" s="196" t="s">
        <v>4922</v>
      </c>
    </row>
    <row r="5033" spans="1:3">
      <c r="A5033" s="193">
        <v>41401638</v>
      </c>
      <c r="B5033" s="194" t="s">
        <v>7110</v>
      </c>
      <c r="C5033" s="196" t="s">
        <v>4922</v>
      </c>
    </row>
    <row r="5034" spans="1:3">
      <c r="A5034" s="177">
        <v>41401646</v>
      </c>
      <c r="B5034" s="191" t="s">
        <v>4773</v>
      </c>
      <c r="C5034" s="195" t="s">
        <v>4920</v>
      </c>
    </row>
    <row r="5035" spans="1:3">
      <c r="A5035" s="177">
        <v>41401654</v>
      </c>
      <c r="B5035" s="191" t="s">
        <v>7111</v>
      </c>
      <c r="C5035" s="192" t="s">
        <v>4920</v>
      </c>
    </row>
    <row r="5036" spans="1:3" ht="15.75" thickBot="1">
      <c r="A5036" s="180">
        <v>41401662</v>
      </c>
      <c r="B5036" s="206" t="s">
        <v>7112</v>
      </c>
      <c r="C5036" s="207" t="s">
        <v>4922</v>
      </c>
    </row>
    <row r="5037" spans="1:3" ht="16.5" thickTop="1" thickBot="1">
      <c r="A5037" s="168">
        <f>D5037</f>
        <v>0</v>
      </c>
      <c r="B5037" s="169" t="s">
        <v>4917</v>
      </c>
      <c r="C5037" s="170" t="s">
        <v>3721</v>
      </c>
    </row>
    <row r="5038" spans="1:3" ht="16.5" thickTop="1" thickBot="1">
      <c r="A5038" s="171">
        <f>D5038</f>
        <v>0</v>
      </c>
      <c r="B5038" s="172" t="s">
        <v>4918</v>
      </c>
      <c r="C5038" s="173" t="s">
        <v>3721</v>
      </c>
    </row>
    <row r="5039" spans="1:3" ht="15.75" thickTop="1">
      <c r="A5039" s="174">
        <v>41501012</v>
      </c>
      <c r="B5039" s="175" t="s">
        <v>4909</v>
      </c>
      <c r="C5039" s="176" t="s">
        <v>4920</v>
      </c>
    </row>
    <row r="5040" spans="1:3">
      <c r="A5040" s="177">
        <v>41501020</v>
      </c>
      <c r="B5040" s="191" t="s">
        <v>3659</v>
      </c>
      <c r="C5040" s="192" t="s">
        <v>4920</v>
      </c>
    </row>
    <row r="5041" spans="1:3">
      <c r="A5041" s="177">
        <v>41501047</v>
      </c>
      <c r="B5041" s="191" t="s">
        <v>3660</v>
      </c>
      <c r="C5041" s="192" t="s">
        <v>4920</v>
      </c>
    </row>
    <row r="5042" spans="1:3">
      <c r="A5042" s="177">
        <v>41501063</v>
      </c>
      <c r="B5042" s="191" t="s">
        <v>7113</v>
      </c>
      <c r="C5042" s="192" t="s">
        <v>4920</v>
      </c>
    </row>
    <row r="5043" spans="1:3">
      <c r="A5043" s="177">
        <v>41501071</v>
      </c>
      <c r="B5043" s="191" t="s">
        <v>7114</v>
      </c>
      <c r="C5043" s="192" t="s">
        <v>4920</v>
      </c>
    </row>
    <row r="5044" spans="1:3">
      <c r="A5044" s="177">
        <v>41501080</v>
      </c>
      <c r="B5044" s="191" t="s">
        <v>7115</v>
      </c>
      <c r="C5044" s="192" t="s">
        <v>4920</v>
      </c>
    </row>
    <row r="5045" spans="1:3">
      <c r="A5045" s="177">
        <v>41501098</v>
      </c>
      <c r="B5045" s="191" t="s">
        <v>7116</v>
      </c>
      <c r="C5045" s="192" t="s">
        <v>4920</v>
      </c>
    </row>
    <row r="5046" spans="1:3">
      <c r="A5046" s="177">
        <v>41501101</v>
      </c>
      <c r="B5046" s="191" t="s">
        <v>4910</v>
      </c>
      <c r="C5046" s="192" t="s">
        <v>4920</v>
      </c>
    </row>
    <row r="5047" spans="1:3">
      <c r="A5047" s="177">
        <v>41501110</v>
      </c>
      <c r="B5047" s="178" t="s">
        <v>7117</v>
      </c>
      <c r="C5047" s="179" t="s">
        <v>4922</v>
      </c>
    </row>
    <row r="5048" spans="1:3">
      <c r="A5048" s="177">
        <v>41501128</v>
      </c>
      <c r="B5048" s="191" t="s">
        <v>4911</v>
      </c>
      <c r="C5048" s="192" t="s">
        <v>4920</v>
      </c>
    </row>
    <row r="5049" spans="1:3">
      <c r="A5049" s="177">
        <v>41501136</v>
      </c>
      <c r="B5049" s="178" t="s">
        <v>7118</v>
      </c>
      <c r="C5049" s="179" t="s">
        <v>4922</v>
      </c>
    </row>
    <row r="5050" spans="1:3">
      <c r="A5050" s="177">
        <v>41501144</v>
      </c>
      <c r="B5050" s="191" t="s">
        <v>3669</v>
      </c>
      <c r="C5050" s="192" t="s">
        <v>4920</v>
      </c>
    </row>
    <row r="5051" spans="1:3">
      <c r="A5051" s="177">
        <v>41501179</v>
      </c>
      <c r="B5051" s="178" t="s">
        <v>7119</v>
      </c>
      <c r="C5051" s="179" t="s">
        <v>4922</v>
      </c>
    </row>
    <row r="5052" spans="1:3">
      <c r="A5052" s="177">
        <v>41501187</v>
      </c>
      <c r="B5052" s="178" t="s">
        <v>7120</v>
      </c>
      <c r="C5052" s="179" t="s">
        <v>4922</v>
      </c>
    </row>
    <row r="5053" spans="1:3">
      <c r="A5053" s="177">
        <v>41501195</v>
      </c>
      <c r="B5053" s="191" t="s">
        <v>3668</v>
      </c>
      <c r="C5053" s="192" t="s">
        <v>4920</v>
      </c>
    </row>
    <row r="5054" spans="1:3">
      <c r="A5054" s="177">
        <v>41501209</v>
      </c>
      <c r="B5054" s="191" t="s">
        <v>3666</v>
      </c>
      <c r="C5054" s="192" t="s">
        <v>4920</v>
      </c>
    </row>
    <row r="5055" spans="1:3">
      <c r="A5055" s="193">
        <v>41501217</v>
      </c>
      <c r="B5055" s="194" t="s">
        <v>7121</v>
      </c>
      <c r="C5055" s="196" t="s">
        <v>4922</v>
      </c>
    </row>
    <row r="5056" spans="1:3">
      <c r="A5056" s="193">
        <v>41501225</v>
      </c>
      <c r="B5056" s="194" t="s">
        <v>7122</v>
      </c>
      <c r="C5056" s="195" t="s">
        <v>4920</v>
      </c>
    </row>
    <row r="5057" spans="1:3">
      <c r="A5057" s="193">
        <v>41501233</v>
      </c>
      <c r="B5057" s="194" t="s">
        <v>7123</v>
      </c>
      <c r="C5057" s="195" t="s">
        <v>4920</v>
      </c>
    </row>
    <row r="5058" spans="1:3">
      <c r="A5058" s="193">
        <v>41501241</v>
      </c>
      <c r="B5058" s="194" t="s">
        <v>7124</v>
      </c>
      <c r="C5058" s="196" t="s">
        <v>4922</v>
      </c>
    </row>
    <row r="5059" spans="1:3">
      <c r="A5059" s="193">
        <v>41501250</v>
      </c>
      <c r="B5059" s="194" t="s">
        <v>7125</v>
      </c>
      <c r="C5059" s="196" t="s">
        <v>4922</v>
      </c>
    </row>
    <row r="5060" spans="1:3">
      <c r="A5060" s="193">
        <v>41501268</v>
      </c>
      <c r="B5060" s="194" t="s">
        <v>4059</v>
      </c>
      <c r="C5060" s="195" t="s">
        <v>4920</v>
      </c>
    </row>
  </sheetData>
  <mergeCells count="1">
    <mergeCell ref="A1:B1"/>
  </mergeCells>
  <pageMargins left="0.511811024" right="0.511811024" top="0.78740157499999996" bottom="0.78740157499999996" header="0.31496062000000002" footer="0.31496062000000002"/>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E47"/>
  <sheetViews>
    <sheetView workbookViewId="0">
      <selection activeCell="G12" sqref="G12"/>
    </sheetView>
  </sheetViews>
  <sheetFormatPr defaultRowHeight="15.75"/>
  <cols>
    <col min="1" max="1" width="20.5703125" style="248" customWidth="1"/>
    <col min="2" max="2" width="50.5703125" style="248" customWidth="1"/>
    <col min="3" max="3" width="12.140625" style="165" bestFit="1" customWidth="1"/>
    <col min="4" max="4" width="12.28515625" style="165" customWidth="1"/>
    <col min="5" max="16384" width="9.140625" style="165"/>
  </cols>
  <sheetData>
    <row r="1" spans="1:5" ht="48" customHeight="1">
      <c r="A1" s="224"/>
      <c r="B1" s="225"/>
      <c r="E1" s="226">
        <f>18.04/16.01</f>
        <v>1.1267957526545906</v>
      </c>
    </row>
    <row r="2" spans="1:5" ht="15" customHeight="1">
      <c r="A2" s="327" t="s">
        <v>7127</v>
      </c>
      <c r="B2" s="328"/>
    </row>
    <row r="3" spans="1:5" ht="15">
      <c r="A3" s="329"/>
      <c r="B3" s="328"/>
      <c r="C3" s="227">
        <f>1126.236/1028.5901</f>
        <v>1.0949317906131901</v>
      </c>
    </row>
    <row r="4" spans="1:5" ht="16.5" customHeight="1" thickBot="1">
      <c r="A4" s="228"/>
      <c r="B4" s="229" t="s">
        <v>7128</v>
      </c>
    </row>
    <row r="5" spans="1:5" ht="15">
      <c r="A5" s="330" t="s">
        <v>7129</v>
      </c>
      <c r="B5" s="332" t="s">
        <v>7130</v>
      </c>
      <c r="C5" s="334" t="s">
        <v>7131</v>
      </c>
    </row>
    <row r="6" spans="1:5" thickBot="1">
      <c r="A6" s="331"/>
      <c r="B6" s="333"/>
      <c r="C6" s="335"/>
    </row>
    <row r="7" spans="1:5" thickBot="1">
      <c r="A7" s="322" t="s">
        <v>7132</v>
      </c>
      <c r="B7" s="323"/>
      <c r="C7" s="230"/>
      <c r="D7" s="231"/>
    </row>
    <row r="8" spans="1:5" thickBot="1">
      <c r="A8" s="232">
        <v>50000144</v>
      </c>
      <c r="B8" s="233" t="s">
        <v>7133</v>
      </c>
      <c r="C8" s="234">
        <v>37.049999999999997</v>
      </c>
      <c r="D8" s="231"/>
    </row>
    <row r="9" spans="1:5" ht="75.75" thickBot="1">
      <c r="A9" s="235">
        <v>50000713</v>
      </c>
      <c r="B9" s="236" t="s">
        <v>7134</v>
      </c>
      <c r="C9" s="237">
        <v>25.13</v>
      </c>
      <c r="D9" s="231"/>
    </row>
    <row r="10" spans="1:5" ht="60.75" thickBot="1">
      <c r="A10" s="235">
        <v>50000721</v>
      </c>
      <c r="B10" s="236" t="s">
        <v>7135</v>
      </c>
      <c r="C10" s="237">
        <v>24.93</v>
      </c>
      <c r="D10" s="231"/>
    </row>
    <row r="11" spans="1:5" ht="75.75" thickBot="1">
      <c r="A11" s="235">
        <v>50001060</v>
      </c>
      <c r="B11" s="236" t="s">
        <v>7136</v>
      </c>
      <c r="C11" s="237">
        <v>22.57</v>
      </c>
      <c r="D11" s="231"/>
    </row>
    <row r="12" spans="1:5" ht="75.75" thickBot="1">
      <c r="A12" s="235">
        <v>50001078</v>
      </c>
      <c r="B12" s="236" t="s">
        <v>7137</v>
      </c>
      <c r="C12" s="237">
        <v>22.57</v>
      </c>
      <c r="D12" s="231"/>
    </row>
    <row r="13" spans="1:5" ht="60.75" thickBot="1">
      <c r="A13" s="238">
        <v>50000160</v>
      </c>
      <c r="B13" s="236" t="s">
        <v>7138</v>
      </c>
      <c r="C13" s="237">
        <v>23.55</v>
      </c>
      <c r="D13" s="231"/>
    </row>
    <row r="14" spans="1:5" ht="60.75" thickBot="1">
      <c r="A14" s="238">
        <v>50000730</v>
      </c>
      <c r="B14" s="236" t="s">
        <v>7139</v>
      </c>
      <c r="C14" s="237">
        <v>19.010000000000002</v>
      </c>
      <c r="D14" s="231"/>
    </row>
    <row r="15" spans="1:5" ht="60.75" thickBot="1">
      <c r="A15" s="238">
        <v>50000748</v>
      </c>
      <c r="B15" s="236" t="s">
        <v>7140</v>
      </c>
      <c r="C15" s="237">
        <f>C14</f>
        <v>19.010000000000002</v>
      </c>
      <c r="D15" s="231"/>
    </row>
    <row r="16" spans="1:5" ht="60.75" thickBot="1">
      <c r="A16" s="238">
        <v>50000756</v>
      </c>
      <c r="B16" s="236" t="s">
        <v>7141</v>
      </c>
      <c r="C16" s="237">
        <v>20.32</v>
      </c>
      <c r="D16" s="231"/>
    </row>
    <row r="17" spans="1:4" ht="60.75" thickBot="1">
      <c r="A17" s="238">
        <v>50000764</v>
      </c>
      <c r="B17" s="236" t="s">
        <v>7142</v>
      </c>
      <c r="C17" s="237">
        <f t="shared" ref="C17" si="0">C16</f>
        <v>20.32</v>
      </c>
      <c r="D17" s="231"/>
    </row>
    <row r="18" spans="1:4" ht="45.75" thickBot="1">
      <c r="A18" s="238">
        <v>50000195</v>
      </c>
      <c r="B18" s="236" t="s">
        <v>7143</v>
      </c>
      <c r="C18" s="237">
        <v>21.97</v>
      </c>
      <c r="D18" s="231"/>
    </row>
    <row r="19" spans="1:4" ht="60.75" thickBot="1">
      <c r="A19" s="238">
        <v>50000209</v>
      </c>
      <c r="B19" s="236" t="s">
        <v>7144</v>
      </c>
      <c r="C19" s="237">
        <v>19.3</v>
      </c>
      <c r="D19" s="231"/>
    </row>
    <row r="20" spans="1:4" ht="45.75" thickBot="1">
      <c r="A20" s="238">
        <v>50000217</v>
      </c>
      <c r="B20" s="236" t="s">
        <v>7145</v>
      </c>
      <c r="C20" s="237">
        <v>20.2</v>
      </c>
      <c r="D20" s="231"/>
    </row>
    <row r="21" spans="1:4" ht="45.75" thickBot="1">
      <c r="A21" s="238">
        <v>50000772</v>
      </c>
      <c r="B21" s="236" t="s">
        <v>7146</v>
      </c>
      <c r="C21" s="237">
        <v>18.5</v>
      </c>
      <c r="D21" s="231"/>
    </row>
    <row r="22" spans="1:4" ht="45.75" thickBot="1">
      <c r="A22" s="238">
        <v>50000780</v>
      </c>
      <c r="B22" s="236" t="s">
        <v>7147</v>
      </c>
      <c r="C22" s="237">
        <v>18.5</v>
      </c>
      <c r="D22" s="231"/>
    </row>
    <row r="23" spans="1:4" ht="60.75" thickBot="1">
      <c r="A23" s="238">
        <v>50000233</v>
      </c>
      <c r="B23" s="236" t="s">
        <v>7148</v>
      </c>
      <c r="C23" s="237">
        <v>40.53</v>
      </c>
      <c r="D23" s="231"/>
    </row>
    <row r="24" spans="1:4" thickBot="1">
      <c r="A24" s="239">
        <v>50000446</v>
      </c>
      <c r="B24" s="236" t="s">
        <v>7149</v>
      </c>
      <c r="C24" s="237">
        <v>39.32</v>
      </c>
      <c r="D24" s="231"/>
    </row>
    <row r="25" spans="1:4" ht="30.75" thickBot="1">
      <c r="A25" s="240">
        <v>50000845</v>
      </c>
      <c r="B25" s="241" t="s">
        <v>7150</v>
      </c>
      <c r="C25" s="237">
        <v>37.950000000000003</v>
      </c>
      <c r="D25" s="231"/>
    </row>
    <row r="26" spans="1:4" ht="30.75" thickBot="1">
      <c r="A26" s="240">
        <v>50000837</v>
      </c>
      <c r="B26" s="241" t="s">
        <v>7151</v>
      </c>
      <c r="C26" s="237">
        <f t="shared" ref="C26" si="1">C25</f>
        <v>37.950000000000003</v>
      </c>
      <c r="D26" s="231"/>
    </row>
    <row r="27" spans="1:4" thickBot="1">
      <c r="A27" s="322" t="s">
        <v>7152</v>
      </c>
      <c r="B27" s="323"/>
      <c r="C27" s="324"/>
      <c r="D27" s="231"/>
    </row>
    <row r="28" spans="1:4" thickBot="1">
      <c r="A28" s="232">
        <v>50000349</v>
      </c>
      <c r="B28" s="242" t="s">
        <v>7153</v>
      </c>
      <c r="C28" s="237">
        <v>37.75</v>
      </c>
      <c r="D28" s="231"/>
    </row>
    <row r="29" spans="1:4" ht="75.75" thickBot="1">
      <c r="A29" s="235">
        <v>50000799</v>
      </c>
      <c r="B29" s="236" t="s">
        <v>7154</v>
      </c>
      <c r="C29" s="237">
        <v>25.64</v>
      </c>
      <c r="D29" s="231"/>
    </row>
    <row r="30" spans="1:4" ht="60.75" thickBot="1">
      <c r="A30" s="235">
        <v>50000802</v>
      </c>
      <c r="B30" s="236" t="s">
        <v>7155</v>
      </c>
      <c r="C30" s="237">
        <v>25.64</v>
      </c>
      <c r="D30" s="231"/>
    </row>
    <row r="31" spans="1:4" ht="60.75" thickBot="1">
      <c r="A31" s="235">
        <v>50001043</v>
      </c>
      <c r="B31" s="236" t="s">
        <v>7156</v>
      </c>
      <c r="C31" s="237">
        <v>21.58</v>
      </c>
      <c r="D31" s="231"/>
    </row>
    <row r="32" spans="1:4" ht="60.75" thickBot="1">
      <c r="A32" s="235">
        <v>50001051</v>
      </c>
      <c r="B32" s="236" t="s">
        <v>7157</v>
      </c>
      <c r="C32" s="237">
        <v>21.58</v>
      </c>
      <c r="D32" s="231"/>
    </row>
    <row r="33" spans="1:4" ht="60.75" thickBot="1">
      <c r="A33" s="238">
        <v>50000365</v>
      </c>
      <c r="B33" s="243" t="s">
        <v>7158</v>
      </c>
      <c r="C33" s="237">
        <v>24.72</v>
      </c>
      <c r="D33" s="231"/>
    </row>
    <row r="34" spans="1:4" ht="60.75" thickBot="1">
      <c r="A34" s="238">
        <v>50000810</v>
      </c>
      <c r="B34" s="243" t="s">
        <v>7159</v>
      </c>
      <c r="C34" s="237">
        <v>20.65</v>
      </c>
      <c r="D34" s="231"/>
    </row>
    <row r="35" spans="1:4" ht="60.75" thickBot="1">
      <c r="A35" s="238">
        <v>50000829</v>
      </c>
      <c r="B35" s="243" t="s">
        <v>7160</v>
      </c>
      <c r="C35" s="237">
        <v>20.65</v>
      </c>
      <c r="D35" s="231"/>
    </row>
    <row r="36" spans="1:4" ht="60.75" thickBot="1">
      <c r="A36" s="238">
        <v>50001000</v>
      </c>
      <c r="B36" s="243" t="s">
        <v>7161</v>
      </c>
      <c r="C36" s="237">
        <v>18.5</v>
      </c>
      <c r="D36" s="231"/>
    </row>
    <row r="37" spans="1:4" ht="60.75" thickBot="1">
      <c r="A37" s="238">
        <v>50001019</v>
      </c>
      <c r="B37" s="243" t="s">
        <v>7162</v>
      </c>
      <c r="C37" s="237">
        <v>18.5</v>
      </c>
      <c r="D37" s="231"/>
    </row>
    <row r="38" spans="1:4" ht="60.75" thickBot="1">
      <c r="A38" s="238">
        <v>50000381</v>
      </c>
      <c r="B38" s="243" t="s">
        <v>7163</v>
      </c>
      <c r="C38" s="237">
        <f>C23</f>
        <v>40.53</v>
      </c>
      <c r="D38" s="231"/>
    </row>
    <row r="39" spans="1:4" ht="45.75" thickBot="1">
      <c r="A39" s="238">
        <v>50000390</v>
      </c>
      <c r="B39" s="243" t="s">
        <v>7164</v>
      </c>
      <c r="C39" s="237">
        <v>37.950000000000003</v>
      </c>
      <c r="D39" s="231"/>
    </row>
    <row r="40" spans="1:4" ht="60.75" thickBot="1">
      <c r="A40" s="238">
        <v>50000403</v>
      </c>
      <c r="B40" s="243" t="s">
        <v>7165</v>
      </c>
      <c r="C40" s="237">
        <f>C25</f>
        <v>37.950000000000003</v>
      </c>
      <c r="D40" s="231"/>
    </row>
    <row r="41" spans="1:4" ht="45.75" thickBot="1">
      <c r="A41" s="238">
        <v>50000411</v>
      </c>
      <c r="B41" s="243" t="s">
        <v>7166</v>
      </c>
      <c r="C41" s="237">
        <f>C26</f>
        <v>37.950000000000003</v>
      </c>
      <c r="D41" s="231"/>
    </row>
    <row r="42" spans="1:4" ht="45.75" thickBot="1">
      <c r="A42" s="238">
        <v>50000420</v>
      </c>
      <c r="B42" s="243" t="s">
        <v>7167</v>
      </c>
      <c r="C42" s="237">
        <f>C41</f>
        <v>37.950000000000003</v>
      </c>
      <c r="D42" s="231"/>
    </row>
    <row r="43" spans="1:4" ht="60.75" thickBot="1">
      <c r="A43" s="244">
        <v>50000454</v>
      </c>
      <c r="B43" s="245" t="s">
        <v>7168</v>
      </c>
      <c r="C43" s="237">
        <v>63.03</v>
      </c>
      <c r="D43" s="231"/>
    </row>
    <row r="44" spans="1:4" thickBot="1">
      <c r="A44" s="246" t="s">
        <v>7169</v>
      </c>
      <c r="B44" s="247"/>
    </row>
    <row r="45" spans="1:4" thickBot="1">
      <c r="A45" s="325" t="s">
        <v>7170</v>
      </c>
      <c r="B45" s="326"/>
    </row>
    <row r="46" spans="1:4" ht="16.5" thickBot="1">
      <c r="A46" s="246" t="s">
        <v>7171</v>
      </c>
      <c r="B46" s="225"/>
    </row>
    <row r="47" spans="1:4" thickBot="1">
      <c r="A47" s="325" t="s">
        <v>7172</v>
      </c>
      <c r="B47" s="326"/>
    </row>
  </sheetData>
  <mergeCells count="8">
    <mergeCell ref="A27:C27"/>
    <mergeCell ref="A45:B45"/>
    <mergeCell ref="A47:B47"/>
    <mergeCell ref="A2:B3"/>
    <mergeCell ref="A5:A6"/>
    <mergeCell ref="B5:B6"/>
    <mergeCell ref="C5:C6"/>
    <mergeCell ref="A7:B7"/>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TABELA HONORÁRIOS MÉDICOS201819</vt:lpstr>
      <vt:lpstr>Parâmetro - Portes e Uco</vt:lpstr>
      <vt:lpstr>CoberturaRolANS</vt:lpstr>
      <vt:lpstr>Fisioterapia</vt:lpstr>
    </vt:vector>
  </TitlesOfParts>
  <Company>COPASS-SAUDE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cgurgel</dc:creator>
  <cp:lastModifiedBy>uls</cp:lastModifiedBy>
  <cp:lastPrinted>2018-08-21T18:27:32Z</cp:lastPrinted>
  <dcterms:created xsi:type="dcterms:W3CDTF">2013-08-01T19:38:13Z</dcterms:created>
  <dcterms:modified xsi:type="dcterms:W3CDTF">2018-12-19T18:25:03Z</dcterms:modified>
</cp:coreProperties>
</file>